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cruz\Documents\Juan Manuel Cruz Pinto\Digital\Plan de acción Institucional\"/>
    </mc:Choice>
  </mc:AlternateContent>
  <bookViews>
    <workbookView xWindow="0" yWindow="0" windowWidth="24000" windowHeight="9645"/>
  </bookViews>
  <sheets>
    <sheet name="Hoja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_xlnm._FilterDatabase" localSheetId="0" hidden="1">Hoja1!$A$4:$Y$4</definedName>
    <definedName name="COMP">[1]Hoja1!$C$2:$C$260</definedName>
    <definedName name="DOS">[1]Hoja1!$E$2:$E$3</definedName>
    <definedName name="PROY">[1]Hoja1!$B$2:$B$228</definedName>
    <definedName name="PROY2">[1]Hoja5!$A$4:$A$59</definedName>
    <definedName name="_xlnm.Print_Titles" localSheetId="0">Hoja1!$1:$4</definedName>
    <definedName name="UNO">[1]Hoja5!$B$4:$B$5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85" i="1" l="1"/>
  <c r="B2085" i="1"/>
  <c r="L2079" i="1"/>
  <c r="B2079" i="1"/>
  <c r="L2078" i="1"/>
  <c r="B2078" i="1"/>
  <c r="L2075" i="1"/>
  <c r="B2075" i="1"/>
  <c r="L2074" i="1"/>
  <c r="B2074" i="1"/>
  <c r="L2073" i="1"/>
  <c r="B2073" i="1"/>
  <c r="L2072" i="1"/>
  <c r="B2072" i="1"/>
  <c r="L2071" i="1"/>
  <c r="B2071" i="1"/>
  <c r="L2070" i="1"/>
  <c r="B2070" i="1"/>
  <c r="L2069" i="1"/>
  <c r="B2069" i="1"/>
  <c r="L2068" i="1"/>
  <c r="B2068" i="1"/>
  <c r="L2067" i="1"/>
  <c r="B2067" i="1"/>
  <c r="L2066" i="1"/>
  <c r="B2066" i="1"/>
  <c r="L2065" i="1"/>
  <c r="B2065" i="1"/>
  <c r="L2064" i="1"/>
  <c r="B2064" i="1"/>
  <c r="L2063" i="1"/>
  <c r="B2063" i="1"/>
  <c r="L2062" i="1"/>
  <c r="B2062" i="1"/>
  <c r="L2061" i="1"/>
  <c r="B2061" i="1"/>
  <c r="L2060" i="1"/>
  <c r="B2060" i="1"/>
  <c r="L2059" i="1"/>
  <c r="B2059" i="1"/>
  <c r="L2058" i="1"/>
  <c r="B2058" i="1"/>
  <c r="L2057" i="1"/>
  <c r="B2057" i="1"/>
  <c r="L2056" i="1"/>
  <c r="B2056" i="1"/>
  <c r="L2055" i="1"/>
  <c r="B2055" i="1"/>
  <c r="L2054" i="1"/>
  <c r="B2054" i="1"/>
  <c r="L2053" i="1"/>
  <c r="B2053" i="1"/>
  <c r="L2052" i="1"/>
  <c r="B2052" i="1"/>
  <c r="L2051" i="1"/>
  <c r="B2051" i="1"/>
  <c r="L2050" i="1"/>
  <c r="B2050" i="1"/>
  <c r="L2049" i="1"/>
  <c r="B2049" i="1"/>
  <c r="L2048" i="1"/>
  <c r="B2048" i="1"/>
  <c r="L2047" i="1"/>
  <c r="B2047" i="1"/>
  <c r="L2046" i="1"/>
  <c r="B2046" i="1"/>
  <c r="L2045" i="1"/>
  <c r="B2045" i="1"/>
  <c r="L2044" i="1"/>
  <c r="B2044" i="1"/>
  <c r="L2043" i="1"/>
  <c r="B2043" i="1"/>
  <c r="L2042" i="1"/>
  <c r="B2042" i="1"/>
  <c r="L2041" i="1"/>
  <c r="B2041" i="1"/>
  <c r="L2040" i="1"/>
  <c r="B2040" i="1"/>
  <c r="L2039" i="1"/>
  <c r="B2039" i="1"/>
  <c r="L2038" i="1"/>
  <c r="B2038" i="1"/>
  <c r="L2037" i="1"/>
  <c r="B2037" i="1"/>
  <c r="L2036" i="1"/>
  <c r="B2036" i="1"/>
  <c r="L2035" i="1"/>
  <c r="B2035" i="1"/>
  <c r="L2034" i="1"/>
  <c r="B2034" i="1"/>
  <c r="L2033" i="1"/>
  <c r="B2033" i="1"/>
  <c r="L2032" i="1"/>
  <c r="B2032" i="1"/>
  <c r="L2031" i="1"/>
  <c r="B2031" i="1"/>
  <c r="L2030" i="1"/>
  <c r="B2030" i="1"/>
  <c r="L2029" i="1"/>
  <c r="B2029" i="1"/>
  <c r="L2028" i="1"/>
  <c r="B2028" i="1"/>
  <c r="L2027" i="1"/>
  <c r="B2027" i="1"/>
  <c r="L2026" i="1"/>
  <c r="B2026" i="1"/>
  <c r="L2025" i="1"/>
  <c r="B2025" i="1"/>
  <c r="L2024" i="1"/>
  <c r="B2024" i="1"/>
  <c r="L2023" i="1"/>
  <c r="B2023" i="1"/>
  <c r="L2022" i="1"/>
  <c r="B2022" i="1"/>
  <c r="L2021" i="1"/>
  <c r="B2021" i="1"/>
  <c r="L2020" i="1"/>
  <c r="B2020" i="1"/>
  <c r="L2019" i="1"/>
  <c r="B2019" i="1"/>
  <c r="L2018" i="1"/>
  <c r="B2018" i="1"/>
  <c r="L2017" i="1"/>
  <c r="B2017" i="1"/>
  <c r="L2016" i="1"/>
  <c r="B2016" i="1"/>
  <c r="L2015" i="1"/>
  <c r="B2015" i="1"/>
  <c r="L2014" i="1"/>
  <c r="B2014" i="1"/>
  <c r="L2013" i="1"/>
  <c r="B2013" i="1"/>
  <c r="L2012" i="1"/>
  <c r="B2012" i="1"/>
  <c r="L2011" i="1"/>
  <c r="B2011" i="1"/>
  <c r="L2010" i="1"/>
  <c r="B2010" i="1"/>
  <c r="L2009" i="1"/>
  <c r="B2009" i="1"/>
  <c r="L2008" i="1"/>
  <c r="B2008" i="1"/>
  <c r="L2007" i="1"/>
  <c r="B2007" i="1"/>
  <c r="L2006" i="1"/>
  <c r="B2006" i="1"/>
  <c r="L2005" i="1"/>
  <c r="B2005" i="1"/>
  <c r="L2004" i="1"/>
  <c r="B2004" i="1"/>
  <c r="L2003" i="1"/>
  <c r="B2003" i="1"/>
  <c r="L2002" i="1"/>
  <c r="B2002" i="1"/>
  <c r="L2001" i="1"/>
  <c r="B2001" i="1"/>
  <c r="L2000" i="1"/>
  <c r="B2000" i="1"/>
  <c r="L1999" i="1"/>
  <c r="B1999" i="1"/>
  <c r="L1998" i="1"/>
  <c r="B1998" i="1"/>
  <c r="L1997" i="1"/>
  <c r="B1997" i="1"/>
  <c r="L1996" i="1"/>
  <c r="B1996" i="1"/>
  <c r="L1995" i="1"/>
  <c r="B1995" i="1"/>
  <c r="L1994" i="1"/>
  <c r="B1994" i="1"/>
  <c r="L1993" i="1"/>
  <c r="B1993" i="1"/>
  <c r="L1992" i="1"/>
  <c r="B1992" i="1"/>
  <c r="L1991" i="1"/>
  <c r="B1991" i="1"/>
  <c r="L1990" i="1"/>
  <c r="B1990" i="1"/>
  <c r="L1989" i="1"/>
  <c r="B1989" i="1"/>
  <c r="L1988" i="1"/>
  <c r="B1988" i="1"/>
  <c r="L1987" i="1"/>
  <c r="B1987" i="1"/>
  <c r="L1986" i="1"/>
  <c r="B1986" i="1"/>
  <c r="L1985" i="1"/>
  <c r="B1985" i="1"/>
  <c r="L1984" i="1"/>
  <c r="B1984" i="1"/>
  <c r="L1983" i="1"/>
  <c r="B1983" i="1"/>
  <c r="L1982" i="1"/>
  <c r="B1982" i="1"/>
  <c r="L1981" i="1"/>
  <c r="B1981" i="1"/>
  <c r="L1980" i="1"/>
  <c r="B1980" i="1"/>
  <c r="P1953" i="1" l="1"/>
  <c r="L1953" i="1"/>
  <c r="B1953" i="1"/>
  <c r="L2407" i="1" l="1"/>
  <c r="D2407" i="1"/>
  <c r="C2407" i="1"/>
  <c r="P2406" i="1" l="1"/>
  <c r="L2406" i="1"/>
  <c r="D2406" i="1"/>
  <c r="C2406" i="1"/>
  <c r="L2405" i="1" l="1"/>
  <c r="D2405" i="1"/>
  <c r="C2405" i="1"/>
  <c r="L2404" i="1" l="1"/>
  <c r="D2404" i="1"/>
  <c r="C2404" i="1"/>
  <c r="L2345" i="1" l="1"/>
  <c r="D2345" i="1"/>
  <c r="C2345" i="1"/>
  <c r="L2403" i="1"/>
  <c r="L2402" i="1"/>
  <c r="L2401" i="1"/>
  <c r="L2414" i="1" l="1"/>
  <c r="B2414" i="1"/>
  <c r="D2414" i="1" s="1"/>
  <c r="L2413" i="1"/>
  <c r="B2413" i="1"/>
  <c r="D2413" i="1" s="1"/>
  <c r="L2412" i="1"/>
  <c r="B2412" i="1"/>
  <c r="D2412" i="1" s="1"/>
  <c r="L2411" i="1"/>
  <c r="B2411" i="1"/>
  <c r="D2411" i="1" s="1"/>
  <c r="L2410" i="1"/>
  <c r="B2410" i="1"/>
  <c r="D2410" i="1" s="1"/>
  <c r="L2409" i="1"/>
  <c r="B2409" i="1"/>
  <c r="D2409" i="1" s="1"/>
  <c r="L2408" i="1"/>
  <c r="B2408" i="1"/>
  <c r="D2408" i="1" s="1"/>
  <c r="L2344" i="1"/>
  <c r="D2344" i="1"/>
  <c r="C2344" i="1"/>
  <c r="P2343" i="1"/>
  <c r="O2343" i="1"/>
  <c r="L2343" i="1"/>
  <c r="D2343" i="1"/>
  <c r="C2343" i="1"/>
  <c r="L2342" i="1"/>
  <c r="D2342" i="1"/>
  <c r="C2342" i="1"/>
  <c r="L2341" i="1"/>
  <c r="D2341" i="1"/>
  <c r="C2341" i="1"/>
  <c r="L2340" i="1"/>
  <c r="D2340" i="1"/>
  <c r="C2340" i="1"/>
  <c r="P2339" i="1"/>
  <c r="L2339" i="1"/>
  <c r="L2338" i="1"/>
  <c r="P2337" i="1"/>
  <c r="L2337" i="1"/>
  <c r="P2336" i="1"/>
  <c r="L2336" i="1"/>
  <c r="L2335" i="1"/>
  <c r="L2334" i="1"/>
  <c r="D2334" i="1"/>
  <c r="C2334" i="1"/>
  <c r="L2333" i="1"/>
  <c r="D2333" i="1"/>
  <c r="C2333" i="1"/>
  <c r="L2332" i="1"/>
  <c r="D2332" i="1"/>
  <c r="C2332" i="1"/>
  <c r="L2331" i="1"/>
  <c r="D2331" i="1"/>
  <c r="C2331" i="1"/>
  <c r="L2330" i="1"/>
  <c r="D2330" i="1"/>
  <c r="C2330" i="1"/>
  <c r="L2329" i="1"/>
  <c r="D2329" i="1"/>
  <c r="C2329" i="1"/>
  <c r="L2328" i="1"/>
  <c r="D2328" i="1"/>
  <c r="C2328" i="1"/>
  <c r="L2327" i="1"/>
  <c r="D2327" i="1"/>
  <c r="C2327" i="1"/>
  <c r="L2326" i="1"/>
  <c r="D2326" i="1"/>
  <c r="C2326" i="1"/>
  <c r="L2325" i="1"/>
  <c r="D2325" i="1"/>
  <c r="C2325" i="1"/>
  <c r="L2324" i="1"/>
  <c r="D2324" i="1"/>
  <c r="C2324" i="1"/>
  <c r="L2323" i="1"/>
  <c r="D2323" i="1"/>
  <c r="C2323" i="1"/>
  <c r="L2322" i="1"/>
  <c r="D2322" i="1"/>
  <c r="C2322" i="1"/>
  <c r="L2321" i="1"/>
  <c r="D2321" i="1"/>
  <c r="C2321" i="1"/>
  <c r="L2320" i="1"/>
  <c r="D2320" i="1"/>
  <c r="C2320" i="1"/>
  <c r="L2319" i="1"/>
  <c r="D2319" i="1"/>
  <c r="C2319" i="1"/>
  <c r="P2318" i="1"/>
  <c r="O2318" i="1"/>
  <c r="L2318" i="1"/>
  <c r="D2318" i="1"/>
  <c r="C2318" i="1"/>
  <c r="P2317" i="1"/>
  <c r="L2317" i="1"/>
  <c r="D2317" i="1"/>
  <c r="C2317" i="1"/>
  <c r="L2316" i="1"/>
  <c r="D2316" i="1"/>
  <c r="C2316" i="1"/>
  <c r="C2412" i="1" l="1"/>
  <c r="C2408" i="1"/>
  <c r="C2414" i="1"/>
  <c r="C2410" i="1"/>
  <c r="C2411" i="1"/>
  <c r="C2409" i="1"/>
  <c r="C2413" i="1"/>
  <c r="L2315" i="1" l="1"/>
  <c r="L2314" i="1"/>
  <c r="D2314" i="1"/>
  <c r="C2314" i="1"/>
  <c r="L2313" i="1"/>
  <c r="D2313" i="1"/>
  <c r="C2313" i="1"/>
  <c r="L2312" i="1"/>
  <c r="D2312" i="1"/>
  <c r="C2312" i="1"/>
  <c r="L2311" i="1"/>
  <c r="D2311" i="1"/>
  <c r="C2311" i="1"/>
  <c r="L2310" i="1"/>
  <c r="L2309" i="1"/>
  <c r="L2308" i="1"/>
  <c r="L2307" i="1"/>
  <c r="L2306" i="1"/>
  <c r="L2305" i="1"/>
  <c r="L2304" i="1"/>
  <c r="L2303" i="1"/>
  <c r="L2302" i="1" l="1"/>
  <c r="D2302" i="1"/>
  <c r="C2302" i="1"/>
  <c r="L2301" i="1"/>
  <c r="D2301" i="1"/>
  <c r="C2301" i="1"/>
  <c r="L2300" i="1"/>
  <c r="D2300" i="1"/>
  <c r="C2300" i="1"/>
  <c r="L2299" i="1"/>
  <c r="D2299" i="1"/>
  <c r="C2299" i="1"/>
  <c r="L2298" i="1"/>
  <c r="D2298" i="1"/>
  <c r="C2298" i="1"/>
  <c r="L2297" i="1"/>
  <c r="D2297" i="1"/>
  <c r="C2297" i="1"/>
  <c r="L2296" i="1"/>
  <c r="D2296" i="1"/>
  <c r="C2296" i="1"/>
  <c r="L2295" i="1"/>
  <c r="D2295" i="1"/>
  <c r="C2295" i="1"/>
  <c r="L2294" i="1"/>
  <c r="D2294" i="1"/>
  <c r="C2294" i="1"/>
  <c r="L2293" i="1"/>
  <c r="D2293" i="1"/>
  <c r="C2293" i="1"/>
  <c r="L2292" i="1"/>
  <c r="D2292" i="1"/>
  <c r="C2292" i="1"/>
  <c r="L2291" i="1"/>
  <c r="D2291" i="1"/>
  <c r="C2291" i="1"/>
  <c r="L2290" i="1"/>
  <c r="D2290" i="1"/>
  <c r="C2290" i="1"/>
  <c r="D2289" i="1"/>
  <c r="C2289" i="1"/>
  <c r="L2287" i="1" l="1"/>
  <c r="B2287" i="1"/>
  <c r="L2286" i="1"/>
  <c r="B2286" i="1"/>
  <c r="L2285" i="1"/>
  <c r="B2285" i="1"/>
  <c r="L2284" i="1"/>
  <c r="B2284" i="1"/>
  <c r="L2283" i="1"/>
  <c r="B2283" i="1"/>
  <c r="L2282" i="1"/>
  <c r="B2282" i="1"/>
  <c r="L2281" i="1"/>
  <c r="B2281" i="1"/>
  <c r="L2280" i="1"/>
  <c r="B2280" i="1"/>
  <c r="L2279" i="1"/>
  <c r="B2279" i="1"/>
  <c r="L2278" i="1"/>
  <c r="B2278" i="1"/>
  <c r="L2277" i="1"/>
  <c r="B2277" i="1"/>
  <c r="L2276" i="1"/>
  <c r="B2276" i="1"/>
  <c r="L2275" i="1"/>
  <c r="B2275" i="1"/>
  <c r="L2274" i="1"/>
  <c r="B2274" i="1"/>
  <c r="L2273" i="1"/>
  <c r="B2273" i="1"/>
  <c r="L2272" i="1"/>
  <c r="B2272" i="1"/>
  <c r="L2271" i="1"/>
  <c r="B2271" i="1"/>
  <c r="L2270" i="1"/>
  <c r="B2270" i="1"/>
  <c r="L2269" i="1"/>
  <c r="B2269" i="1"/>
  <c r="L2268" i="1"/>
  <c r="B2268" i="1"/>
  <c r="L2267" i="1"/>
  <c r="B2267" i="1"/>
  <c r="L2266" i="1"/>
  <c r="B2266" i="1"/>
  <c r="L2265" i="1"/>
  <c r="B2265" i="1"/>
  <c r="L2264" i="1"/>
  <c r="B2264" i="1"/>
  <c r="L2263" i="1"/>
  <c r="B2263" i="1"/>
  <c r="L2262" i="1"/>
  <c r="B2262" i="1"/>
  <c r="L2261" i="1"/>
  <c r="B2261" i="1"/>
  <c r="L2260" i="1"/>
  <c r="B2260" i="1"/>
  <c r="L2259" i="1"/>
  <c r="B2259" i="1"/>
  <c r="L2258" i="1"/>
  <c r="B2258" i="1"/>
  <c r="L2257" i="1"/>
  <c r="B2257" i="1"/>
  <c r="L2256" i="1"/>
  <c r="B2256" i="1"/>
  <c r="P2187" i="1" l="1"/>
  <c r="L2187" i="1"/>
  <c r="B2187" i="1"/>
  <c r="P2186" i="1"/>
  <c r="L2186" i="1"/>
  <c r="B2186" i="1"/>
  <c r="P2185" i="1"/>
  <c r="L2185" i="1"/>
  <c r="B2185" i="1"/>
  <c r="O2184" i="1"/>
  <c r="P2184" i="1" s="1"/>
  <c r="L2184" i="1"/>
  <c r="B2184" i="1"/>
  <c r="O2183" i="1"/>
  <c r="P2183" i="1" s="1"/>
  <c r="L2183" i="1"/>
  <c r="B2183" i="1"/>
  <c r="O2182" i="1"/>
  <c r="P2182" i="1" s="1"/>
  <c r="L2182" i="1"/>
  <c r="B2182" i="1"/>
  <c r="O2181" i="1"/>
  <c r="P2181" i="1" s="1"/>
  <c r="L2181" i="1"/>
  <c r="B2181" i="1"/>
  <c r="O2180" i="1"/>
  <c r="P2180" i="1" s="1"/>
  <c r="L2180" i="1"/>
  <c r="B2180" i="1"/>
  <c r="O2179" i="1"/>
  <c r="P2179" i="1" s="1"/>
  <c r="L2179" i="1"/>
  <c r="B2179" i="1"/>
  <c r="O2178" i="1"/>
  <c r="P2178" i="1" s="1"/>
  <c r="L2178" i="1"/>
  <c r="B2178" i="1"/>
  <c r="O2177" i="1"/>
  <c r="P2177" i="1" s="1"/>
  <c r="L2177" i="1"/>
  <c r="B2177" i="1"/>
  <c r="O2176" i="1"/>
  <c r="P2176" i="1" s="1"/>
  <c r="L2176" i="1"/>
  <c r="B2176" i="1"/>
  <c r="O2175" i="1"/>
  <c r="P2175" i="1" s="1"/>
  <c r="L2175" i="1"/>
  <c r="B2175" i="1"/>
  <c r="O2174" i="1"/>
  <c r="P2174" i="1" s="1"/>
  <c r="L2174" i="1"/>
  <c r="B2174" i="1"/>
  <c r="O2173" i="1"/>
  <c r="P2173" i="1" s="1"/>
  <c r="L2173" i="1"/>
  <c r="B2173" i="1"/>
  <c r="O2172" i="1"/>
  <c r="P2172" i="1" s="1"/>
  <c r="L2172" i="1"/>
  <c r="B2172" i="1"/>
  <c r="O2171" i="1"/>
  <c r="P2171" i="1" s="1"/>
  <c r="L2171" i="1"/>
  <c r="B2171" i="1"/>
  <c r="L1978" i="1" l="1"/>
  <c r="B1978" i="1"/>
  <c r="L1977" i="1"/>
  <c r="B1977" i="1"/>
  <c r="L1976" i="1"/>
  <c r="B1976" i="1"/>
  <c r="L1975" i="1"/>
  <c r="B1975" i="1"/>
  <c r="L1974" i="1"/>
  <c r="B1974" i="1"/>
  <c r="L1973" i="1"/>
  <c r="B1973" i="1"/>
  <c r="L1972" i="1"/>
  <c r="B1972" i="1"/>
  <c r="L1971" i="1"/>
  <c r="B1971" i="1"/>
  <c r="L1970" i="1"/>
  <c r="B1970" i="1"/>
  <c r="L1969" i="1"/>
  <c r="B1969" i="1"/>
  <c r="L1968" i="1"/>
  <c r="B1968" i="1"/>
  <c r="L1967" i="1"/>
  <c r="B1967" i="1"/>
  <c r="L1966" i="1"/>
  <c r="B1966" i="1"/>
  <c r="L1965" i="1"/>
  <c r="B1965" i="1"/>
  <c r="L1964" i="1"/>
  <c r="B1964" i="1"/>
  <c r="L1963" i="1"/>
  <c r="B1963" i="1"/>
  <c r="L1962" i="1"/>
  <c r="B1962" i="1"/>
  <c r="L1961" i="1"/>
  <c r="B1961" i="1"/>
  <c r="L1960" i="1"/>
  <c r="B1960" i="1"/>
  <c r="L1959" i="1"/>
  <c r="B1959" i="1"/>
  <c r="L1958" i="1"/>
  <c r="B1958" i="1"/>
  <c r="L1957" i="1"/>
  <c r="B1957" i="1"/>
  <c r="L1956" i="1"/>
  <c r="B1956" i="1"/>
  <c r="L1955" i="1"/>
  <c r="B1955" i="1"/>
  <c r="L1954" i="1"/>
  <c r="B1954" i="1"/>
  <c r="L627" i="1" l="1"/>
  <c r="B627" i="1"/>
  <c r="L626" i="1"/>
  <c r="B626" i="1"/>
  <c r="L625" i="1"/>
  <c r="B625" i="1"/>
  <c r="L624" i="1"/>
  <c r="B624" i="1"/>
  <c r="L623" i="1"/>
  <c r="B623" i="1"/>
  <c r="L622" i="1"/>
  <c r="B622" i="1"/>
  <c r="L621" i="1"/>
  <c r="B621" i="1"/>
  <c r="L620" i="1"/>
  <c r="B620" i="1"/>
  <c r="L619" i="1"/>
  <c r="B619" i="1"/>
  <c r="L618" i="1"/>
  <c r="L617" i="1"/>
  <c r="B617" i="1"/>
  <c r="L616" i="1"/>
  <c r="B616" i="1"/>
  <c r="L615" i="1"/>
  <c r="B615" i="1"/>
  <c r="L614" i="1"/>
  <c r="B614" i="1"/>
  <c r="L613" i="1"/>
  <c r="B613" i="1"/>
  <c r="L612" i="1"/>
  <c r="B612" i="1"/>
  <c r="L611" i="1"/>
  <c r="B611" i="1"/>
  <c r="L610" i="1"/>
  <c r="B610" i="1"/>
  <c r="L609" i="1"/>
  <c r="B609" i="1"/>
  <c r="L608" i="1"/>
  <c r="B608" i="1"/>
  <c r="L607" i="1"/>
  <c r="B607" i="1"/>
  <c r="B606" i="1"/>
  <c r="L605" i="1"/>
  <c r="B605" i="1"/>
  <c r="L604" i="1"/>
  <c r="B604" i="1"/>
  <c r="L603" i="1"/>
  <c r="B603" i="1"/>
  <c r="L602" i="1"/>
  <c r="B602" i="1"/>
  <c r="L601" i="1"/>
  <c r="B601" i="1"/>
  <c r="L600" i="1"/>
  <c r="B600" i="1"/>
  <c r="L599" i="1"/>
  <c r="B599" i="1"/>
  <c r="L598" i="1"/>
  <c r="B598" i="1"/>
  <c r="L597" i="1"/>
  <c r="B597" i="1"/>
  <c r="L596" i="1"/>
  <c r="B596" i="1"/>
  <c r="L595" i="1"/>
  <c r="B595" i="1"/>
  <c r="L594" i="1"/>
  <c r="B594" i="1"/>
  <c r="L593" i="1"/>
  <c r="B593" i="1"/>
  <c r="L592" i="1"/>
  <c r="B592" i="1"/>
  <c r="L591" i="1"/>
  <c r="B591" i="1"/>
  <c r="L590" i="1"/>
  <c r="B590" i="1"/>
  <c r="L589" i="1"/>
  <c r="B589" i="1"/>
  <c r="L588" i="1"/>
  <c r="B588" i="1"/>
  <c r="L587" i="1"/>
  <c r="B587" i="1"/>
  <c r="L586" i="1"/>
  <c r="B586" i="1"/>
  <c r="L585" i="1"/>
  <c r="B585" i="1"/>
  <c r="L584" i="1"/>
  <c r="B584" i="1"/>
  <c r="L583" i="1"/>
  <c r="B583" i="1"/>
  <c r="L582" i="1"/>
  <c r="B582" i="1"/>
</calcChain>
</file>

<file path=xl/comments1.xml><?xml version="1.0" encoding="utf-8"?>
<comments xmlns="http://schemas.openxmlformats.org/spreadsheetml/2006/main">
  <authors>
    <author>DAVID MARTÍNEZ</author>
    <author>Usuario de Windows</author>
    <author>Fabian</author>
    <author>GENNY CAROLINA RINCON BAEZ</author>
  </authors>
  <commentList>
    <comment ref="G3" authorId="0" shapeId="0">
      <text>
        <r>
          <rPr>
            <b/>
            <sz val="9"/>
            <color indexed="81"/>
            <rFont val="Tahoma"/>
            <family val="2"/>
          </rPr>
          <t xml:space="preserve">Indique el número del mes en el que se estima el inicio del proceso de selección. </t>
        </r>
      </text>
    </comment>
    <comment ref="H3" authorId="0" shapeId="0">
      <text>
        <r>
          <rPr>
            <b/>
            <sz val="9"/>
            <color indexed="81"/>
            <rFont val="Tahoma"/>
            <family val="2"/>
          </rPr>
          <t xml:space="preserve">Indique el número del mes en el que se estima la presentación de ofertas. </t>
        </r>
      </text>
    </comment>
    <comment ref="I3" authorId="0" shapeId="0">
      <text>
        <r>
          <rPr>
            <b/>
            <sz val="9"/>
            <color indexed="81"/>
            <rFont val="Tahoma"/>
            <family val="2"/>
          </rPr>
          <t>Indique el número de días, meses o años que tendrá de duración estimada el contrato.</t>
        </r>
      </text>
    </comment>
    <comment ref="E8" authorId="1" shapeId="0">
      <text>
        <r>
          <rPr>
            <b/>
            <sz val="9"/>
            <color indexed="81"/>
            <rFont val="Tahoma"/>
            <family val="2"/>
          </rPr>
          <t>Usuario de Windows:</t>
        </r>
        <r>
          <rPr>
            <sz val="9"/>
            <color indexed="81"/>
            <rFont val="Tahoma"/>
            <family val="2"/>
          </rPr>
          <t xml:space="preserve">
CODIGO NO EXSTE </t>
        </r>
      </text>
    </comment>
    <comment ref="E46" authorId="1" shapeId="0">
      <text>
        <r>
          <rPr>
            <b/>
            <sz val="9"/>
            <color indexed="81"/>
            <rFont val="Tahoma"/>
            <family val="2"/>
          </rPr>
          <t xml:space="preserve">REVISAR CODIGOS </t>
        </r>
      </text>
    </comment>
    <comment ref="F370" authorId="1" shapeId="0">
      <text>
        <r>
          <rPr>
            <b/>
            <sz val="9"/>
            <color indexed="81"/>
            <rFont val="Tahoma"/>
            <family val="2"/>
          </rPr>
          <t>Usuario de Windows:</t>
        </r>
        <r>
          <rPr>
            <sz val="9"/>
            <color indexed="81"/>
            <rFont val="Tahoma"/>
            <family val="2"/>
          </rPr>
          <t xml:space="preserve">
</t>
        </r>
      </text>
    </comment>
    <comment ref="F722" authorId="1" shapeId="0">
      <text>
        <r>
          <rPr>
            <b/>
            <sz val="9"/>
            <color indexed="81"/>
            <rFont val="Tahoma"/>
            <family val="2"/>
          </rPr>
          <t>Usuario de Windows:</t>
        </r>
        <r>
          <rPr>
            <sz val="9"/>
            <color indexed="81"/>
            <rFont val="Tahoma"/>
            <family val="2"/>
          </rPr>
          <t xml:space="preserve">
NO TIENE INTERVENTORIA
Rta/ No requiere, la supervisión se hace desde la DCCEE</t>
        </r>
      </text>
    </comment>
    <comment ref="O1972" authorId="2" shapeId="0">
      <text>
        <r>
          <rPr>
            <b/>
            <sz val="9"/>
            <color indexed="81"/>
            <rFont val="Tahoma"/>
            <family val="2"/>
          </rPr>
          <t>Fabian:</t>
        </r>
        <r>
          <rPr>
            <sz val="9"/>
            <color indexed="81"/>
            <rFont val="Tahoma"/>
            <family val="2"/>
          </rPr>
          <t xml:space="preserve">
VOLUNTARIOS EXTRANJEROS</t>
        </r>
      </text>
    </comment>
    <comment ref="P1972" authorId="2" shapeId="0">
      <text>
        <r>
          <rPr>
            <b/>
            <sz val="9"/>
            <color indexed="81"/>
            <rFont val="Tahoma"/>
            <family val="2"/>
          </rPr>
          <t>Fabian:</t>
        </r>
        <r>
          <rPr>
            <sz val="9"/>
            <color indexed="81"/>
            <rFont val="Tahoma"/>
            <family val="2"/>
          </rPr>
          <t xml:space="preserve">
VOLUNTARIOS EXTRANJEROS</t>
        </r>
      </text>
    </comment>
    <comment ref="F2185" authorId="3" shapeId="0">
      <text>
        <r>
          <rPr>
            <b/>
            <sz val="9"/>
            <color indexed="81"/>
            <rFont val="Tahoma"/>
            <family val="2"/>
          </rPr>
          <t>GENNY CAROLINA RINCON BAEZ:</t>
        </r>
        <r>
          <rPr>
            <sz val="9"/>
            <color indexed="81"/>
            <rFont val="Tahoma"/>
            <family val="2"/>
          </rPr>
          <t xml:space="preserve">
OBJETO 2017-PNUD
</t>
        </r>
      </text>
    </comment>
    <comment ref="F2186" authorId="3" shapeId="0">
      <text>
        <r>
          <rPr>
            <b/>
            <sz val="9"/>
            <color indexed="81"/>
            <rFont val="Tahoma"/>
            <family val="2"/>
          </rPr>
          <t>GENNY CAROLINA RINCON BAEZ:</t>
        </r>
        <r>
          <rPr>
            <sz val="9"/>
            <color indexed="81"/>
            <rFont val="Tahoma"/>
            <family val="2"/>
          </rPr>
          <t xml:space="preserve">
OBJETO 2017-EDEMING</t>
        </r>
      </text>
    </comment>
    <comment ref="F2187" authorId="3" shapeId="0">
      <text>
        <r>
          <rPr>
            <b/>
            <sz val="9"/>
            <color indexed="81"/>
            <rFont val="Tahoma"/>
            <family val="2"/>
          </rPr>
          <t>GENNY CAROLINA RINCON BAEZ:</t>
        </r>
        <r>
          <rPr>
            <sz val="9"/>
            <color indexed="81"/>
            <rFont val="Tahoma"/>
            <family val="2"/>
          </rPr>
          <t xml:space="preserve">
OBJETO 2017-EDEMING</t>
        </r>
      </text>
    </comment>
  </commentList>
</comments>
</file>

<file path=xl/sharedStrings.xml><?xml version="1.0" encoding="utf-8"?>
<sst xmlns="http://schemas.openxmlformats.org/spreadsheetml/2006/main" count="33504" uniqueCount="3912">
  <si>
    <t>(1) 
No. PROYECTO - ITEM</t>
  </si>
  <si>
    <t>(2)
NOMBRE DEL PROYECTO</t>
  </si>
  <si>
    <t>(3)
 No. Y NOMBRE DEL COMPONENTE</t>
  </si>
  <si>
    <t>(4)
OBJETO DE GASTO</t>
  </si>
  <si>
    <t>(5) 
CÓDIGO UNSPSC</t>
  </si>
  <si>
    <t>(6) 
DESCRIPCIÓN OBJETO CONTRACTUAL</t>
  </si>
  <si>
    <t>(7)
FECHA ESTIMADA DE INICIO DE PROCESO DE SELECCIÓN (MES)</t>
  </si>
  <si>
    <t>(8)
FECHA ESTIMADA DE PRESENTACION DE OFERTAS (MES)</t>
  </si>
  <si>
    <t>(9) 
DURACIÓN ESTIMADA DEL CONTRATO
(NÚMERO)</t>
  </si>
  <si>
    <r>
      <t xml:space="preserve">(10) 
DURACIÓN ESTIMADA DEL CONTRATO.
SELECCIONAR SEGÚN CORRESPONDA:
</t>
    </r>
    <r>
      <rPr>
        <sz val="10"/>
        <rFont val="Arial"/>
        <family val="2"/>
      </rPr>
      <t>DÍAS=0, MESES=1, AÑOS=2</t>
    </r>
  </si>
  <si>
    <t>(11) 
MODALIDAD DE SELECCIÓN</t>
  </si>
  <si>
    <t>(12) 
CÓDIGO MODALIDAD DE SELECCIÓN</t>
  </si>
  <si>
    <t>(13) 
TIPO DE CONTRATO</t>
  </si>
  <si>
    <r>
      <t xml:space="preserve">(14) 
FUENTE DE LOS RECURSOS.
SELECCIONAR SEGÚN CORRESPONDA:
</t>
    </r>
    <r>
      <rPr>
        <sz val="10"/>
        <rFont val="Arial"/>
        <family val="2"/>
      </rPr>
      <t>RECURSOS PROPIOS=0, PRESUPUESTO DE ENTIDAD NACIONAL=1, REGALIAS=2, RECURSOS DE CREDITO=3, SGP=4, NO APLICA=5</t>
    </r>
  </si>
  <si>
    <t>(15)
VALOR TOTAL ESTIMADO</t>
  </si>
  <si>
    <t>(16) 
VALOR ESTIMADO EN LA VIGENCIA ACTUAL</t>
  </si>
  <si>
    <r>
      <t xml:space="preserve">(17) 
¿SE REQUIEREN VIGENCIAS FUTURAS?
SELECCIONAR SEGÚN CORRESPONDA:
</t>
    </r>
    <r>
      <rPr>
        <sz val="10"/>
        <rFont val="Arial"/>
        <family val="2"/>
      </rPr>
      <t>NO=0, SI=1</t>
    </r>
  </si>
  <si>
    <r>
      <t xml:space="preserve">(18) 
ESTADO SOLICITUD DE VIGENCIAS FUTURAS
SELECCIONAR SEGÚN CORRESPONDA:
</t>
    </r>
    <r>
      <rPr>
        <sz val="10"/>
        <rFont val="Arial"/>
        <family val="2"/>
      </rPr>
      <t>N/A=0, NO SOLICITADAS=1, SOLICITADAS=2, APROBADAS=3)</t>
    </r>
  </si>
  <si>
    <t>(19)
ORDENADOR DEL GASTO RESPONSABLE</t>
  </si>
  <si>
    <t>(20)
GERENTE DEL PROYECTO</t>
  </si>
  <si>
    <t>(21)
DATOS DE CONTACTO DEL RESPONSABLE OPERATIVO</t>
  </si>
  <si>
    <t>NOMBRE</t>
  </si>
  <si>
    <t>DEPENDENCIA</t>
  </si>
  <si>
    <t>TELÉFONO</t>
  </si>
  <si>
    <t>CORREO ELECTRÓNICO</t>
  </si>
  <si>
    <t>898-1</t>
  </si>
  <si>
    <t>898 Administración del talento humano</t>
  </si>
  <si>
    <t>03 BE BIENESTAR, CAPACITACION, SALUD OCUPACIONAL Y  DOTACION</t>
  </si>
  <si>
    <t>03039 Realizar actividades culturales, recreativas, deportivas, lúdicas, reconocimientos y demás que demanden los funcionarios administrativos y docentes</t>
  </si>
  <si>
    <t>PRESTACIÓN DE SERVICIOS DE APOYO A LA GESTIÓN PARA DESARROLLAR LAS ACTIVIDADES DEL PLAN DE BIENESTAR E INCENTIVOS, CAPACITACIÓN, PREVENCIÓN Y PROMOCIÓN DE LA SEGURIDAD Y SALUD EN EL TRABAJO, FUNDAMENTADA EN LA POLÍTICA INTEGRAL DE BIENESTAR Y EN LA POLÍTICA DE SEGURIDAD Y SALUD EN EL TRABAJO, ASÍ COMO EL FORTALECIMIENTO EN TEMAS DE COMUNICACIÓN Y CULTURA ORGANIZACIONAL</t>
  </si>
  <si>
    <t>Contratación directa</t>
  </si>
  <si>
    <t>CCE-05</t>
  </si>
  <si>
    <t>Apoyo a la gestión</t>
  </si>
  <si>
    <t>KARINA RICAURTE FARFAN</t>
  </si>
  <si>
    <t>SUBSECRETARIA DE GESTION INSTITUCIONAL</t>
  </si>
  <si>
    <t>CELMIRA MARTIN LIZARAZO</t>
  </si>
  <si>
    <t>DIRECTORA DE TALENTO HUMANO</t>
  </si>
  <si>
    <t>EDUARDO DIAZ RODRIGUEZ</t>
  </si>
  <si>
    <t>ediaz@educacionbogota.gov.co</t>
  </si>
  <si>
    <t>898-2</t>
  </si>
  <si>
    <t>03041 Implementar acciones de prevención y mitigación de los riesgos ocupacionales identificados en el diagnostico de condiciones de trabajo y diagnostico de condiciones de salud desde los subprogramas de medicina preventiva, medicina del trabajo higiene y seguridad industria</t>
  </si>
  <si>
    <t>898-3</t>
  </si>
  <si>
    <t>03042 Garantizar el desarrollo del Plan Anual de Capacitación</t>
  </si>
  <si>
    <t>898-4</t>
  </si>
  <si>
    <t>Adquisición de Elementos de Protección Personal para el personal Administrativo de la SED, según lo establecido en la normatividad vigente</t>
  </si>
  <si>
    <t>Selección abreviada subasta inversa</t>
  </si>
  <si>
    <t>CCE-07</t>
  </si>
  <si>
    <t>Suministros</t>
  </si>
  <si>
    <t>898-7</t>
  </si>
  <si>
    <t>03040 Garantizar el servicio de transporte a Docentes y Directivos Docentes en zonas que presentan dificil acceso y/o inseguridad</t>
  </si>
  <si>
    <t>PRESTAR EL SERVICIO DE TRANSPORTE ESPECIAL ESCOLAR, CON LOS VEHÍCULOS QUE REQUIERA LA SECRETARÍA DE EDUCACIÓN DEL DISTRITO CAPITAL</t>
  </si>
  <si>
    <t>Licitación pública</t>
  </si>
  <si>
    <t>CCE-02</t>
  </si>
  <si>
    <t>898-8</t>
  </si>
  <si>
    <t>02 PERSONAL DE APOYO A LA GESTION DE LA SED</t>
  </si>
  <si>
    <t>02036 Asignar apoyo (profesional, técnico, asistencial),  para el desarrollo de actividades organizacionales requeridos para el normal funcionamiento de la SED y de esta manera garantizar la prestación del servicio educativo.</t>
  </si>
  <si>
    <t>PRESTAR SERVICIOS PROFESIONALES PARA ORIENTAR, PLANEAR Y ACOMPAÑAR LAS ACTIVIDADES DESARROLLADAS POR LA OFICINA ASESORA DE PLANEACIÓN EN LA FORMULACIÓN, SEGUIMIENTO Y CONTROL DE LOS PROGRAMAS Y PROYECTOS DE INVERSIÓN DE LA SECRETARIA DE EDUCACIÓN DEL DISTRITO ASOCIADOS AL PLAN DE DESARROLLO “BOGOTÁ MEJOR PARA TODOS”</t>
  </si>
  <si>
    <t>Prestación de Servicios Profesionales</t>
  </si>
  <si>
    <t>898-9</t>
  </si>
  <si>
    <t>PRESTAR SERVICIOS PROFESIONALES CON EL FIN DE APOYAR A LA OFICINA ASESORA DE PLANEACIÓN EN LA ELABORACIÓN DE INFORMES Y DOCUMENTOS NECESARIOS PARA ATENDER LOS REQUERIMIENTOS DE LA ENTIDAD A NIVEL INTERNO, INTERINSTITUCIONAL Y DE ENTES DE CONTROL, ASÍ COMO PARTICIPAR Y REALIZAR SEGUIMIENTO A LOS PROCESOS QUE SE DESARROLLAN EN LA DEPENDENCIA.</t>
  </si>
  <si>
    <t>898-10</t>
  </si>
  <si>
    <t>PRESTAR SERVICIOS PROFESIONALES A LA OFICINA ASESORA DE PLANEACIÓN EN LAS ACTIVIDADES RELACIONADAS CON LA ELABORACIÓN, INTERPRETACIÓN Y SOCIALIZACIÓN DE INFORMES ESTADÍSTICOS RELACIONADOS CON EL SECTOR EDUCATIVO DE BOGOTÁ, EN ESPECIAL LAS QUE SE INVOLUCRAN CON LAS TASAS DE EFICIENCIA INTERNA, ASÍ COMO, LA IMPLEMENTACIÓN DE TÉCNICAS PROPIAS DE SU PROFESIÓN PARA EL ANÁLISIS DE DIFERENTES FUENTES DE INFORMACIÓN.</t>
  </si>
  <si>
    <t>898-11</t>
  </si>
  <si>
    <t>PRESTAR SERVICIOS PROFESIONALES PARA EL APOYO ORGANIZACIONAL DE LA OFICINA ASESORA DE PLANEACIÓN EN LA GENERACIÓN, VALIDACIÓN E INTERPRETACIÓN DE CIFRAS ESTADÍSTICAS DEL SECTOR EDUCATIVO DE BOGOTÁ, Y EN LA IMPLEMENTACIÓN DE METODOLOGÍAS ESTADÍSTICAS QUE PERMITAN LA IDENTIFICACIÓN DE ZONAS CON INSUFICIENCIA EDUCATIVA DE LA CIUDAD Y CONTRIBUIR CON LA CREACIÓN DE FICHAS Y BOLETINES QUE FACILITEN LA LECTURA DE LA SITUACIÓN ACTUAL DE LOS COLEGIOS DEL DISTRITO Y DE LAS LOCALIDADES DE BOGOTÁ.</t>
  </si>
  <si>
    <t>898-12</t>
  </si>
  <si>
    <t>PRESTAR SERVICIOS PROFESIONALES A LA OFICINA ASESORA DE PLANEACIÓN EN ASUNTOS RELACIONADOS CON CANASTA EDUCATIVA, APOYO EN LA ATENCIÓN DE REQUERIMIENTOS FORMULADOS POR ENTES DE CONTROL Y COMUNIDAD EDUCATIVA, APOYO EN LA GESTIÓN DE INFORMACIÓN Y LA PARTICIPACIÓN EN TEMAS TRANSVERSALES QUE DEFINA LA OFICINA ASESORA DE PLANEACIÓN</t>
  </si>
  <si>
    <t>898-14</t>
  </si>
  <si>
    <t>PRESTAR SERVICIOS DE APOYO DE CARÁCTER OPERATIVO Y ADMINISTRATIVO EN TEMAS RELACIONADOS CON LA PROGRAMACIÓN Y SEGUIMIENTO DE LOS PROGRAMAS Y PROYECTOS DE INVERSIÓN, Y DEL SISTEMA INTEGRADO DE GESTIÓN QUE LIDERA LA OFICINA ASESORA DE PLANEACIÓN.</t>
  </si>
  <si>
    <t>898-15</t>
  </si>
  <si>
    <t>PRESTAR SERVICIOS PROFESIONALES A LA OFICINA ASESORA DE PLANEACIÓN EN LA PROGRAMACIÓN Y SEGUIMIENTO AL USO DE RECURSOS ASIGNADOS AL SECTOR EDUCATIVO EN EL DISTRITO, A LAS FUENTES DE FINANCIACIÓN Y A LA EJECUCIÓN DE LOS PROGRAMAS Y PROYECTOS DE INVERSIÓN INCLUIDOS EN EL PLAN DE DESARROLLO”</t>
  </si>
  <si>
    <t>898-16</t>
  </si>
  <si>
    <t>PRESTAR LOS SERVICIOS PROFESIONALES A LA OFICINA ASESORA DE COMUNICACIÓN Y PRENSA DE LA SECRETARÍA DE EDUCACIÓN DEL DISTRITO, PARA LA PRODUCCIÓN DE CONTENIDOS Y LA GESTIÓN DE LOS MEDIOS DE COMUNICACIÓN DIGITAL Y REDES SOCIALES QUE REQUIERA LA ESTRATEGIA DE COMUNICACION DEFINIDA POR LA ENTIDAD</t>
  </si>
  <si>
    <t>898-17</t>
  </si>
  <si>
    <t xml:space="preserve">83121703; 82111902 </t>
  </si>
  <si>
    <t>898-18</t>
  </si>
  <si>
    <t>PRESTAR LOS SERVICIOS DE APOYO A LA GESTIÓN DE LA OFICINA DE COMUNICACIÓN Y PRENSA DE LA SECRETARÍA DE EDUCACIÓN DEL DISTRITO PARA LA REPORTERÍA GRÁFICA DE LAS ACTIVIDADES QUE SE DESARROLLEN EN EL MARCO DE LA POLÍTICA EDUCATIVA Y LA ESTRATEGIA DE COMUNICACION DEFINIDA POR LA ENTIDAD</t>
  </si>
  <si>
    <t>898-19</t>
  </si>
  <si>
    <t>PRESTAR LOS SERVICIOS PROFESIONALES A LA OFICINA ASESORA DE COMUNICACIÓN Y PRENSA DE LA SECRETARÍA DE EDUCACIÓN DEL DISTRITO EN LA GESTIÓN Y SEGUIMIENTO DE LOS TRÁMITES ADMINISTRATIVOS Y CONTRACTUALES QUE REQUIERA LA ESTRATEGIA DE COMUNICACIÓN DEFINIDA POR LA ENTIDAD</t>
  </si>
  <si>
    <t>898-20</t>
  </si>
  <si>
    <t>PRESTAR LOS SERVICIOS PROFESIONALES A LA OFICINA ASESORA DE COMUNICACIÓN Y PRENSA  DE LA SECRETARÍA DE EDUCACIÓN DEL DISTRITO EN LA GESTIÓN INTEGRAL DEL CENTRO DE DOCUMENTACIÓN Y MEMORIA DE LA ENTIDAD.</t>
  </si>
  <si>
    <t>898-21</t>
  </si>
  <si>
    <t>PRESTAR LOS SERVICIOS PROFESIONALES A LA OFICINA ASESORA DE COMUNICACIÓN Y PRENSA DE LA SECRETARÍA DE EDUCACIÓN DEL DISTRITO COMO EDITORA PERIODÍSTICA, Y APOYAR LA ELABORACIÓN, DESARROLLO Y SEGUIMIENTO DE LOS PLANES Y PROYECTOS DE COMUNICACIÓN EXTERNA Y RELA CIONAMIENTO CON MEDIOS DE COMUNICACION QUE REQUIERA LA ESTRATEGIA DE COMUNICACION DEFINIDA POR LA ENTIDAD.</t>
  </si>
  <si>
    <t>898-23</t>
  </si>
  <si>
    <t>PRESTAR LOS SERVICIOS PROFESIONALES A LA OFICINA ASESORA DE COMUNICACIÓN Y PRENSA DE LA SECRETARÍA DE EDUCACIÓN DEL DISTRITO PARA LA INVESTIGACIÓN, CUBRIMIENTO PERIODÍSTICO Y REDACCIÓN EN LOS DIFERENTES GÉNEROS Y FORMATOS QUE REQUIERA LA ESTRATEGIA DE COMUNICACION DEFINIDA POR LA ENTIDAD</t>
  </si>
  <si>
    <t>898-24</t>
  </si>
  <si>
    <t>PRESTAR LOS SERVICIOS PROFESIONALES A LA OFICINA ASESORA DE COMUNICACIÓN Y PRENSA DE LA SECRETARÍA DE EDUCACIÓN DEL DISTRITO PARA EL DESARROLLO Y SEGUIMIENTO DE LA COMUNICACIÓN INTERNA, CLIMA Y CULTURA ORGANIZACIONAL QUE REQUIERA LA ESTRATEGIA DE COMUNICACION DEFINIDA POR LA ENTIDAD.</t>
  </si>
  <si>
    <t>898-25</t>
  </si>
  <si>
    <t>PRESTAR LOS SERVICIOS PROFESIONALES A LA OFICINA ASESORA DE COMUNICACIÓN Y PRENSA  DE LA SECRETARÍA DE EDUCACIÓN DEL DISTRITO PARA LA PRODUCCIÓN AUDIOVISUAL QUE REQUIERA LA ESTRATEGIA DE COMUNICACIÓN DEFINIDA POR LA ENTIDAD.</t>
  </si>
  <si>
    <t>898-26</t>
  </si>
  <si>
    <t>PRESTAR LOS SERVICIOS PROFESIONALES A LA OFICINA ASESORA DE COMUNICACIÓN Y PRENSA DE LA SECRETARÍA DE EDUCACIÓN DEL DISTRITO PARA EL MONTAJE CONCEPTUAL DE LOS PRODUCTOS AUDIOVISUALES QUE REQUIERA LA ESTRATEGIA DE COMUNICACIÓN DEFINIDA POR LA ENTIDAD.</t>
  </si>
  <si>
    <t>898-27</t>
  </si>
  <si>
    <t>PRESTAR LOS SERVICIOS DE APOYO A LA GESTIÓN A LA OFICINA ASESORA DE COMUNICACIÓN Y PRENSA DE LA SECRETARÍA DE EDUCACIÓN DEL DISTRITO, PARA LA ELABORACIÓN, ORGANIZACIÓN Y SISTEMATIZACIÓN DE LOS DOCUMENTOS QUE SE GENEREN PRODUCTO DE LOS TRÁMITES ADMINISTRATIVOS Y CONTRACTUALES RELACIONADOS CON LA ESTRATEGIA DE COMUNICACION DEFINIDA POR LA ENTIDAD.</t>
  </si>
  <si>
    <t>898-28</t>
  </si>
  <si>
    <t>PRESTAR LOS SERVICIOS PROFESIONALES A LA OFICINA ASESORA DE COMUNICACIÓN Y PRENSA DE LA SECRETARÍA DE EDUCACIÓN DEL DISTRITO PARA LA INVESTIGACIÓN, CUBRIMIENTO PERIODÍSTICO Y REDACCIÓN EN LOS DIFERENTES GÉNEROS Y FORMATOS QUE REQUIERA LA ESTRATEGIA DE COMUNICACION DEFINIDA POR LA ENTIDAD.</t>
  </si>
  <si>
    <t>898-29</t>
  </si>
  <si>
    <t xml:space="preserve"> PRESTAR LOS SERVICIOS PROFESIONALES A LA OFICINA ASESORA DE COMUNICACIÓN Y PRENSA DE LA  SECRETARÍA DE EDUCACIÓN DEL DISTRITO PARA LA PRODUCCIÓN DE CAMPO Y LA GESTIÓN DE ARCHIVO ASOCIADO LA REALIZACIÓN DE PIEZAS AUDIOVISUALES Y COMUNICATIVAS QUE REQUIERA LA ESTRATEGIA DE COMUNICACION DEFINIDA POR LA ENTIDAD.</t>
  </si>
  <si>
    <t>898-30</t>
  </si>
  <si>
    <t>PRESTAR LOS SERVICIOS PROFESIONALES A LA OFICINA ASESORA DE COMUNICACIÓN Y PRENSA DE LA SECRETARÍA DE EDUCACIÓN DEL DISTRITO PARA LA REALIZACIÓN DE CONCEPTOS CREATIVOS, DISEÑOS GRÁFICOS, PIEZAS DIGITALES Y ANIMACIONES QUE REQUIERA LA ESTRATEGIA DE COMUNICACION DEFINIDA POR LA ENTIDAD.</t>
  </si>
  <si>
    <t>898-31</t>
  </si>
  <si>
    <t>PRESTAR LOS SERVICIOS PROFESIONALES A LA OFICINA ASESORA DE COMUNICACIÓN Y PRENSA DE LA SECRETARÍA DE EDUCACIÓN DEL DISTRITO PARA LA INVESTIGACIÓN, CUBRIMIENTO PERIODÍSTICO Y REDACCIÓN EN LOS DIFERENTES GÉNEROS Y FORMATOS QUE REQUIERALA ESTRATEGIA DE COMUNICACION DEFINIDA POR LA ENTIDAD</t>
  </si>
  <si>
    <t>898-32</t>
  </si>
  <si>
    <t>PRESTAR SERVICIOS PROFESIONALES A LA OFICINA ASESORA DE COMUNICACIÓN Y PRENSA DE LA SECRETARÍA DE EDUCACIÓN DEL DISTRITO PARA REALIZAR, APOYAR LA CREACIÓN Y DESARROLLAR ARTES GRÁFICAS DE LA IMAGEN INSTITUCIONAL Y LA LÍNEA EDITORIAL DE LA SED, QUE REQUIERA LA ESTRATEGIA DE COMUNICACION DEFINIDA POR LA ENTIDAD</t>
  </si>
  <si>
    <t>898-33</t>
  </si>
  <si>
    <t xml:space="preserve">PRESTAR LOS SERVICIOS PROFESIONALES COMO GESTOR WEB A LA OFICINA ASESORA DE COMUNICACIÓN Y PRENSA DE LA SECRETARÍA DE EDUCACIÓN DEL DISTRITO PARA LA GESTIÓN DE LOS MEDIOS DE COMUNICACIÓN DIGITAL INTERNOS Y EXTERNOS DE LA SED, DE ACUERDO CON LA ESTRATEGIA DE COMUNICACION DEFINIDA POR LA ENTIDAD. </t>
  </si>
  <si>
    <t>898-34</t>
  </si>
  <si>
    <t>PRESTAR LOS SERVICIOS PROFESIONALES A LA OFICINA ASESORA DE COMUNICACIÓN Y PRENSA DE LA  LA SECRETARÍA DE EDUCACIÓN DEL DISTRITO PARA CONCEPTUALIZAR, REDACTAR Y/O REVISAR LOS TEXTOS PUBLICITARIOS Y CREATIVOS QUE SE REQUIERAN PARA LAS CAMPAÑAS Y PIEZAS COMUNICATIVAS QUE REQUIERA LA ESTRATEGIA DE COMUNICACION DEFINIDA POR LA ENTIDAD.</t>
  </si>
  <si>
    <t>898-35</t>
  </si>
  <si>
    <t>PRESTAR LOS SERVICIOS PROFESIONALES A LA OFICINA ASESORA DE COMUNICACIÓN Y PRENSA DE LA SECRETARIA DE EDUCACIÓN DEL DISTRITO PARA EL SONIDO DIRECTO Y SONIDO EN VIVO ASOCIADOS A LA REALIZACIÓN DE PIEZAS AUDIOVISUALES, COMUNICATIVAS Y/O EVENTOS QUE REQUIERA LA ESTRATEGIA DE COMUNICACION DEFINIDA POR LA ENTIDAD.</t>
  </si>
  <si>
    <t>898-36</t>
  </si>
  <si>
    <t>898-37</t>
  </si>
  <si>
    <t>PRESTAR LOS SERVICIOS DE APOYO A LA GESTIÓN DE LA OFICINA DE COMUNICACIÓN Y PRENSA DE LA SECRETARÍA DE EDUCACIÓN DEL DISTRITO PARA LA REPORTERÍA GRÁFICA DE LAS ACTIVIDADES QUE SE DESARROLLEN EN EL MARCO DE LA POLÍTICA EDUCATIVA Y LA ESTRATEGIA DE COMUNICACION DEFINIDA POR LA ENTIDAD.</t>
  </si>
  <si>
    <t>898-38</t>
  </si>
  <si>
    <t>PRESTAR LOS SERVICIOS PROFESIONALES A LA OFICINA ASESORA DE COMUNICACIÓN Y PRENSA DE LA SECRETARÍA DE EDUCACIÓN DEL DISTRITO PARA EL MONTAJE CONCEPTUAL DE LOS PRODUCTOS AUDIOVISUALES REQUERIDOS EN EL MARCO DE LA ESTRATEGIA DE COMUNICACIÓN DEFINIDA PARA LA ENTIDAD.</t>
  </si>
  <si>
    <t>898-39</t>
  </si>
  <si>
    <t>PRESTAR LOS SERVICIOS PROFESIONALES A LA OFICINA ASESORA DE COMUNICACIÓN Y PRENSA DE LA SECRETARÍA DE EDUCACIÓN DEL DISTRITO PARA LA PRODUCCIÓN LOGÍSTICA, LA GESTIÓN DEL TRÁFICO DE PRODUCCIÓN A PARTIR DE LOS REQUERIMIENTOS RECIBIDOS Y LA ADMINISTRACION DEL MATERIAL POP RELACIONADO CON LA ESTRATEGIA DE COMUNICACION DEFINIDA POR LA ENTIDAD.</t>
  </si>
  <si>
    <t>898-40</t>
  </si>
  <si>
    <t>PRESTAR LOS SERVICIOS PROFESIONALES A LA OFICINA ASESORA DE COMUNICACIÓN Y PRENSA DE LA SECRETARÍA DE EDUCACIÓN DEL DISTRITO PARA LA CONCEPTUALIZACIÓN, IMPLEMENTACIÓN, SEGUIMIENTO Y EVALUACIÓN DE LOS PLANES Y PROYECTOS DE COMUNICACIÓN INTERNA, CLIMA Y CULTURA  ORGANIZACIONAL QUE REQUIERA LA ESTRATEGIA DE COMUNICACION DEFINIDA POR LA ENTIDAD.</t>
  </si>
  <si>
    <t>898-41</t>
  </si>
  <si>
    <t>PRESTAR LOS SERVICIOS PROFESIONALES A LA OFICINA ASESORA DE COMUNICACIÓN Y PRENSA DE LA SECRETARÍA DE EDUCACIÓN DEL DISTRITO PARA LA FORMULACIÓN, ARTICULACIÓN, SEGUIMIENTO Y EVALUACIÓN DE LA ESTRATEGIA DE COMUNICACIÓN DE LA ENTIDAD.</t>
  </si>
  <si>
    <t>898-42</t>
  </si>
  <si>
    <t>PRESTAR LOS SERVICIOS PROFESIONALES A LA OFICINA ASESORA DE COMUNICACIÓN Y PRENSA DE LA SECRETARÍA DE EDUCACIÓN PARA LA ORIENTACIÓN, CONCEPTUALIZACIÓN CREATIVA Y REALIZACIÓN DE LOS DIFERENTES PRODUCTOS AUDIOVISUALES REQUERIDOS EN EL MARCO DE LA ESTRATEGIA DE COMUNICACION DEFINIDA POR LA ENTIDAD.</t>
  </si>
  <si>
    <t>898-43</t>
  </si>
  <si>
    <t>PRESTAR LOS SERVICIOS PROFESIONALES A LA OFICINA ASESORA DE COMUNICACIÓN Y PRENSA DE LA SECRETARÍA DE EDUCACIÓN DEL DISTRITO PARA LA PLANEACIÓN, EJECUCIÓN, SEGUIMIENTO Y EVALUACIÓN DE LOS PROCESOS FINANCIEROS RELACIONADOS CON LA ESTRATEGIA DE COMUNICACIÓN DEFINIDA POR LA ENTIDAD.</t>
  </si>
  <si>
    <t>898-44</t>
  </si>
  <si>
    <t>PRESTAR LOS SERVICIOS PROFESIONALES A LA OFICINA ASESORA DE COMUNICACIÓN Y PRENSA DE LA SECRETARÍA DE EDUCACIÓN DEL DISTRITO PARA LA REALIZACIÓN, CONCEPTUALIZACIÓN Y OPERACIÓN DE CÁMARA PARA LOS DIFERENTES PRODUCTOS AUDIOVISUALES QUE REQUIERA LA ESTRATEGIA DE COMUNICACION DEFINIDA POR LA ENTIDAD.</t>
  </si>
  <si>
    <t>898-45</t>
  </si>
  <si>
    <t>PRESTAR SERVICIOS PROFESIONALES A LA OFICINA ASESORA DE COMUNICACIÓN Y PRENSA DE LA SECRETARÍA DE EDUCACIÓN DEL DISTRITO PARA LA PRODUCCIÓN, DESARROLLO LOGÍSTICO Y OPERATIVO QUE REQUIERA LA ESTRATEGIA DE COMUNICACIÓN DEFINIDA POR LA ENTIDAD.</t>
  </si>
  <si>
    <t>898-46</t>
  </si>
  <si>
    <t>PRESTAR LOS SERVICIOS PROFESIONALES A LA OFICINA ASESORA DE COMUNICACIÓN Y PRENSA DE LA SECRETARÍA DE EDUCACIÓN DEL DISTRITO COMO EDITOR DE AUDIO Y OPERADOR DE SONIDO EN VIVO CON EL FIN DE APOYAR EN LA REALIZACIÓN DE PIEZAS COMUNICATIVAS NECESARIAS PARA EL DESARROLLO DE LA ESTRATEGIA DE COMUNICACION DEFINIDA PARA LA ENTIDAD.</t>
  </si>
  <si>
    <t>898-47</t>
  </si>
  <si>
    <t>PRESTAR SERVICIOS PROFESIONALES  PARA EVALUAR A  LAS DEPENDENCIAS DEL NIVEL CENTAL, LOCAL E INSTITUCIONAL DE LA SECRETARÍA DE EDUCACIÓN DEL DISTRITO CAPITAL,  Y DEMÁS ACTIVIDADES RELACIONADAS CON EL OBJETO CONTRACTUAL,  QUE SE DESARROLLAN DESDE LA OFICINA DE CONTROL INTERNO</t>
  </si>
  <si>
    <t>898-48</t>
  </si>
  <si>
    <t>PRESTAR SERVICIOS PROFESIONALES  PARA EVALUAR A  LAS DEPENDENCIAS DEL NIVEL CENTAL, LOCAL E INSTITUCIONAL DE LA SECRETARÍA DE EDUCACIÓN DEL DISTRITO CAPITAL,  Y DEMÁS ACTIVIDADES RELACIONADAS CON EL OBJETO CONTRACTUAL, QUE SE DESARROLAN DESDE LA OFICINA DE CONTROL INTERNO</t>
  </si>
  <si>
    <t>898-49</t>
  </si>
  <si>
    <t>Prestación de servicios profesionales de apoyo y acompañamiento jurídico en desarrollo de las funciones de la Oficina de Control Interno de la Secretaría de Educación del Distrito</t>
  </si>
  <si>
    <t>898-50</t>
  </si>
  <si>
    <t>898-51</t>
  </si>
  <si>
    <t>PRESTAR SERVICIOS PROFESIONALES  PARA EVALUAR A  LAS DEPENDENCIAS DEL NIVEL CENTAL, LOCAL E INSTITUCIONAL DE LA SECRETARÍA DE EDUCACIÓN DEL DISTRITO CAPITAL,  Y DEMÁS ACTIVIDADES RELACIONADAS CON EL OBJETO CONTRACTUAL,  QUE SE DESARROLLAN DESDE LA OFICINA DE CONTROL INTERNO EN TEMAS DE INFRAESTRUCTURA EDUCATIVA.</t>
  </si>
  <si>
    <t>898-52</t>
  </si>
  <si>
    <t>PRESTAR APOYO TÉCNICO Y OPERATIVO A LAS ACTIVIDADES RECURRENTES DE LA OFICINA DE PRESUPUESTO PARA EL PROCESAMIENTO DE LA INFORMACIÓN EN LOS APLICATIVOS PRESUPUESTALES DE LA ENTIDAD, EN ESPECIAL LA ELABORACIÓN DE CERTIFICADOS DE DISPONIBILIDAD Y REGISTROS PRESUPUESTALES</t>
  </si>
  <si>
    <t>898-53</t>
  </si>
  <si>
    <t>PRESTAR SERVICIOS PROFESIONALES PARA VERIFICAR, GESTIONAR Y HACER SEGUIMIENTO A LOS RECURSOS SIN DEPURAR (REZAGO) DE LAS VIGENCIAS ANTERIORES, DE LA SECRETARIA DE EDUCACIÓN DEL DISTRITO CAPITAL, EN EL MARCO DEL CUMPLIMIENTO DE LAS METAS ESTABLECIDAS, EN LOS DIFERENTES NIVELES DE LA ENTIDAD</t>
  </si>
  <si>
    <t>898-54</t>
  </si>
  <si>
    <t>PRESTAR SERVICIOS PROFESIONALES PARA VERIFICAR EL SEGUIMIENTO Y CONTROL DE LA EJECUCIÓN PRESUPUESTAL DE LA SECRETARIA DE EDUCACIÓN DEL DISTRITO CAPITAL Y APOYAR EL PROCESO DE ACTUALIZACIÓN DE TRÁMITES DE MODIFICACIÓN PRESUPUESTAL, EN EL MARCO DEL CUMPLIMIENTO DE LAS METAS ESTABLECIDAS, EN LOS DIFERENTES NIVELES DE LA ENTIDAD</t>
  </si>
  <si>
    <t>898-55</t>
  </si>
  <si>
    <t>PRESTAR APOYO PROFESIONAL A LA GESTIÓN DE LA DIRECCIÓN FINANCIERA  OFICINA DE PRESUPUESTO, EN LA GENERACIÓN DE CONTROLES Y VALIDACIÓN DE LA INFORMACIÓN PRESUPUESTAL DE LA SED, ASÍ COMO EL APOYO EN EL SEGUIMIENTO A LA EJECUCIÓN PRESUPUESTAL DE LAS SUBSECRETARIAS DE LA ENTIDAD.</t>
  </si>
  <si>
    <t>898-56</t>
  </si>
  <si>
    <t xml:space="preserve">PRESTAR APOYO PROFESIONAL A LA DIRECCIÓN FINANCIERA  OFICINA DE PRESUPUESTO DE LA SECRETARÍA DE EDUCACIÓN DEL DISTRITO CAPITAL, EN LA GESTIÓN OPORTUNA, PREPARACIÓN Y DESARROLLO EN LOS TEMAS DE CALIDAD, MODERNIZACIÓN Y OPTIMIZACIÓN DE LOS PROCESOS, PASIVO PENSIONAL Y LOS TEMAS PROPIOS DE LA ACTIVIDAD DE LA DIRECCIÓN FINANCIERA </t>
  </si>
  <si>
    <t>898-57</t>
  </si>
  <si>
    <t>PRESTAR APOYO PROFESIONAL ESPECIALIZADO A LOS FONDOS DE SERVICIOS EDUCATIVOS -FSE- DE LOS COLEGIOS OFICIALES EN LA PLANEACIÓN, MONITOREO, Y SEGUIMIENTO A LOS PROCESOS PRESUPUESTALES, CONTABLES Y DE TESORERÍA.</t>
  </si>
  <si>
    <t>898-58</t>
  </si>
  <si>
    <t xml:space="preserve">PRESTAR SERVICIOS PROFESIONALES EN LAS DIFERENTES ETAPAS DEL CICLO DE VIDA DEL SISTEMA DE INFORMACIÓN ADMINISTRATIVO Y FINANCIERO DE LOS FONDOS DE SERVICIOS EDUCATIVOS DE LA SED </t>
  </si>
  <si>
    <t>898-59</t>
  </si>
  <si>
    <t xml:space="preserve">PRESTAR APOYO PROFESIONAL A LA OFICINA DE PRESUPUESTO DE LA SECRETARIA DE EDUCACIÓN DISTRITAL PARA LA CONSOLIDACIÓN, ANÁLISIS, VERIFICACIÓN, Y CONTROL DE LA INFORMACIÓN PRESUPUESTAL GENERADA POR EL NIVEL CENTRAL Y LOS FONDOS DE SERVICIOS EDUCATIVOS DE LA SED. </t>
  </si>
  <si>
    <t>898-60</t>
  </si>
  <si>
    <t>PRESTAR APOYO PROFESIONAL A LOS FONDOS DE SERVICIOS EDUCATIVOS DE LOS COLEGIOS OFICIALES EN LA PLANEACIÓN, MONITOREO Y SEGUIMIENTO DE LOS PROCESOS FINANCIEROS (PRESUPUESTALES, CONTABLES Y DE TESORERÍA).</t>
  </si>
  <si>
    <t>898-61</t>
  </si>
  <si>
    <t>898-62</t>
  </si>
  <si>
    <t>898-63</t>
  </si>
  <si>
    <t>898-64</t>
  </si>
  <si>
    <t>898-65</t>
  </si>
  <si>
    <t>898-66</t>
  </si>
  <si>
    <t>898-67</t>
  </si>
  <si>
    <t>898-68</t>
  </si>
  <si>
    <t>898-69</t>
  </si>
  <si>
    <t>898-70</t>
  </si>
  <si>
    <t>Prestar los servicios profesionales especializados a la Dirección de Talento Humano, en el desarrollo y ejecución de procesos de gestión de riesgos y la implementación del Sistema General de Riesgos Laborales de la Secretaría de Educación del Distrito.</t>
  </si>
  <si>
    <t>898-71</t>
  </si>
  <si>
    <t>Prestar los servicios profesionales de abogado especializado a la Dirección de Talento Humano de la SED, para apoyar la gestión propia del área, conceptuando, revisando, proyectando y brindando soporte jurídico en el trámite de los diferentes procesos y actuaciones requeridas en el ámbito de su competencia.</t>
  </si>
  <si>
    <t>898-72</t>
  </si>
  <si>
    <t>898-73</t>
  </si>
  <si>
    <t>Prestación de servicios profesionales a la Dirección de Talento Humano de la Secretaria de Educación del Distrito, para articular la planificación, implementación, mantenimiento, evaluación y mejora continua del Sistema de Gestión de Seguridad y Salud en el Trabajo (SG-SST) para el personal docente afiliado al Fondo Nacional de Prestaciones Sociales del Magisterio de las Instituciones Educativas del Distrito Capital, en el marco de los Decretos 1072 de 2015, Decreto 1655 de 2015 y demás normas concordantes.</t>
  </si>
  <si>
    <t>898-74</t>
  </si>
  <si>
    <t xml:space="preserve">Prestar servicios profesionales especializados para la planificación, implementación, mantenimiento, evaluación y mejora continua del Sistema de Gestión de Seguridad y Salud en el Trabajo (SG-SST), en el marco del Decreto 1072 de 2015 y demás normas concordantes, dirigido al personal administrativo, contratista y estudiantes que desarrollen prácticas y actividades de origen laboral en la Entidad.    </t>
  </si>
  <si>
    <t>898-75</t>
  </si>
  <si>
    <t>Prestar los servicios profesionales de abogado especialista en la SED, para apoyar a la Dirección de Talento Humano en la gestión propia del área. Conceptuar, revisar, proyectar y brindar el soporte jurídico requerido para atención de derechos de petición, acciones de tutela, proyección de actos administrativos y demás actuaciones que la Dirección de Talento Humano requiera en el ámbito de su competencia.</t>
  </si>
  <si>
    <t>898-76</t>
  </si>
  <si>
    <t>Prestar apoyo profesional especializado para la planificación, implementación, mantenimiento, evaluación y mejora continua del Sistema de Gestión de Seguridad y Salud en el Trabajo (SG-SST), en el marco del Decreto 1072 de 2015 y demás normas concordantes, dirigido al personal administrativo, contratista y estudiantes que desarrollen prácticas y actividades de origen laboral en la Entidad.</t>
  </si>
  <si>
    <t>898-77</t>
  </si>
  <si>
    <t>Brindar apoyo profesional a la Dirección de Talento Humano de la SED, en el diagnóstico, formulación y desarrollo de las actividades propias del plan de bienestar.</t>
  </si>
  <si>
    <t>898-78</t>
  </si>
  <si>
    <t>Prestar apoyo profesional a la gestión de la Dirección de Talento Humano de la SED, con el fin de garantizar el desarrollo de los programas plasmados en el Plan Integral de Bienestar.</t>
  </si>
  <si>
    <t>898-79</t>
  </si>
  <si>
    <t>Prestar servicios profesionales para la planificación, implementación, mantenimiento, evaluación y mejora continua del Sistema de Gestión de Seguridad y Salud en el Trabajo (SG-SST), en el marco del Decreto 1072 de 2015 y demás normas concordantes, dirigido al personal administrativo, contratista y estudiantes que desarrollen prácticas y actividades de origen laboral en la Entidad.</t>
  </si>
  <si>
    <t>898-80</t>
  </si>
  <si>
    <t>898-81</t>
  </si>
  <si>
    <t xml:space="preserve">Prestar servicios profesionales especializados para la planificación, implementación, mantenimiento, evaluación y mejora continua del Sistema de Gestión de Seguridad y Salud en el Trabajo (SG-SST), en el marco del Decreto 1072 de 2015 y demás normas concordantes, dirigido al personal administrativo, contratista y estudiantes que desarrollen prácticas y actividades de origen laboral en la Entidad.   </t>
  </si>
  <si>
    <t>898-82</t>
  </si>
  <si>
    <t xml:space="preserve">Brindar Apoyo administrativo a la SED, en los procesos de numeración, registro, digitalización, control y seguimiento a los actos administrativos suscritos por la Dirección de Talento Humano.   </t>
  </si>
  <si>
    <t>898-83</t>
  </si>
  <si>
    <t>898-84</t>
  </si>
  <si>
    <t>Prestar apoyo Profesional a la Dirección de Talento Humano de la SED, en la ejecución, seguimiento y control de las actividades establecidas en el Plan Integral de Bienestar, Capacitación, Seguridad y Salud en el Trabajo.</t>
  </si>
  <si>
    <t>898-85</t>
  </si>
  <si>
    <t>Prestar servicios de apoyo a la gestión a la Dirección de Talento Humano, en el desarrollo de las actividades administrativas del área, y las que se establezcan en el Plan Anual de Seguridad y Salud en el Trabajo.</t>
  </si>
  <si>
    <t>898-86</t>
  </si>
  <si>
    <t xml:space="preserve">Prestar servicios profesionales especializados en psicología clínica, y brindar apoyo al área de Seguridad y Salud en el Trabajo, desde el programa de riesgo psicosocial en lo relacionado con la intervención específica del personal administrativo con factores de riesgo psicosocial diagnosticados y en manejo por EPS o ARL, dirigido al personal administrativo, contratista y estudiantes que desarrollen prácticas y actividades de origen laboral en la Entidad.    </t>
  </si>
  <si>
    <t>898-87</t>
  </si>
  <si>
    <t>Prestar servicios profesionales especializados a la Dirección de Talento Humano de la SED, en lo relacionado con el seguimiento, valoración, recomendaciones y concepto médico laboral dentro del marco del Subprograma de Medicina Preventiva y del Trabajo, dirigida al personal administrativo, docente, contratista y estudiantes que desarrollen prácticas y actividades de origen laboral en la Entidad, cuando así se requiera.</t>
  </si>
  <si>
    <t>898-88</t>
  </si>
  <si>
    <t>898-89</t>
  </si>
  <si>
    <t>Prestar los servicios profesionales especializados a la Dirección de Talento Humano, en el trámite de los diferentes procesos y actuaciones administrativas a cargo de la Dirección y oficinas de Personal, Escalafón, Nomina y área de prestaciones sociales del personal docente y directivo docente de la Secretaría de Educación de Bogotá, D.C.</t>
  </si>
  <si>
    <t>898-90</t>
  </si>
  <si>
    <t>Apoyo profesional a la Dirección de Talento Humano, para el cumplimiento de las competencias y objetivos generales, en lo que se refiere al trámite de solicitudes de cesantías y pensiones de los docentes de la secretaría de educación de Bogotá y sus beneficiarios, afiliados al fondo nacional de prestaciones sociales del magisterio, y las demás gestiones que deriven de él, tales como derechos de petición, recursos, acciones de tutela, requerimientos de entes de control y reclamaciones, dando cumplimiento a los términos legales establecidos y a los criterios de calidad y cantidad exigidos por el supervisor del contrato.</t>
  </si>
  <si>
    <t>898-91</t>
  </si>
  <si>
    <t>Brindar apoyo profesional a la Dirección de Talento Humano, en especial en la construcción y seguimiento de indicadores de gestión, el cumplimiento de los objetivos del fondo prestacional del magisterio, el diseño y la planificación de metodologías y procesos de trabajo, la presentación de informes, control y trámite de las solicitudes de prestaciones, manejo de la documentación, actualización de sistemas de información y la optimización de los procesos del Fondo de Prestaciones sociales del Magisterio.</t>
  </si>
  <si>
    <t>898-92</t>
  </si>
  <si>
    <t>Brindar apoyo asistencial a la Dirección de Talento Humano de la SED, en especial en los procesos de manejo de la documentación, asignación de reparto, actualización de sistemas de información, y correspondencia.</t>
  </si>
  <si>
    <t>898-93</t>
  </si>
  <si>
    <t>Apoyo profesional a la Dirección de Talento Humano, para el cumplimiento de las competencias y objetivos generales, en lo que se refiere al trámite de solicitudes de pensiones, derechos de petición, recursos, requerimientos de entes de control y reclamaciones, dando cumplimiento a los términos legales establecidos y a los criterios de calidad y cantidad exigidos por el Supervisor del Contrato.</t>
  </si>
  <si>
    <t>898-94</t>
  </si>
  <si>
    <t>Apoyo profesional a la Dirección de Talento Humano, para el cumplimiento de las competencias y objetivos generales, en lo que se refiere al trámite de solicitudes de pensiones, cesantías, auxilios funerarios, seguros por muerte, cumplimiento de fallos judiciales de los docentes de la Secretaría de Educación de Bogotá y sus beneficiarios, afiliados al Fondo Nacional de Prestaciones Sociales del Magisterio, la revisión de la sustanciación de las mismas y las demás gestiones que deriven de él, tales como derechos de petición, recursos, acciones de tutela, requerimientos de entes de control y reclamaciones, dando cumplimiento a los términos legales establecidos y a los criterios de calidad y cantidad exigidos por el Supervisor del Contrato</t>
  </si>
  <si>
    <t>898-95</t>
  </si>
  <si>
    <t>Apoyo técnico a la Dirección de Talento Humano para el cumplimiento de las competencias y objetivos generales, en lo que se refiere al trámite derechos de petición, recursos, requerimientos de entes de control, reclamaciones y certificaciones asignados al grupo de prestaciones, dando cumplimiento a los términos legales establecidos y a los criterios de calidad y cantidad exigidos por el Supervisor del Contrato</t>
  </si>
  <si>
    <t>898-96</t>
  </si>
  <si>
    <t>Apoyo profesional a la Dirección de Talento Humano, para el cumplimiento de las competencias y objetivos generales, en lo que se refiere al trámite de solicitudes de pensiones, cesantías, auxilios funerarios, seguros por muerte, cumplimiento de fallos judiciales de los docentes de la Secretaría de Educación de Bogotá y sus beneficiarios, afiliados al Fondo Nacional de Prestaciones Sociales del Magisterio, y las demás gestiones que deriven de él, tales como derechos de petición, recursos, acciones de tutela, requerimientos de entes de control y reclamaciones, dando cumplimiento a los términos legales establecidos y a los criterios de calidad y cantidad exigidos por el Supervisor del Contrato.</t>
  </si>
  <si>
    <t>898-97</t>
  </si>
  <si>
    <t>Apoyo profesional a la Dirección de Talento Humano, para el cumplimiento de las competencias y objetivos generales, en lo que se refiere al trámite de solicitudes de pensiones, derechos de petición, recursos, requerimientos de entes de control y reclamaciones, dando cumplimiento a los términos legales establecidos y a los criterios de calidad y cantidad exigidos por el Supervisor del Contrato</t>
  </si>
  <si>
    <t>898-98</t>
  </si>
  <si>
    <t>Apoyo técnico a la Dirección de Talento Humano de la SED para el cumplimiento de las competencias y objetivos generales, en lo que se refiere al trámite derechos de petición, atención de los requerimientos de Direcciones Internas y Externas y entes de control, reclamaciones y certificaciones asignados al grupo de prestaciones, dando cumplimiento a los términos legales establecidos y a los criterios de calidad y cantidad exigidos por el Supervisor del Contrato.</t>
  </si>
  <si>
    <t>898-99</t>
  </si>
  <si>
    <t>898-100</t>
  </si>
  <si>
    <t>Apoyo profesional a la Dirección de Talento Humano, para el cumplimiento de las competencias y objetivos generales, en lo que se refiere al trámite de solicitudes de pensiones, cesantías, auxilios funerarios, seguros por muerte, cumplimiento de fallos judiciales de los docentes de la secretaría de educación de Bogotá y sus beneficiarios, afiliados al fondo nacional de prestaciones sociales del magisterio, y las demás gestiones que deriven de él, tales como derechos de petición, recursos, acciones de tutela, requerimientos de entes de control y reclamaciones, dando cumplimiento a los términos legales establecidos y a los criterios de calidad y cantidad exigidos por el supervisor del contrato.</t>
  </si>
  <si>
    <t>898-101</t>
  </si>
  <si>
    <t>Apoyo profesional a la Dirección de Talento Humano para el cumplimiento de las competencias y objetivos generales, en lo que se refiere al trámite de solicitudes de pensiones, cesantías, auxilios funerarios, seguros  por muerte, cumplimiento de fallos judiciales de los docentes de la Secretaría de Educación de Bogotá  y sus beneficiarios,  afiliados al Fondo Nacional de Prestaciones Sociales del Magisterio, y las demás gestiones que se deriven de él tales como derechos de petición, recursos, acciones de tutela, requerimientos de entes de control y reclamaciones, dando cumplimiento a los términos legales establecidos y a los criterios de calidad y cantidad exigidos por el Supervisor del Contrato</t>
  </si>
  <si>
    <t>898-102</t>
  </si>
  <si>
    <t>Brindar apoyo asistencial a la Dirección de Talento Humano de la SED, en especial en los procesos de manejo de la documentación, asignación de reparto, actualización de sistemas de información, y correspondencia</t>
  </si>
  <si>
    <t>898-103</t>
  </si>
  <si>
    <t>Brindar apoyo asistencial a la Dirección de Talento Humano de la SED, en especial en los procesos de manejo de documentación, actualización de sistemas de información, manejo del aplicativo NURF II y correspondencia</t>
  </si>
  <si>
    <t>898-104</t>
  </si>
  <si>
    <t>898-105</t>
  </si>
  <si>
    <t>898-106</t>
  </si>
  <si>
    <t>Brindar apoyo asistencial a la Dirección de Talento Humano, para la radicación en los Despachos Judiciales, de las respuestas  brindadas a las acciones de tutela y requerimientos en contra de la DTH, de manera oportuna y eficaz, manteniendo las bases de datos de las acciones de las tutela debidamente actualizadas, y manejo del archivo generado en el trámite de las mismas.</t>
  </si>
  <si>
    <t>898-107</t>
  </si>
  <si>
    <t xml:space="preserve">apoyo técnico a la dirección de talento humano de la sed para el cumplimiento de las competencias y objetivos generales, en lo que se refiere al trámite derechos de petición, atención de los requerimientos de direcciones internas y externas y entes de control, reclamaciones y certificaciones asignados al grupo de prestaciones, dando cumplimiento a los términos legales establecidos y a los criterios de calidad y cantidad exigidos por el supervisor del contrato.  </t>
  </si>
  <si>
    <t>898-108</t>
  </si>
  <si>
    <t>Apoyo profesional a la Dirección de Talento Humano, para el cumplimiento de las competencias y objetivos generales, en lo que se refiere al trámite de solicitudes de cesantías, derechos de petición, recursos, requerimientos de entes de control y reclamaciones, dando cumplimiento a los términos legales establecidos y a los criterios de calidad y cantidad exigidos por el Supervisor del Contrato.</t>
  </si>
  <si>
    <t>898-109</t>
  </si>
  <si>
    <t>898-110</t>
  </si>
  <si>
    <t>Apoyo técnico a la Dirección de Talento Humano de la SED, especialmente al Fondo de Prestaciones Sociales del Magisterio, en el proceso de liquidación, registro y remisión del recobro de incapacidades ante la Fiduprevisora y respuesta a derechos de petición y demás requerimientos que sean asignados al Grupo.</t>
  </si>
  <si>
    <t>898-111</t>
  </si>
  <si>
    <t>898-112</t>
  </si>
  <si>
    <t>Apoyo profesional a la Dirección de Talento Humano de la SED, especialmente al Fondo de Prestaciones Sociales del Magisterio, en el proceso de revisión, liquidación, registro y remisión del recobro de incapacidades ante la Fiduprevisora, así como la actualización de sistemas de información, respuesta a derechos de petición y demás requerimientos que le sean asignados</t>
  </si>
  <si>
    <t>898-113</t>
  </si>
  <si>
    <t>898-114</t>
  </si>
  <si>
    <t>Brindar Apoyo administrativo a la Dirección de Talento Humano, en especial en los procesos de manejo de la documentación, recobro de incapacidades, atención al ciudadano, correspondencia y manejo de bases de datos cuando la actividad lo requiera.</t>
  </si>
  <si>
    <t>898-115</t>
  </si>
  <si>
    <t xml:space="preserve">Apoyo profesional a la Dirección de Talento Humano, para el cumplimiento de las competencias y objetivos generales, en lo que se refiere al trámite y liquidación de solicitudes de cesantías, derechos de petición, reclamaciones relacionados con las mismas y cumplimiento de fallos judiciales de los docentes de la secretaría de educación de Bogotá y sus beneficiarios, dando cumplimiento a los términos legales establecidos y a los criterios de calidad y cantidad exigidos por el Supervisor del Contrato. </t>
  </si>
  <si>
    <t>898-116</t>
  </si>
  <si>
    <t>898-117</t>
  </si>
  <si>
    <t xml:space="preserve">Brindar apoyo técnico administrativo a la Dirección de Talento Humano de la SED, en especial en los procesos de revisión, liquidación y recobro de incapacidades, actualización de sistemas de información y respuestas a los requerimientos que se le se han asignados. </t>
  </si>
  <si>
    <t>898-118</t>
  </si>
  <si>
    <t>898-119</t>
  </si>
  <si>
    <t>898-120</t>
  </si>
  <si>
    <t>898-121</t>
  </si>
  <si>
    <t>Apoyo profesional a la Dirección de Talento Humano, para el cumplimiento de las competencias y objetivos generales, en lo que se refiere al trámite y liquidación de solicitudes de bonos pensionales y cuotas partes de bonos pensionales, del personal docente y directivo docente que haya estado vinculados a la Secretaría de Educación de Bogotá y afiliados al Fondo Nacional de Prestaciones Sociales del Magisterio, y las demás gestiones que deriven de él, tales como derechos de petición, recursos, acciones de tutela, requerimientos de entes de control y reclamaciones, dando cumplimiento a los términos legales establecidos y a los criterios de calidad y cantidad exigidos por el Supervisor del Contrato.</t>
  </si>
  <si>
    <t>898-122</t>
  </si>
  <si>
    <t>898-123</t>
  </si>
  <si>
    <t>Brindar apoyo asistencial a la Dirección de Talento Humano de la SED, en especial en los procesos de manejo de documentación, actualización de sistemas de información y correspondencia.</t>
  </si>
  <si>
    <t>898-124</t>
  </si>
  <si>
    <t>898-125</t>
  </si>
  <si>
    <t>898-126</t>
  </si>
  <si>
    <t>Prestar servicios profesionales para gestionar la planeación, la coordinación y la ejecución de la logística de eventos de la Secretaría de Educación Distrital, que se desarrollen en el marco de las políticas institucionales durante el año 2018.</t>
  </si>
  <si>
    <t>898-127</t>
  </si>
  <si>
    <t>Prestar servicios profesionales para gestionar la planeación, la coordinación y la ejecución de la logística de eventos de la Secretaría de Educación del Distrito, que se desarrollen en el marco de las políticas institucionales.</t>
  </si>
  <si>
    <t>898-128</t>
  </si>
  <si>
    <t>Prestar los servicios profesionales a la Dirección de Servicios  Administrativos en los procesos administrativos, financieros  y contractuales  de acuerdo a los requerimientos de la entidad.</t>
  </si>
  <si>
    <t>898-129</t>
  </si>
  <si>
    <t>Prestar Servicios Profesionales a la Dirección de Servicios Administrativos en las actividades de gestión archivística y documental.</t>
  </si>
  <si>
    <t>898-130</t>
  </si>
  <si>
    <t>Prestar servicios profesionales en las actividades de acompañamiento jurídico en el desarrollo  pre y pos contractual de contratos de la dirección de servicios administrativos y demás tramites que se requieran.</t>
  </si>
  <si>
    <t>898-132</t>
  </si>
  <si>
    <t>Prestar apoyo profesional en la planeación y ejecución de la logística de eventos de la Secretaria de Educación del Distrito, realizando el respectivo seguimiento y control en el marco de las políticas institucionales</t>
  </si>
  <si>
    <t>898-133</t>
  </si>
  <si>
    <t>Prestación de servicios técnicos para apoyar las actividades de tipo administrativo , logístico y demás que se requieran para apoyar los servicios que atiende la Dirección de Servicios Administrativos.</t>
  </si>
  <si>
    <t>898-134</t>
  </si>
  <si>
    <t>Prestación de servicios de apoyo administrativo y logístico en las actividades desarrolladas por el despacho, en el marco de las políticas institucionales</t>
  </si>
  <si>
    <t>898-135</t>
  </si>
  <si>
    <t>Prestar servicios profesionales para apoyar a la dirección de servicios administrativos en la planeación, organización, ejecución y control de las TIC en el marco del plan de desarrollo 2016 - 2020.</t>
  </si>
  <si>
    <t>898-136</t>
  </si>
  <si>
    <t>Prestar servicios profesionales para apoyar a la dirección de servicios administrativos en la implementación de los sistemas de información, en el marco del plan de desarrollo 2016-2020</t>
  </si>
  <si>
    <t>898-137</t>
  </si>
  <si>
    <t>Prestar los  servicios técnicos para apoyar la logística de  eventos de la Secretaría de Educación del Distrito en el marco de las políticas definidas por la entidad en los niveles central, local e institucional..</t>
  </si>
  <si>
    <t>898-138</t>
  </si>
  <si>
    <t>Prestación de servicios profesionales de apoyo jurídico en el proceso de negociación de los pliegos presentados por las organizaciones sindicales, en la implementación de los acuerdos derivados de la negociación, en el seguimiento a dichos acuerdos, así como en los demás asuntos jurídicos propios de la Subsecretaría de Gestión Institucional.</t>
  </si>
  <si>
    <t>898-139</t>
  </si>
  <si>
    <t>Prestar servicios de apoyo profesional a la Subsecretaría de Gestión Institucional en la atención, trámite y redireccionamiento de las solicitudes y requerimientos de las Direcciones Locales de Educación e Instituciones Educativas en los temas relacionados con talento humano, personal y seguridad y salud en el trabajo, en armonía con las dependencias de la Subsecretaría de Gestión Institucional.</t>
  </si>
  <si>
    <t>898-140</t>
  </si>
  <si>
    <t>Prestación de servicios profesionales especializados para el análisis y seguimiento a proyectos, metas, ejecución presupuestal de la Subsecretaria de Gestión Institucional, y otros temas estratégicos de la Entidad, en coordinación con las diferentes áreas de la Secretaría de Educación Distrital.</t>
  </si>
  <si>
    <t>898-141</t>
  </si>
  <si>
    <t>Prestación de servicios profesionales en la preparación, análisis, elaboración de respuestas a entes de control interno y externo, así como en el seguimiento a las diferentes auditorias y requerimientos que estos efectúen, y en los demás asuntos de tipo jurídico que tramite, gestione o conozca la Subsecretaría de Gestión Institucional</t>
  </si>
  <si>
    <t>898-142</t>
  </si>
  <si>
    <t>Prestación de servicios profesionales para realizar el apoyo jurídico en temas y asuntos propios de la Subsecretaria de Gestión Institucional.</t>
  </si>
  <si>
    <t>898-143</t>
  </si>
  <si>
    <t>Prestación de servicios jurídicos especializados en temas de contratación estatal, así como en los demás asuntos de carácter jurídico de los cuales conozca el Despacho de la Subsecretaría de Gestión Institucional de la Secretaría de Educación.</t>
  </si>
  <si>
    <t>898-144</t>
  </si>
  <si>
    <t>Prestación de servicios profesionales especializados de carácter jurídico para la elaboración, revisión, análisis y seguimiento de documentos y procesos relacionados con los asuntos de gestión administrativa de la Secretaría de Educación, y apoyar en los demás aspectos de contenido jurídico que tramite, gestione o conozca la Subsecretaría de Gestión Institucional.</t>
  </si>
  <si>
    <t>898-145</t>
  </si>
  <si>
    <t xml:space="preserve">Prestar apoyo profesional para realizar el monitoreo y análisis de información y seguimiento de procesos, proyectos y asuntos estratégicos del Plan de Desarrollo y del Plan Sectorial de la Subsecretaría de Gestión Institucional, y proponer estrategias y acciones de planeación administrativa para el desarrollo de la agenda temática de la Subsecretaría. </t>
  </si>
  <si>
    <t>898-146</t>
  </si>
  <si>
    <t>Prestación de servicios profesionales especializados para brindar asesoría jurídica externa a la Subsecretaria de Gestión Institucional en materia de derecho laboral y apoyar la gestión administrativa en los asuntos sometidos a su consideración o respecto de los que se le solicite su evaluación y concepto, brindando la orientación jurídica requerida</t>
  </si>
  <si>
    <t>898-147</t>
  </si>
  <si>
    <t>Brindar apoyo profesional a la SED en la gestión propia de la Dirección Financiera en lo relacionado a respuesta, calidad, información financiera y seguimiento a la gestión.</t>
  </si>
  <si>
    <t>898-148</t>
  </si>
  <si>
    <t>Prestar Apoyo profesional especializado a la gestión de la Dirección Financiera mediante la revisión, actualización, mejoramiento y sostenimiento de los elementos y la documentación del sistema de Gestión de Calidad del Proceso Financiero en el marco del rediseño de procesos de la SED.</t>
  </si>
  <si>
    <t>898-149</t>
  </si>
  <si>
    <t>Prestar los servicios profesionales especializados en el acompañamiento y seguimiento a la ejecución de las acciones y actividades del proceso de nuevo marco normativo contable (NMNC) en la Secretaria de Educación del Distrito y los Fondos de Servicios Educativos (FSE) de los Colegios del Distrito, así como brindar la asesoria tributaria a la oficina de tesoreria y contabilidad.</t>
  </si>
  <si>
    <t>898-150</t>
  </si>
  <si>
    <t>Prestar apoyo profesional especializado en la oficina de Tesorería y Contabilidad para el acompañamiento en FSE y SED de las actividades de preparación en la aplicación e implementación del Nuevo Marco Normativo Contable NMNC y actualización de Procedimientos contables en el marco del Sistema General Contable SGC.</t>
  </si>
  <si>
    <t>898-151</t>
  </si>
  <si>
    <t>Prestar apoyo Profesional a la Oficina de Tesorería y Contabilidad de la Secretaría de Educación Distrital en los temas propios de la actividad de Tesorería y contabilidad de la entidad.</t>
  </si>
  <si>
    <t>898-152</t>
  </si>
  <si>
    <t>Prestar apoyo profesional especializado a la Oficina de Tesorería y Contabilidad de la Secretaría de Educación Distrital en los temas relacionados con la implemnetación y correcto funcionamiento del aplicativo Humano, para garantizar oportunamente los pagos de nóminas y sentencias judiciales del personal administrativo y docente de la SED y apoyar en los temas propios de la actividad de Tesorería y Contabilidad de la Entidad.</t>
  </si>
  <si>
    <t>898-153</t>
  </si>
  <si>
    <t>Prestar apoyo profesional a la Dirección Financiera de la Secretaría de Educación Distrital en las evaluaciones financieras a los procesos de contratación que adelante la SED y los temas propios de la actividad de Tesorería y Contabilidad.</t>
  </si>
  <si>
    <t>898-154</t>
  </si>
  <si>
    <t>898-155</t>
  </si>
  <si>
    <t>Prestar apoyo profesional en los aspectos de tipo financiero y evaluaciones financieras que se desarrollan en las etapas de los procesos precontractuales que adelanta la Secretaria de Educación del Distrito y que son competencia de la Dirección Financiera, apoyar en el proceso de conciliación y depuración contable de la cuenta Otros Deudores  y los temas propios de la actividad de Tesorería y Contabilidad</t>
  </si>
  <si>
    <t>898-156</t>
  </si>
  <si>
    <t>Prestar apoyo técnico a la Oficina de Tesorería y Contabilidad de la Secretaría de Educación Distrital en los temas propios de la actividad de Tesorería y Contabilidad de la Entidad.</t>
  </si>
  <si>
    <t>898-157</t>
  </si>
  <si>
    <t>Prestar apoyo Profesional a la Oficina de Tesorería y Contabilidad de la Secretaría de Educación Distrital en los temas de depuración contable de la Entidad.</t>
  </si>
  <si>
    <t>898-158</t>
  </si>
  <si>
    <t>Prestar apoyo profesional a la Oficina de Tesorería y Contabilidad de la Secretaría de Educación Distrital en los temas propios de depuración contable y actividades propias de la oficina.</t>
  </si>
  <si>
    <t>898-159</t>
  </si>
  <si>
    <t xml:space="preserve">Prestar servicios profesionales a la Oficina Asesora Jurídica, ejerciendo la representación judicial y extrajudicial de la Secretaría de Educación del Distrito, en todos aquellos procesos que le sean asignados por el Jefe de la Oficina Asesora Jurídica, en demandas en contra o que ésta interponga en las diferentes instancias judiciales. </t>
  </si>
  <si>
    <t>898-160</t>
  </si>
  <si>
    <t>898-161</t>
  </si>
  <si>
    <t xml:space="preserve">Prestar servicios profesionales en la Oficina Asesora Jurídica, brindando asesoría y ejerciendo la representación de la Secretaría de Educación del Distrito, en todas aquellas actuaciones y procesos penales que le sean asignados por el Jefe de la Oficina Asesora Jurídica.   </t>
  </si>
  <si>
    <t>898-162</t>
  </si>
  <si>
    <t>Prestar los servicios de apoyo a la gestión, realizando diariamente el seguimiento y vigilancia de los procesos judiciales en los que la Secretaría de Educación del Distrito es parte, garantizando la verificación y reporte confiable y oportuno de todas las actuaciones, trámites y decisiones que se generen en tales procesos.</t>
  </si>
  <si>
    <t>898-163</t>
  </si>
  <si>
    <t>Prestar servicios profesionales especializados en la Oficina Asesora Jurídica en elaboración de conceptos jurídicos, revisión de actos administrativos, sustanciación de procesos disciplinarios y  todas aquellas necesarias para el cumplimiento a las funciones asignadas a la dependencia.</t>
  </si>
  <si>
    <t>898-164</t>
  </si>
  <si>
    <t>Prestar servicios profesionales especializados en la Oficina Asesora Jurídica en la revisión, análisis y conceptualización de proyectos de ley y acuerdos, elaboración de conceptos jurídicos, revisión de actos administrativos y todas aquellas necesarias para el cumplimiento a las funciones asignadas a la dependencia.</t>
  </si>
  <si>
    <t>898-165</t>
  </si>
  <si>
    <t>Prestar servicios profesionales especializados en la Oficina Asesora Jurídica en elaboración de conceptos jurídicos, revisión de actos administrativos, elaboración de disposiciones normativas y todas aquellas necesarias para el cumplimiento a las funciones asignadas a la dependencia.</t>
  </si>
  <si>
    <t>898-166</t>
  </si>
  <si>
    <t>898-167</t>
  </si>
  <si>
    <t xml:space="preserve">Prestar servicios profesionales especializados en la Oficina Asesora Jurídica en la elaboración de actos administrativos de cumplimiento de decisiones judiciales, fichas de conciliación prejudicial y representación judicial y administrativa de la entidad.
</t>
  </si>
  <si>
    <t>898-168</t>
  </si>
  <si>
    <t>Prestar servicios profesionales a la Oficina Asesora Jurídica en actividades de gestión administrativa y de seguimiento de los procesos a cargo de la oficina; en las herramientas ofimáticas y sistemas de información establecidos para tal fin.</t>
  </si>
  <si>
    <t>898-169</t>
  </si>
  <si>
    <t>Prestar servicios profesionales para ejercer la defensa extrajudicial de la Secretaría de Educación del Distrito en los términos del mandato conferido, analizar y presentar fichas al Comité de Conciliación; así como apoyar a la Oficina Asesora Jurídica en las acciones que ésta deba realizar para cumplir sus funciones.</t>
  </si>
  <si>
    <t>898-170</t>
  </si>
  <si>
    <t>Prestar servicios profesionales en la Oficina Asesora Jurídica adelantando todas las actividades relacionadas con el proceso de cobro persuasivo a favor de la Secretaría de Educación y apoyar a la Oficina en las acciones que deban realizarse para dar cumplimiento a las funciones asignadas a la misma.</t>
  </si>
  <si>
    <t>898-171</t>
  </si>
  <si>
    <t>Prestar servicios profesionales para analizar y presentar fichas al Comité de Conciliación, así como apoyar a la Oficina Asesora Jurídica en las acciones que ésta deba realizar para cumplir sus funciones.</t>
  </si>
  <si>
    <t>898-172</t>
  </si>
  <si>
    <t>Prestar servicios profesionales para ejercer la defensa judicial, extrajudicial y administrativa de la Secretaría de Educación del Distrito, en las acciones constitucionales y procesos administrativos en las cuales sea parte la entidad, así como apoyar a la Oficina en las acciones que ésta deba realizar para cumplir sus funciones.</t>
  </si>
  <si>
    <t>898-173</t>
  </si>
  <si>
    <t>Prestar servicios profesionales a la Oficina Asesora Jurídica, para ejercer la defensa judicial y extrajudicial de la Secretaría de Educación del Distrito, en las acciones constitucionales en las cuales sea parte la entidad, así como apoyar a la Oficina en las acciones que ésta deba realizar para cumplir sus funciones.</t>
  </si>
  <si>
    <t>898-174</t>
  </si>
  <si>
    <t>Prestar servicios profesionales a la Oficina Asesora Jurídica en el manejo de la información y documentos que se generan en los distintos procesos de la dependencia y en la preparación y organización de la información relacionada con los expedientes de los procesos judiciales y administrativos, manteniendo actualizados los sistemas de información de la oficina.</t>
  </si>
  <si>
    <t>898-175</t>
  </si>
  <si>
    <t>Prestar servicios tecnólogicos en la Oficina Asesora Jurídica en la ejecución y seguimiento de las actividades de gestión administrativa, presupuestal y contractual; así como apoyar a la Oficina en las acciones que ésta deba realizar para cumplir sus funciones.</t>
  </si>
  <si>
    <t>898-177</t>
  </si>
  <si>
    <t>Prestar servicios de apoyo a la Oficina Asesora Jurídica en la radicación, control de los documentos asignados a la dependencia y la gestión documental, conforme a la asignación definida por el supervisor.</t>
  </si>
  <si>
    <t>898-178</t>
  </si>
  <si>
    <t>Prestar servicios de apoyo a la Oficina Asesora Jurídica, en el trámite, seguimiento y archivo de los documentos de la dependencia; así como apoyar a la Oficina en las acciones que ésta deba realizar para cumplir sus funciones.</t>
  </si>
  <si>
    <t>898-179</t>
  </si>
  <si>
    <t>Prestar servicios profesionales para gestionar, desarrollar e implementar acciones, actividades y proyectos de cooperación con entidades y organizaciones privadas y públicas, nacionales e internacionales dentro de la estrategia de divulgación institucional en el territorio de la Secretaria de Educación del Distrito, y que permita el fortalecimiento de los programas y acciones que adelanta la Secretaría de Educación en cumplimiento del Plan de Desarrollo.</t>
  </si>
  <si>
    <t>898-180</t>
  </si>
  <si>
    <t>Prestar servicios profesionales para apoyar el posicionamiento digital de los diferentes programas, campañas y mensajes de la Entidad en el territorio, de acuerdo con las características sociodemográficas de los habitantes de Bogotá en las diferentes localidades</t>
  </si>
  <si>
    <t>898-181</t>
  </si>
  <si>
    <t>Prestar los servicios profesionales, para apoyar la ejecución de acciones que permitan fortalecer la estrategia de comunicación y divulgación de proyectos e iniciativas de la Secretaria de Educación del Distrito en territorio, mediante el desarrollo de contenidos periodísticos y la realización de reportaría gráfica documental e institucional.</t>
  </si>
  <si>
    <t>898-182</t>
  </si>
  <si>
    <t xml:space="preserve">Prestar servicios profesionales para el monitoreo y análisis de la reputación digital, así como en el apoyo en la creación e implementación de la estrategia de posicionamiento de los programas, campañas y mensajes y gestión de la Secretaría de Educación Distrital en el territorio. </t>
  </si>
  <si>
    <t>898-183</t>
  </si>
  <si>
    <t xml:space="preserve">Prestar servicios profesionales para acompañar la estrategia de relacionamiento integral del despacho con los rectores del distrito y apoyar el fortalecimiento de los procesos de servicio al ciudadano. </t>
  </si>
  <si>
    <t>898-184</t>
  </si>
  <si>
    <t>Prestar servicios profesionales para realizar actividades administrativas y acompañamiento en los procesos financieros contables y presupuestales del Despacho.</t>
  </si>
  <si>
    <t>898-185</t>
  </si>
  <si>
    <t xml:space="preserve">Prestación de servicios profesionales y de apoyo a las diferentes gestiones contractuales que se desprendan de los lineamientos dados a las áreas de la sed por parte del despacho de la secretaria. </t>
  </si>
  <si>
    <t>898-187</t>
  </si>
  <si>
    <t>Prestar los servicios profesionales y apoyar a la Dirección de contratación en el trámite de los procesos precontractuales y contractuales que se adelanten por parte de la SED, así como en la elaboración de conceptos e informes.</t>
  </si>
  <si>
    <t>898-188</t>
  </si>
  <si>
    <t>898-189</t>
  </si>
  <si>
    <t>898-190</t>
  </si>
  <si>
    <t>898-191</t>
  </si>
  <si>
    <t>898-192</t>
  </si>
  <si>
    <t>Prestar los servicios profesionales a la Dirección de Contratación de la SED, para el desarrollo y control de los procesos asociados al mejoramiento de la gestión contractual.</t>
  </si>
  <si>
    <t>898-193</t>
  </si>
  <si>
    <t>Prestar los servicios técnicos y asistenciales a la Dirección de Contratación en el trámite de los procesos precontractuales y contractuales, que se adelanten por parte de la SED</t>
  </si>
  <si>
    <t>898-194</t>
  </si>
  <si>
    <t>898-195</t>
  </si>
  <si>
    <t>898-196</t>
  </si>
  <si>
    <t>898-197</t>
  </si>
  <si>
    <t>898-198</t>
  </si>
  <si>
    <t>898-199</t>
  </si>
  <si>
    <t>898-200</t>
  </si>
  <si>
    <t>Prestar los servicios profesionales y apoyar a la Dirección de contratación en la estructuración, modificación y revisión de los componentes financieros de los procesos de contratación que se adelanten por la SED.</t>
  </si>
  <si>
    <t>898-201</t>
  </si>
  <si>
    <t>898-202</t>
  </si>
  <si>
    <t>898-203</t>
  </si>
  <si>
    <t>898-204</t>
  </si>
  <si>
    <t>898-205</t>
  </si>
  <si>
    <t>898-206</t>
  </si>
  <si>
    <t>898-207</t>
  </si>
  <si>
    <t>898-208</t>
  </si>
  <si>
    <t>898-209</t>
  </si>
  <si>
    <t>898-210</t>
  </si>
  <si>
    <t>898-211</t>
  </si>
  <si>
    <t>898-212</t>
  </si>
  <si>
    <t>898-213</t>
  </si>
  <si>
    <t>898-214</t>
  </si>
  <si>
    <t>898-215</t>
  </si>
  <si>
    <t>898-216</t>
  </si>
  <si>
    <t>898-217</t>
  </si>
  <si>
    <t>898-218</t>
  </si>
  <si>
    <t>898-219</t>
  </si>
  <si>
    <t>898-220</t>
  </si>
  <si>
    <t>898-221</t>
  </si>
  <si>
    <t>898-222</t>
  </si>
  <si>
    <t>898-223</t>
  </si>
  <si>
    <t>898-224</t>
  </si>
  <si>
    <t>898-225</t>
  </si>
  <si>
    <t>898-226</t>
  </si>
  <si>
    <t>898-227</t>
  </si>
  <si>
    <t>898-228</t>
  </si>
  <si>
    <t>898-229</t>
  </si>
  <si>
    <t>898-230</t>
  </si>
  <si>
    <t>Prestar los servicios asistenciales a la Dirección de Contratación en el trámite de los procesos precontractuales y contractuales, que se adelanten por parte de la SED.</t>
  </si>
  <si>
    <t>898-231</t>
  </si>
  <si>
    <t>898-232</t>
  </si>
  <si>
    <t>898-233</t>
  </si>
  <si>
    <t>898-234</t>
  </si>
  <si>
    <t>898-235</t>
  </si>
  <si>
    <t>898-236</t>
  </si>
  <si>
    <t>898-237</t>
  </si>
  <si>
    <t>898-238</t>
  </si>
  <si>
    <t>898-239</t>
  </si>
  <si>
    <t>898-240</t>
  </si>
  <si>
    <t>898-241</t>
  </si>
  <si>
    <t>898-242</t>
  </si>
  <si>
    <t>898-243</t>
  </si>
  <si>
    <t>898-244</t>
  </si>
  <si>
    <t>898-245</t>
  </si>
  <si>
    <t>898-246</t>
  </si>
  <si>
    <t>898-247</t>
  </si>
  <si>
    <t>898-248</t>
  </si>
  <si>
    <t>898-249</t>
  </si>
  <si>
    <t>898-250</t>
  </si>
  <si>
    <t>898-251</t>
  </si>
  <si>
    <t>898-252</t>
  </si>
  <si>
    <t>898-253</t>
  </si>
  <si>
    <t>898-254</t>
  </si>
  <si>
    <t>Prestar los servicios de apoyo en la SED, para el manejo del archivo de gestión de la Dirección de Contratación.</t>
  </si>
  <si>
    <t>898-255</t>
  </si>
  <si>
    <t>898-256</t>
  </si>
  <si>
    <t>898-257</t>
  </si>
  <si>
    <t>898-258</t>
  </si>
  <si>
    <t>898-259</t>
  </si>
  <si>
    <t>898-260</t>
  </si>
  <si>
    <t>898-261</t>
  </si>
  <si>
    <t>898-262</t>
  </si>
  <si>
    <t>898-263</t>
  </si>
  <si>
    <t>898-264</t>
  </si>
  <si>
    <t>898-265</t>
  </si>
  <si>
    <t>898-266</t>
  </si>
  <si>
    <t>898-267</t>
  </si>
  <si>
    <t>898-268</t>
  </si>
  <si>
    <t>898-269</t>
  </si>
  <si>
    <t>898-270</t>
  </si>
  <si>
    <t>898-271</t>
  </si>
  <si>
    <t>898-272</t>
  </si>
  <si>
    <t>898-273</t>
  </si>
  <si>
    <t>898-274</t>
  </si>
  <si>
    <t>898-275</t>
  </si>
  <si>
    <t>898-276</t>
  </si>
  <si>
    <t>898-277</t>
  </si>
  <si>
    <t>898-278</t>
  </si>
  <si>
    <t>898-279</t>
  </si>
  <si>
    <t>898-280</t>
  </si>
  <si>
    <t>898-281</t>
  </si>
  <si>
    <t>898-282</t>
  </si>
  <si>
    <t>898-283</t>
  </si>
  <si>
    <t>898-284</t>
  </si>
  <si>
    <t>898-285</t>
  </si>
  <si>
    <t>898-286</t>
  </si>
  <si>
    <t>898-287</t>
  </si>
  <si>
    <t>Prestar los servicios de apoyo a la gestión en la dirección de contratación de la sed, para la implementación de la plataforma SECOP II, asociados al mejoramiento de la gestión contractual.</t>
  </si>
  <si>
    <t>898-289</t>
  </si>
  <si>
    <t>Prestar apoyo profesional especializado a la gestión de la Dirección de Talento Humano, con el fin de garantizar el reconocimiento legal del escalafón a los docentes y directivos docentes de los establecimientos educativos oficiales y privados.</t>
  </si>
  <si>
    <t>898-290</t>
  </si>
  <si>
    <t>898-291</t>
  </si>
  <si>
    <t>898-292</t>
  </si>
  <si>
    <t>Prestar apoyo profesional a la gestión de la Dirección de Talento Humano, con el fin de garantizar el reconocimiento legal del escalafón a los docentes y directivos docentes de los establecimientos educativos oficiales y privados.</t>
  </si>
  <si>
    <t>898-293</t>
  </si>
  <si>
    <t>Prestar apoyo profesional a la gestión de la Dirección de Talento Humano, con el fin de garantizar el reconocimiento legal y prestacional del escalafón y/o reconocimiento salarial a los docentes y directivos docentes oficiales que prestan sus servicios a la SED.</t>
  </si>
  <si>
    <t>898-294</t>
  </si>
  <si>
    <t>Prestar servicios profesionales a la gestion de la Dirección de Talento Humano con el fin de brindar apoyo en el diseño y manejo del archivo documental propio de la Oficina de Escalafón Docente, teniendo en cuenta la normatividad vigente y los lineamientos expedidos por la SED.</t>
  </si>
  <si>
    <t>898-295</t>
  </si>
  <si>
    <t>898-296</t>
  </si>
  <si>
    <t>898-298</t>
  </si>
  <si>
    <t>03038 Adquirir  la dotación de vestido  y calzado de labor para los funcionarios que conforme a la Ley tienen este derecho.</t>
  </si>
  <si>
    <t xml:space="preserve">53101600, 53101900, 53111600 </t>
  </si>
  <si>
    <t>Adquisición de la dotación de calzado y vestido de labor, para los funcionarios docentes y administrativos que han adquirido este derecho según lo establecido en la normatividad vigente</t>
  </si>
  <si>
    <t>898-299</t>
  </si>
  <si>
    <t>Prestar servicios profesionales especializados,  para brindar acompañamiento jurídico a la Dirección de Inspección y Vigilancia,  en el direccionamiento de los procesos administrativos y sancionatorios que se adelantan a las instituciones para la formacion del trabajo, instituciones sin animo de lucro con fines educativos y asociaciones de padres de familia.</t>
  </si>
  <si>
    <t>898-300</t>
  </si>
  <si>
    <t>Prestar servicios profesionales especializados, para brindar acompañamiento financiero y contable a la Dirección de Inspección y Vigilancia y a los equipos locales, en el ámbito de los procesos y trámites requeridos.</t>
  </si>
  <si>
    <t>898-307</t>
  </si>
  <si>
    <t xml:space="preserve">Prestar servicios profesionales especializados, para brindar acompañamiento jurídico y/o administrativo y/o pedagógico a los Equipos Locales y a la Direccion de Inspección y Vigilancia, en el desarrollo de las metas establecidas en el Plan Operativo. </t>
  </si>
  <si>
    <t>898-308</t>
  </si>
  <si>
    <t>898-309</t>
  </si>
  <si>
    <t>898-310</t>
  </si>
  <si>
    <t>Prestar servicios de apoyo técnico a la Dirección de Inspección y Vigilancia y a los equipos locales, para brindar soporte en los sistemas de información, archivo y demás actividades operativas que se derivan de los diferentes procesos .</t>
  </si>
  <si>
    <t>898-311</t>
  </si>
  <si>
    <t xml:space="preserve"> Prestar servicios de apoyo técnico a la Dirección de Inspección y Vigilancia y a los equipos locales, para brindar soporte en los sistemas de información, archivo y demás actividades operativas que se derivan de los diferentes procesos . </t>
  </si>
  <si>
    <t>898-312</t>
  </si>
  <si>
    <t>898-313</t>
  </si>
  <si>
    <t>Prestar servicios profesionales especializados de carácter financiero, para realizar el estudio contable de los estados financieros aportados por las entidades sin ánimo de lucro con fines educativos, en el ámbito de los procesos y trámites requeridos.</t>
  </si>
  <si>
    <t>898-314</t>
  </si>
  <si>
    <t>898-315</t>
  </si>
  <si>
    <t>898-318</t>
  </si>
  <si>
    <t xml:space="preserve">Prestar servicios profesionales especializados, a la Subsecretaría de Integración Interinstitucional, en el acompañamiento técnico relacionado con plantas físicas de establecimientos educativos y con el Plan Maestro de Equipamientos Educativos. </t>
  </si>
  <si>
    <t>898-321</t>
  </si>
  <si>
    <t xml:space="preserve">Prestar servicios de apoyo técnico a la Dirección de Inspección y Vigilancia, para brindar soporte en los sistemas de información, archivo y demás actividades operativas que se derivan de los diferentes procesos . </t>
  </si>
  <si>
    <t>898-323</t>
  </si>
  <si>
    <t xml:space="preserve">Prestar servicios profesionales especializados para brindar acompañamiento a la Direccion de Inspeccion y Vigilancia y a los Equipos Locales en materia de planes de convivencia y de equipamiento educativo, tarifas, gestion del riesgo y catedra de paz, así como participar en la elaboracion de documentos que sirvan de insumo para el reglamento territorial de Inspeccion y Vigilancia. </t>
  </si>
  <si>
    <t>898-334</t>
  </si>
  <si>
    <t>Prestar servicios profesionales a la Oficina de Personal de la SED, para apoyar y resolver los asuntos jurídicos que se presenten en la Oficina relacionados con las novedades administrativas del personal docente y administrativo.</t>
  </si>
  <si>
    <t>898-335</t>
  </si>
  <si>
    <t>898-336</t>
  </si>
  <si>
    <t>898-337</t>
  </si>
  <si>
    <t>Prestar los servicios profesionales especializados para apoyar la gestión de la oficina de personal en los asuntos propios de su competencia.</t>
  </si>
  <si>
    <t>898-338</t>
  </si>
  <si>
    <t xml:space="preserve"> Prestar los servicios profesionales especializados a la Oficina de personal de la SED apoyando los diferentes procesos a cargo de la oficina, brindando el soporte técnico- jurídico requerido.</t>
  </si>
  <si>
    <t>898-339</t>
  </si>
  <si>
    <t>Prestar servicios profesionales especializados para apoyar la Gestión de la Oficina de Personal de la SED, en el análisis, conceptualización, revisión y proyección de Actos Administrativos expedidos con ocasión de trámites sindicales, docentes y administrativos. Adicionalmente Brindar apoyo jurídico en los  temas ejecutados por la Oficina.</t>
  </si>
  <si>
    <t>898-340</t>
  </si>
  <si>
    <t>Prestar servicios profesionales especializados a la Oficina de Personal de la SED apoyando la elaboración de estudios técnicos, implementación de mejoras y cambios determinados por la entidad en cuanto a temas de modificación, calidad , modernización, implementación de procesos, enlace con las otras areas de la entidad y entes de control para atender los diferentes requerimientos.</t>
  </si>
  <si>
    <t>898-341</t>
  </si>
  <si>
    <t>Prestar servicios de apoyo a la Oficina de personal de la SED con manejo documental de la Oficina que debe remitirse a archivo.</t>
  </si>
  <si>
    <t>898-342</t>
  </si>
  <si>
    <t xml:space="preserve">Prestar servicios profesionales a la Oficina de Personal de la SED en la consolidación, análisis y presentación de información según sea requerido por las diferentes áreas </t>
  </si>
  <si>
    <t>898-343</t>
  </si>
  <si>
    <t xml:space="preserve">Prestar servicios profesionales a la Oficina de Personal de la SED, apoyando los trámites y gestión de las diferentes novedades administrativas del personal administrativo solicitados ante la entidad </t>
  </si>
  <si>
    <t>898-344</t>
  </si>
  <si>
    <t>Prestar servicios profesionales a la Oficina de Personal de la SED en la ejecución de los trámites requeridos por el personal administrativo de la entidad.</t>
  </si>
  <si>
    <t>898-345</t>
  </si>
  <si>
    <t>Prestar servicios profesionales a la Oficina de Personal en lo relacionado con el proceso de encargos y demas situaciones administrativas de personal administrativo de la planta de Personal de la Secretaria de Educación.</t>
  </si>
  <si>
    <t>898-346</t>
  </si>
  <si>
    <t>898-347</t>
  </si>
  <si>
    <t>Prestar servicios profesionales a la Oficina de Personal de la SED, en todas las actividades relacionadas con la evaluación de desempeño y con las demas situaciones administrativas  del personal administrativo de la entidad</t>
  </si>
  <si>
    <t>898-348</t>
  </si>
  <si>
    <t>Prestar servicios profesionales a la Oficina de Personal de la SED, manejando los aplicativos para provisión de docentes provisionales y apoyando los demas trámites de selección y vinculación docente</t>
  </si>
  <si>
    <t>898-349</t>
  </si>
  <si>
    <t>Prestar servicios profesionales a la Oficina de personal de la Sed, apoyando los diferentes trámites e ingreso de información ocasionados por la vinculación de personal docente.</t>
  </si>
  <si>
    <t>898-350</t>
  </si>
  <si>
    <t>Prestar servicios profesionales a la Oficina de Personal de la SED,  apoyando los diferentes trámites del proceso de selección y vinculación docente y sistemas de información.</t>
  </si>
  <si>
    <t>898-351</t>
  </si>
  <si>
    <t>Prestar servicios profesionales a la Oficina de Personal de la SED, para orientar y atender las necesidades que se presenten en el registro de la información y manejo del sistema humano</t>
  </si>
  <si>
    <t>898-352</t>
  </si>
  <si>
    <t>Prestar servicios profesionales a la Oficina de Personal en la recopilación, consolidación y sistematización de la información  relacionada con las novedades de personal docente de la entidad en los sistemas de información que se manejen para tal fin.</t>
  </si>
  <si>
    <t>898-353</t>
  </si>
  <si>
    <t>Prestar servicios de  apoyo asistencial a la Oficina de personal de la SED, para  el proceso de recobro de incapacidades, búsqueda de documentos, historias laborales, conformación de expedientes, sistematización de la información y demás actividades relacionadas con la oficina.</t>
  </si>
  <si>
    <t>898-354</t>
  </si>
  <si>
    <t>898-355</t>
  </si>
  <si>
    <t>Prestar servicios de apoyo asistencial para el mejoramiento de la gestión documental y archivo de la Oficina de Control Disciplinario de la Secretaria de Educación Distrital</t>
  </si>
  <si>
    <t>898-356</t>
  </si>
  <si>
    <t>Prestar los servicios profesionales de abogado para proyectar, revisar y aprobar las decisiones de fondo y de trámite de los procesos disciplinarios adelantados contra los servidores y ex servidores públicos de la entidad, así como de los asuntos propios del despacho de la Oficina de Control Disciplinario de la Secretaria de Educación Distrital</t>
  </si>
  <si>
    <t>898-357</t>
  </si>
  <si>
    <t>Prestar los servicios profesionales de abogado a la Oficina de Control Disciplinario de la Secretaria de Educación Distrital con el fin de apoyar el estudio, evaluación, proyección de decisiones de fondo y de trámite a que hubiere lugar, en los procesos disciplinarios adelantados contra los servidores y ex servidores públicos de la entidad</t>
  </si>
  <si>
    <t>898-358</t>
  </si>
  <si>
    <t>898-359</t>
  </si>
  <si>
    <t>898-360</t>
  </si>
  <si>
    <t>898-361</t>
  </si>
  <si>
    <t>898-362</t>
  </si>
  <si>
    <t>898-363</t>
  </si>
  <si>
    <t>898-364</t>
  </si>
  <si>
    <t>898-365</t>
  </si>
  <si>
    <t>898-366</t>
  </si>
  <si>
    <t>898-367</t>
  </si>
  <si>
    <t>898-368</t>
  </si>
  <si>
    <t>898-369</t>
  </si>
  <si>
    <t>898-370</t>
  </si>
  <si>
    <t>898-371</t>
  </si>
  <si>
    <t>898-372</t>
  </si>
  <si>
    <t>898-373</t>
  </si>
  <si>
    <t>898-374</t>
  </si>
  <si>
    <t>Prestar servicios profesionales en psicología forense, para apoyar la práctica de las diligencias dentro de los procesos disciplinarios que adelante la Oficina de Control Disciplinario de la Secretaría de Educación del Distrito, donde se involucren menores de edad</t>
  </si>
  <si>
    <t>898-375</t>
  </si>
  <si>
    <t>Prestar servicios de apoyo técnico en orientación y coordinación, para el mejoramiento de la gestión documental y archivo de la Oficina de Control Disciplinario de la Secretaria de Educación Distrital</t>
  </si>
  <si>
    <t>898-376</t>
  </si>
  <si>
    <t>898-377</t>
  </si>
  <si>
    <t>898-378</t>
  </si>
  <si>
    <t>898-379</t>
  </si>
  <si>
    <t>898-380</t>
  </si>
  <si>
    <t>898-381</t>
  </si>
  <si>
    <t>PRESTAR SERVICIOS PROFESIONALES EN EL DISEÑO, SEGUIMIENTO E IMPLEMENTACIÓN DE LOS PROYECTOS DE COMUNICACIONES, CONECTIVIDAD E INFRAESTRUCTURA ELÉCTRICA DE LA SED</t>
  </si>
  <si>
    <t>898-382</t>
  </si>
  <si>
    <t xml:space="preserve">PRESTAR SERVICIOS PROFESIONALES EN LAS DIFERENTES ETAPAS DEL CICLO DE VIDA DEL SISTEMA DE INFORMACIÓN  DE APOYO ESCOLAR DE LA SED.  </t>
  </si>
  <si>
    <t>898-383</t>
  </si>
  <si>
    <t>PRESTAR SERVICIOS PROFESIONALES APOYANDO LA COORDINACIÓN Y LOS PROCESOS ITIL ASOCIADOS AL PROYECTO DE MESA DE AYUDA DE LA SECRETARÍA DE EDUCACIÓN EN SUS TRES NIVELES INSTITUCIONALES</t>
  </si>
  <si>
    <t>898-384</t>
  </si>
  <si>
    <t>PRESTAR SERVICIOS PROFESIONALES EN EL DESARROLLO, OPTIMIZACIÓN E IMPLEMENTACIÓN DE LOS SISTEMAS DE INFORMACIÓN DE LA SED.</t>
  </si>
  <si>
    <t>898-385</t>
  </si>
  <si>
    <t xml:space="preserve">PRESTAR SERVICIOS PROFESIONALES EN EL DESARROLLO, DISEÑO E IMPLEMENTACIÓN DE LOS SISTEMAS DE INFORMACIÓN DE LA SED. </t>
  </si>
  <si>
    <t>898-386</t>
  </si>
  <si>
    <t>PRESTAR SERVICIOS  PROFESIONALES  EN EL DESARROLLO, IMPLEMENTACIÓN Y SOPORTE A LOS SISTEMAS DE INFORMACIÓN Y A LAS IMPLEMENTACIONES DE LOS PROYECTOS DESARROLLADOS CON LA HERRAMIENTA DE INTELIGENCIA DE NEGOCIOS (BICS) DE LA SED.</t>
  </si>
  <si>
    <t>898-387</t>
  </si>
  <si>
    <t>PRESTAR SERVICIOS PROFESIONALES EN EL DISEÑO, SEGUIMIENTO, IMPLEMENTACIÓN Y SOPORTE TÉCNICO DE LOS PROYECTOS DE COMUNICACIONES, CONECTIVIDAD E INFRAESTRUCTURA TECNOLÓGICA DE LA SECRETARÍA DE  EDUCACIÓN EN SUS  TRES NIVELES INSTITUCIONALES</t>
  </si>
  <si>
    <t>898-388</t>
  </si>
  <si>
    <t xml:space="preserve">PRESTAR SERVICIOS  PROFESIONALES  EN EL DESARROLLO Y MANTENIMIENTO DE LOS SISTEMAS DE INFORMACIÓN DE LA SED. </t>
  </si>
  <si>
    <t>898-389</t>
  </si>
  <si>
    <t>PRESTAR  SERVICIOS PROFESIONALES EN LA  ADMINISTRACIÓN, AFINAMIENTO Y OPTIMIZACIÓN DE CAPA MEDIA DE LOS SERVIDORES DE APLICACIONES DONDE SE ALOJAN LOS SISTEMAS INTEGRADOS DE INFORMACIÓN Y DE COMUNICACIONES AL SERVICIO DE LA GESTIÓN EDUCATIVA DE LA SED.</t>
  </si>
  <si>
    <t>898-390</t>
  </si>
  <si>
    <t>PRESTAR SERVICIOS PROFESIONALES EN LOS PROYECTOS DE COMUNICACIONES, INFRAESTRUCTURA ELÉCTRICA Y DE DATOS,  REALIZANDO  LAS ACTIVIDADES DE DISEÑO, GESTIÓN Y CONTROL EN LOS TRES NIVELES INSTITUCIONALES DE LA SED</t>
  </si>
  <si>
    <t>898-391</t>
  </si>
  <si>
    <t>PRESTAR SERVICIOS PROFESIONALES EN EL ANÁLISIS, DISEÑO, DESARROLLO Y MANTENIMIENTO DE NUEVAS FUNCIONALIDADES DEL SISTEMA DE SEGUIMIENTO NIÑO A NIÑO (SSNN) A NIVEL DISTRITAL DE ACUERDO A LAS NECESIDADES DE LA SED Y DEL EQUIPO DE DESARROLLO DEL SISTEMA, A CARGO DE LA OAREDP.</t>
  </si>
  <si>
    <t>898-392</t>
  </si>
  <si>
    <t xml:space="preserve">PRESTAR SERVICIOS  PROFESIONALES  EN EL DESARROLLO, IMPLEMENTACIÓN  Y MANTENIMIENTO DE LOS SISTEMAS DE INFORMACIÓN DE LA SED. </t>
  </si>
  <si>
    <t>898-393</t>
  </si>
  <si>
    <t xml:space="preserve">PRESTAR SERVICIOS  PROFESIONALES  EN EL DESARROLLO,  IMPLEMENTACIÓN Y MANTENIMIENTO DE LOS SISTEMAS DE INFORMACIÓN DE LA SED. </t>
  </si>
  <si>
    <t>898-394</t>
  </si>
  <si>
    <t>PRESTAR SERVICIOS PROFESIONALES EN EL  DESARROLLO, IMPLEMENTACIÓN Y OPTIMIZACIÓN DE LOS SISTEMAS DE INFORMACIÓN DE LA SED.</t>
  </si>
  <si>
    <t>898-395</t>
  </si>
  <si>
    <t>898-396</t>
  </si>
  <si>
    <t>Prestar apoyo profesional a la gestión de la Oficina de Nómina con el fin de garantizar el pago oportuno de la nómina de los docentes, directivos docentes y administrativos de la SED.</t>
  </si>
  <si>
    <t>898-397</t>
  </si>
  <si>
    <t>Prestar apoyo profesional especializado a la Oficina de Nómina en el desarrollo de las actividades encaminadas al pago oportuno de la nómina de los docentes, directivos docentes y administrativos de la SED.</t>
  </si>
  <si>
    <t>898-398</t>
  </si>
  <si>
    <t>898-399</t>
  </si>
  <si>
    <t>Prestar servicios profesionales a la gestión de la oficina de nómina para realizar actividades de planeación, ejecución, control y seguimiento del reintegro de los mayores valores generados por novedades administrativas de ingreso, permanencia, estabilidad y retiro del personal docente y administrativo de la entidad y realizar las labores relacionadas con el mismo conforme a las instrucciones que para efecto imparta la jefe de la Oficina de Nómina</t>
  </si>
  <si>
    <t>898-400</t>
  </si>
  <si>
    <t xml:space="preserve">Prestar apoyo a la gestión de la Oficina de Nómina de la SED, para realizar actividades de búsqueda, verificación, control de información requerida para la conformación de los expedientes necesarios para desarrollar el procedimiento administrativo de cobro de mayores valores pagados y no causados, así como la proyección de los respectivos actos administrativos. </t>
  </si>
  <si>
    <t>898-401</t>
  </si>
  <si>
    <t>Prestar apoyo profesional a la gestión de la Oficina de Nómina con el fin de garantizar el pago oportuno de la nómina de los docentes, directivos docentes y administrativos  de la SED. </t>
  </si>
  <si>
    <t>898-402</t>
  </si>
  <si>
    <t>898-403</t>
  </si>
  <si>
    <t>Prestar los servicios profesionales especializados en la SED para apoyar jurídicamente la Gestión de la Oficina de Nómina en todos los asuntos de su competencia</t>
  </si>
  <si>
    <t>898-404</t>
  </si>
  <si>
    <t>898-405</t>
  </si>
  <si>
    <t>Prestar los servicios profesionales para apoyar a la Oficina de Nómina de la SED, en el proceso de recuperación de cartera de mayores valores pagados y no causados por situaciones administrativas de personal docente y administrativo,  realizar el seguimiento de dichas novedades y realizar las demás labores relacionadas con los diferentes reportes que se requieran de la oficina de Nómina por parte de las diferentes entes de control y demás actividades que imparta la jefaura de la oficina de Nómina.</t>
  </si>
  <si>
    <t>898-406</t>
  </si>
  <si>
    <t>Apoyar el proceso de recobro de incapacidades del personal administrativo de la Secretaría de Educación y apoyar los procesos que se requiera para cumplir con los cronogramas de la Oficina de Nómina.</t>
  </si>
  <si>
    <t>898-407</t>
  </si>
  <si>
    <t>Prestar apoyo profesional a la gestión de la Oficina de Nómina con el fin de garantizar el pago oportuno de la nómina de los docentes, directivos docentes y administrativos de la SED</t>
  </si>
  <si>
    <t>898-408</t>
  </si>
  <si>
    <t>898-410</t>
  </si>
  <si>
    <t>Prestar apoyo profesional a la gestión de la Oficina de Nómina con el fin de apoyar  las proyecciones, costeo y seguimiento presupuestal a la Oficina de Nómina asi como garantizar el pago oportuno de las nominas de docentes, directivos docentes y administrativos de la SED</t>
  </si>
  <si>
    <t>898-411</t>
  </si>
  <si>
    <t>Prestar apoyo técnico en la atención de la ciudadanía para el mejoramiento en la prestación del servicio al ciudadano, en los procesos de atención, socialización, participación en ferias de servicio e información a los ciudadanos acerca de los diferentes trámites y servicios en los diferentes canales y puntos de atención de sed.</t>
  </si>
  <si>
    <t>898-412</t>
  </si>
  <si>
    <t>898-413</t>
  </si>
  <si>
    <t>898-414</t>
  </si>
  <si>
    <t>898-415</t>
  </si>
  <si>
    <t>898-416</t>
  </si>
  <si>
    <t xml:space="preserve">Prestar servicios de apoyo profesional en el fortalecimiento de la biblioteca escolar del colegio asignado </t>
  </si>
  <si>
    <t>898-417</t>
  </si>
  <si>
    <t>898-418</t>
  </si>
  <si>
    <t>898-419</t>
  </si>
  <si>
    <t>898-420</t>
  </si>
  <si>
    <t>02037 Suministrar  personal de apoyo administrativo y de atención a bibliotecas de los Colegios del Distrito Capital.</t>
  </si>
  <si>
    <t>898-421</t>
  </si>
  <si>
    <t>898-422</t>
  </si>
  <si>
    <t>898-423</t>
  </si>
  <si>
    <t>898-424</t>
  </si>
  <si>
    <t>898-425</t>
  </si>
  <si>
    <t>898-426</t>
  </si>
  <si>
    <t>898-427</t>
  </si>
  <si>
    <t>898-428</t>
  </si>
  <si>
    <t>898-429</t>
  </si>
  <si>
    <t>898-430</t>
  </si>
  <si>
    <t>898-431</t>
  </si>
  <si>
    <t>898-432</t>
  </si>
  <si>
    <t>898-433</t>
  </si>
  <si>
    <t>898-434</t>
  </si>
  <si>
    <t>898-435</t>
  </si>
  <si>
    <t>898-436</t>
  </si>
  <si>
    <t>898-437</t>
  </si>
  <si>
    <t>898-438</t>
  </si>
  <si>
    <t>898-439</t>
  </si>
  <si>
    <t>898-440</t>
  </si>
  <si>
    <t>898-441</t>
  </si>
  <si>
    <t>898-442</t>
  </si>
  <si>
    <t>898-443</t>
  </si>
  <si>
    <t>898-444</t>
  </si>
  <si>
    <t>898-445</t>
  </si>
  <si>
    <t>898-446</t>
  </si>
  <si>
    <t>898-447</t>
  </si>
  <si>
    <t>898-448</t>
  </si>
  <si>
    <t>898-449</t>
  </si>
  <si>
    <t>898-450</t>
  </si>
  <si>
    <t>898-451</t>
  </si>
  <si>
    <t>898-452</t>
  </si>
  <si>
    <t>898-453</t>
  </si>
  <si>
    <t>898-454</t>
  </si>
  <si>
    <t>898-455</t>
  </si>
  <si>
    <t>898-456</t>
  </si>
  <si>
    <t>898-457</t>
  </si>
  <si>
    <t>898-458</t>
  </si>
  <si>
    <t>898-459</t>
  </si>
  <si>
    <t>898-460</t>
  </si>
  <si>
    <t>898-461</t>
  </si>
  <si>
    <t>898-462</t>
  </si>
  <si>
    <t>898-463</t>
  </si>
  <si>
    <t>898-464</t>
  </si>
  <si>
    <t>898-465</t>
  </si>
  <si>
    <t>898-466</t>
  </si>
  <si>
    <t>898-467</t>
  </si>
  <si>
    <t>898-468</t>
  </si>
  <si>
    <t>898-469</t>
  </si>
  <si>
    <t>898-470</t>
  </si>
  <si>
    <t>898-471</t>
  </si>
  <si>
    <t>898-472</t>
  </si>
  <si>
    <t>898-473</t>
  </si>
  <si>
    <t>898-474</t>
  </si>
  <si>
    <t>898-475</t>
  </si>
  <si>
    <t>898-476</t>
  </si>
  <si>
    <t>898-477</t>
  </si>
  <si>
    <t>898-478</t>
  </si>
  <si>
    <t>898-479</t>
  </si>
  <si>
    <t>898-480</t>
  </si>
  <si>
    <t>898-481</t>
  </si>
  <si>
    <t>898-482</t>
  </si>
  <si>
    <t>898-483</t>
  </si>
  <si>
    <t>898-484</t>
  </si>
  <si>
    <t>898-485</t>
  </si>
  <si>
    <t>898-486</t>
  </si>
  <si>
    <t>898-487</t>
  </si>
  <si>
    <t>898-488</t>
  </si>
  <si>
    <t xml:space="preserve">Prestar servicios de apoyo técnico en el fortalecimiento de la biblioteca escolar del colegio asignado </t>
  </si>
  <si>
    <t>898-489</t>
  </si>
  <si>
    <t>898-490</t>
  </si>
  <si>
    <t>898-491</t>
  </si>
  <si>
    <t>898-492</t>
  </si>
  <si>
    <t>898-493</t>
  </si>
  <si>
    <t>898-494</t>
  </si>
  <si>
    <t>898-495</t>
  </si>
  <si>
    <t>898-496</t>
  </si>
  <si>
    <t>898-497</t>
  </si>
  <si>
    <t>898-498</t>
  </si>
  <si>
    <t>898-499</t>
  </si>
  <si>
    <t>898-500</t>
  </si>
  <si>
    <t>898-501</t>
  </si>
  <si>
    <t>898-502</t>
  </si>
  <si>
    <t>898-503</t>
  </si>
  <si>
    <t>898-504</t>
  </si>
  <si>
    <t>898-505</t>
  </si>
  <si>
    <t>898-506</t>
  </si>
  <si>
    <t>898-507</t>
  </si>
  <si>
    <t>898-508</t>
  </si>
  <si>
    <t>898-509</t>
  </si>
  <si>
    <t>898-510</t>
  </si>
  <si>
    <t>898-511</t>
  </si>
  <si>
    <t>898-512</t>
  </si>
  <si>
    <t>898-513</t>
  </si>
  <si>
    <t>898-514</t>
  </si>
  <si>
    <t>898-515</t>
  </si>
  <si>
    <t>898-516</t>
  </si>
  <si>
    <t>898-517</t>
  </si>
  <si>
    <t>898-518</t>
  </si>
  <si>
    <t>898-519</t>
  </si>
  <si>
    <t>898-520</t>
  </si>
  <si>
    <t>898-521</t>
  </si>
  <si>
    <t>898-522</t>
  </si>
  <si>
    <t>898-523</t>
  </si>
  <si>
    <t>898-524</t>
  </si>
  <si>
    <t>898-525</t>
  </si>
  <si>
    <t>898-526</t>
  </si>
  <si>
    <t>898-527</t>
  </si>
  <si>
    <t>898-528</t>
  </si>
  <si>
    <t>898-529</t>
  </si>
  <si>
    <t>898-530</t>
  </si>
  <si>
    <t>898-531</t>
  </si>
  <si>
    <t>898-532</t>
  </si>
  <si>
    <t>898-533</t>
  </si>
  <si>
    <t>Prestar servicios de apoyo profesional en el fortalecimiento del BibloBús.</t>
  </si>
  <si>
    <t>898-534</t>
  </si>
  <si>
    <t>Prestar servicios técnicos de apoyo a la gestión en el BibloBús.</t>
  </si>
  <si>
    <t>898-535</t>
  </si>
  <si>
    <t>898-536</t>
  </si>
  <si>
    <t xml:space="preserve">Prestar servicios profesionales a la Secretaría de Educación del Distrito en lo relacionado con el mantenimiento preventivo y correctivo de la entidad en el nivel central y local y demás actividades que le sean requeridas por la Dirección de Servicios Administrativos en el marco de las políticas institucionales. </t>
  </si>
  <si>
    <t>898-537</t>
  </si>
  <si>
    <t>Prestar servicios profesionales altamente calificados en materia de contratación pública con lo cual se facilite y soporte la toma de decisiones de la Secretaría de Educación del Distrito,  mediante el análisis, preparación de conceptos jurídicos, revisión de documentos, actos, manuales y demás propios del engranaje contractual.</t>
  </si>
  <si>
    <t>898-538</t>
  </si>
  <si>
    <t>Prestar servicios profesionales a la Oficina Asesora de Planeación en la generación, validación e interpretación de cifras estadísticas del sector educativo de Bogotá, así como la participación y análisis en los diferentes estudios, diagnósticos, comités, documentos e investigaciones que sirvan como base para la toma de decisiones y políticas del sector</t>
  </si>
  <si>
    <t>898-539</t>
  </si>
  <si>
    <t>Prestar servicios profesionales de apoyo a la Dirección de Talento Humano de la SED, con el fin de realizar el reporte de metas e indicadores del plan de bienestar y apoyar lo referente al Sistema de Gestión de Seguridad y Salud en el trabajo. </t>
  </si>
  <si>
    <t>898-540</t>
  </si>
  <si>
    <t>898-544</t>
  </si>
  <si>
    <t>Apoyar a la Dirección de servicios Administrativos en la supervisión del contrato de vigilancia para fortalecer las estrategias del control de seguridad en la Secretaria de Educación del Distrito.</t>
  </si>
  <si>
    <t>898-545</t>
  </si>
  <si>
    <t>Prestar servicios profesionales para fortalecer el servicio a la ciudadanía y la comunidad educativa en el marco de las politicas institucionales de la  Secretaria de Educación del Distrito.</t>
  </si>
  <si>
    <t>898-546</t>
  </si>
  <si>
    <t>898-547</t>
  </si>
  <si>
    <t>PRESTAR APOYO PROFESIONAL CONSISTENTE EN EL ACOMPAÑAMIENTO Y ASISTENCIA EN LA IMPLEMENTACIÓN DE LOS PROYECTOS QUE HACEN PARTE DEL PLAN ESTRATÉGICO DE TECNOLOGÍAS DE LA INFORMACIÓN DE LA ENTIDAD Y EN LA COORDINACIÓN DE LA PRESTACIÓN DE LOS SERVICIOS QUE SOPORTAN LA INFRAESTRUCTURA DE LOS SISTEMAS INTEGRADOS DE INFORMACIÓN</t>
  </si>
  <si>
    <t>898-548</t>
  </si>
  <si>
    <t>Prestar apoyo profesional especializado a la gestión de la Dirección de Talento Humano, con el fin de diseñar, proyectar y revisar los procesos y procedimientos de la Oficina de Escalafón Docente.</t>
  </si>
  <si>
    <t>898-549</t>
  </si>
  <si>
    <t>Prestar apoyo profesional a la gestión de la Dirección de Talento Humano, con el fin de apoyar las actividades de administración, actualización y mejoramiento continuo de las bases de datos de la Oficina de Escalafón Docente, desarrollar acciones de monitoreo y prevención de riesgo de la información y elaborar informes técnicos que permitan dar a conocer de manera actualizada, los avances de la Oficina en el cumplimiento de sus funciones</t>
  </si>
  <si>
    <t>898-550</t>
  </si>
  <si>
    <t>898-551</t>
  </si>
  <si>
    <t>Prestar servicios profesionales especializados de carácter jurídico a la Dirección de Inspección y Vigilancia y a los equipos locales,  para la sustanciación de actos administrativos y brindar soporte jurídico en los demás procesos que se adelantan en la dependencia.</t>
  </si>
  <si>
    <t>898-552</t>
  </si>
  <si>
    <t>898-553</t>
  </si>
  <si>
    <t>898-554</t>
  </si>
  <si>
    <t>898-555</t>
  </si>
  <si>
    <t>898-556</t>
  </si>
  <si>
    <t>898-557</t>
  </si>
  <si>
    <t>Prestar servicios profesionales especializados, para brindar acompañamiento jurídico y/o administrativo a la Dirección de Inspección y Vigilancia y a los equipos locales en el fortalecimiento de la inspección y vigilancia en las instituciones educativas.</t>
  </si>
  <si>
    <t>898-558</t>
  </si>
  <si>
    <t>898-559</t>
  </si>
  <si>
    <t>Prestar servicios profesionales para brindar apoyo jurídico y administrativo a la Dirección de Inspección y Vigilancia y a los equipos locales,  para la sustanciación de actos administrativos y brindar soporte jurídico en los demás procesos que se adelantan en la dependencia.</t>
  </si>
  <si>
    <t>898-560</t>
  </si>
  <si>
    <t>Prestar servicios profesionales para brindar apoyo jurídico a la Dirección de Inspección y Vigilancia y a los equipos locales,  para la sustanciación de actos administrativos y brindar soporte jurídico en los demás procesos que se adelantan en la dependencia.</t>
  </si>
  <si>
    <t>898-561</t>
  </si>
  <si>
    <t>Prestar servicios profesionales especializados,  para brindar acompañamiento jurídico a la Dirección de Inspección y Vigilancia,  en el direccionamiento de los procesos a las instituciones educativas.</t>
  </si>
  <si>
    <t>898-562</t>
  </si>
  <si>
    <t xml:space="preserve">Prestar servicios profesionales, para brindar acompañamiento jurídico y/o administrativo y/o pedagógico a la Direccion de inspeccion Vigilancia y a los equipos locales, en el desarrollo de las metas establecidas en el Plan Operativo. </t>
  </si>
  <si>
    <t>898-563</t>
  </si>
  <si>
    <t>898-564</t>
  </si>
  <si>
    <t>898-566</t>
  </si>
  <si>
    <t>898-567</t>
  </si>
  <si>
    <t>898-568</t>
  </si>
  <si>
    <t>898-569</t>
  </si>
  <si>
    <t>898-571</t>
  </si>
  <si>
    <t>Prestar apoyo profesional especializado para la planificación, implementación, mantenimiento, evaluación y mejora continua del Sistema de Gestión de Seguridad y Salud en el Trabajo (SG-SST), en el marco del Decreto 1072 de 2015 y demás normas concordantes, dirigido al personal docente, administrativo, contratista y estudiantes que desarrollen prácticas y actividades de origen laboral en la Entidad.</t>
  </si>
  <si>
    <t>898-572</t>
  </si>
  <si>
    <t>Brindar apoyo asistencial a la Dirección de Talento Humano de la SED, en especial en los procesos de manejo de la documentación, actualización de sistemas de información, y correspondencia.</t>
  </si>
  <si>
    <t>898-573</t>
  </si>
  <si>
    <t>898-574</t>
  </si>
  <si>
    <t>898-575</t>
  </si>
  <si>
    <t>898-576</t>
  </si>
  <si>
    <t>Prestar apoyo profesional en los procesos jurídicos, administrativos, financieros, contractuales, y demás trámites que se requieran para apoyar los procesos que se desarrollan en la Dirección de Servicios Administrativos.</t>
  </si>
  <si>
    <t>898-577</t>
  </si>
  <si>
    <t>Prestar servicios profesionales para la coordinación, implementación y seguimiento y evaluación de las acciones de formación de docentes y directivos docentes y el desarrollo estrategias de formato a la innovación educativa a través del uso y apropiación de las TIC que se desarrollen en el Centro de Innovación Saber digital – REDP.</t>
  </si>
  <si>
    <t>898-578</t>
  </si>
  <si>
    <t>PRESTAR LOS SERVICIOS PROFESIONALES A LA OFICINA ASESORA DE COMUNICACIÓN Y PRENSA DE  LA SECRETARÍA DE EDUCACIÓN DEL DISTRITO PARA LA REALIZACIÓN DE CONCEPTOS CREATIVOS, DISEÑOS GRÁFICOS, PIEZAS DIGITALES Y ANIMACIONES QUE REQUIERA LA ESTRATEGIA DE COMUNICACIÓN DEFINIDA POR LA ENTIDAD.</t>
  </si>
  <si>
    <t>898-579</t>
  </si>
  <si>
    <t>898-580</t>
  </si>
  <si>
    <t>898-581</t>
  </si>
  <si>
    <t>2 PERSONAL DE APOYO A LA GESTION DE LA SED</t>
  </si>
  <si>
    <t>2036 Asignar apoyo (profesional, técnico, asistencial),  para el desarrollo de actividades organizacionales requeridos para el normal funcionamiento de la SED y de esta manera garantizar la prestación del servicio educativo.</t>
  </si>
  <si>
    <t>PRESTAR LOS SERVICIOS PROFESIONALES A LA OFICINA ASESORA DE COMUNICACIÓN Y PRENSA DE LA SECRETARÍA DE EDUCACIÓN DEL DISTRITO PARA LA REALIZACIÓN, CONCEPTUALIZACIÓN Y OPERACIÓN DE CÁMARA PARA LOS DIFERENTES PRODUCTOS AUDIOVISUALES QUE REQUIERA LA ESTRATEGIA DE COMUNICACIÓN DEFINIDA POR LA ENTIDAD.</t>
  </si>
  <si>
    <t>SUBSECRETARÍA DE GESTIÓN INSTITUCIONAL</t>
  </si>
  <si>
    <t>ROCÍO JAZMÍN OLARTE TAPIA</t>
  </si>
  <si>
    <t>OFICINA ASESORA DE COMUNICACIÓN Y PRENSA</t>
  </si>
  <si>
    <t>CESAR ALFONSO ALMONACID ACHURY</t>
  </si>
  <si>
    <t>calmonacid@educacionbogota.gov.co</t>
  </si>
  <si>
    <t>898-582</t>
  </si>
  <si>
    <t>Prestación de servicios profesionales especializados a la Oficina de Nómina para la revisión y análisis de las proyecciones presupuestales de nómina y costeo.</t>
  </si>
  <si>
    <t>898-583</t>
  </si>
  <si>
    <t>898-584</t>
  </si>
  <si>
    <t>Prestar servicios de apoyo profesional para la aplicación, análisis y valoración de pruebas psicotécnicas con el fin de verificar el cumplimiento de habilidades y aptitudes de los empleados púbicos inscritos en el registro de carrera administrativa, para determinar el derecho preferente a encargo, de conformidad con el procedimiento adoptado por la Secretaría de Educación del Distrito.</t>
  </si>
  <si>
    <t>MINIMA  CUANTIA</t>
  </si>
  <si>
    <t>CCE-10</t>
  </si>
  <si>
    <t>898-585</t>
  </si>
  <si>
    <t>Prestar servicios profesionales de apoyo y asesoría a la gestión que desarrolla la Oficina de Control Interno de la Secretaría de Educación del Distrito, y demás actividades inherentes</t>
  </si>
  <si>
    <t>898-586</t>
  </si>
  <si>
    <t>Prestar servicios profesionales de apoyo y asesoría a la gestión que desarrolla la Oficina de Control Interno de la Secretaría de Educación del Distrito</t>
  </si>
  <si>
    <t>898-587</t>
  </si>
  <si>
    <t>Prestar servicios de apoyo técnico en el fortalecimiento de la biblioteca escolar del colegio asignado</t>
  </si>
  <si>
    <t>898-588</t>
  </si>
  <si>
    <t>898-589</t>
  </si>
  <si>
    <t>Prestar servicios profesionales especializados en la Oficina Asesora Jurídica específicamente en temas relacionados con el ajuste, consolidación y aplicación de la política sectorial de defensa jurídica y  todas aquellas necesarias para el cumplimiento a las funciones asignadas a la dependencia.</t>
  </si>
  <si>
    <t>898-590</t>
  </si>
  <si>
    <t>Prestar servicios profesionales especializados en materia técnica  para acompañar a la Oficina Asesora Jurídica en temas relacionados con la emisión de conceptos, análisis y revisión de proyectos y norma o decisiones administrativas, afines con el cumplimiento de las funciones misionales asignadas a la dependencia.</t>
  </si>
  <si>
    <t>898-591</t>
  </si>
  <si>
    <t>Prestar servicios profesionales especializados en la Oficina Asesora Jurídica  en temas relacionados con la Defensa Judicial y formulación de políticas de  prevención de daño antijuridico en materia administrativa  y  todas aquellas necesarias para el cumplimiento a las funciones asignadas a la dependencia.</t>
  </si>
  <si>
    <t>898-592</t>
  </si>
  <si>
    <t>Prestar servicios profesionales especializados en la Oficina Asesora Jurídica  en temas relacionados con la Defensa Judicial   y  todas aquellas necesarias para el cumplimiento a las funciones asignadas a la dependencia.</t>
  </si>
  <si>
    <t>1005-1</t>
  </si>
  <si>
    <t>1005 Fortalecimiento curricular para el desarrollo de aprendizajes a lo largo de la vida</t>
  </si>
  <si>
    <t>01 CURRÍCULO</t>
  </si>
  <si>
    <t>01003 Contar con profesionales y técnicos para la adecuada ejecución administrativa del proyecto</t>
  </si>
  <si>
    <t>Prestar servicios profesionales especializados para apoyar los procesos administrativos y financieros que se encuentran en el marco del Proyecto 1005 “Fortalecimiento curricular para el desarrollo de aprendizajes a lo largo de la vida”.</t>
  </si>
  <si>
    <t>IVÁN DARÍO GÓMEZ CASTAÑO</t>
  </si>
  <si>
    <t>SUBSECRETARIA DE CALIDAD Y PERTINENCIA</t>
  </si>
  <si>
    <t>PATRICIA CASTAÑEDA PAZ</t>
  </si>
  <si>
    <t>DIRECCIÓN DE EDUCACIÓN PREESCOLAR Y BÁSICA</t>
  </si>
  <si>
    <t>NELSÓN GIOVANNI PARRA ARAUJO</t>
  </si>
  <si>
    <t>3241000 - 4005</t>
  </si>
  <si>
    <t>NPARRA@EDUCACIONBOGOTA.GOV.CO</t>
  </si>
  <si>
    <t>1005-2</t>
  </si>
  <si>
    <t>Prestar servicios profesionales para la generación de estrategias, desarrollo de acciones, y seguimiento a los procesos que se encuentren en el marco del proyecto 1005 "Fortalecimiento curricular para el desarrollo de aprendizajes a lo largo de la vida”, de la Dirección de Educación Preescolar y Básica.</t>
  </si>
  <si>
    <t>1005-3</t>
  </si>
  <si>
    <t>Prestar servicios profesionales en la implementación, para la gestión y realización de estrategias de comunicación, acciones pedagógicas, fomento y movilización social de los proyectos a cargo de la Dirección de Educación Preescolar y Básica,  especialmente en relación con el Proyecto 1005 “Fortalecimiento curricular para el desarrollo de aprendizajes a lo largo de la vida.”</t>
  </si>
  <si>
    <t>1005-4</t>
  </si>
  <si>
    <t>1005-5</t>
  </si>
  <si>
    <t>Prestar servicios profesionales para brindar acompañamiento jurídico en la revisión contractual, normativa, jurisprudencial y la estructuración de conceptos relacionados con los programas que adelanta la Dirección de Educación, Preescolar y Básica, especialmente en relación con el Proyecto 1005 “Fortalecimiento curricular para el desarrollo de aprendizajes a lo largo de la vida.”</t>
  </si>
  <si>
    <t>1005-6</t>
  </si>
  <si>
    <t>Prestar servicios profesionales para coordinar y hacer acompañamiento a los lineamientos y estrategias a nivel pedagógico y de organización escolar en el marco de los proyectos de la Dirección de Educación Preescolar y Básica,  especialmente en relación con el Proyecto 1005 “Fortalecimiento curricular para el desarrollo de aprendizajes a lo largo de la vida.”</t>
  </si>
  <si>
    <t>1005-7</t>
  </si>
  <si>
    <t>Prestar servicios profesionales para apoyar la gestión operativa, documental y de correspondencia, en el marco del Proyecto 1005 “Fortalecimiento curricular para el desarrollo de aprendizajes a lo largo de la vida", de la Dirección de Educación Preescolar y Básica.</t>
  </si>
  <si>
    <t>1005-8</t>
  </si>
  <si>
    <t xml:space="preserve">Prestar servicios profesionales para apoyar los procesos y estrategias pedagógicas que se encuentran en el marco del Proyecto 1005
“Fortalecimiento curricular para el desarrollo de aprendizajes a lo largo de la vida.”
</t>
  </si>
  <si>
    <t>1005-9</t>
  </si>
  <si>
    <t>Prestar servicios profesionales en los procesos de acompañamiento, orientación y seguimiento pedagógico que se encuentran en el marco de los proyectos de la Dirección de Educación Preescolar y Básica,  con especial enfásis en el Proyecto 1005 “Fortalecimiento curricular para el desarrollo de aprendizajes a lo largo de la vida”.</t>
  </si>
  <si>
    <t>1005-10</t>
  </si>
  <si>
    <t>1005-11</t>
  </si>
  <si>
    <t>Prestar servicios profesionales, para apoyar el analisis de informacion para el seguimiento, evaluación y articulación de los proyectos pedagógicos y estrategias de fortalecimiento curricular y los diferentes proyectos de la Dirección de Educación Preescolar y Básica, con énfasis en los componentes pedagógicos.</t>
  </si>
  <si>
    <t>1005-12</t>
  </si>
  <si>
    <t>Prestar apoyo profesional en el acompañamiento a los procesos de lectura, escritura y oralidad enmarcados en el Proyecto 1005 “Fortalecimiento curricular para el desarrollo de aprendizajes a lo largo de la vida”.</t>
  </si>
  <si>
    <t>1005-13</t>
  </si>
  <si>
    <t>Prestar servicios profesionales especializados para apoyar la estrategia, acompañamiento pedagógico y la construcción de documentos y orientaciones de la política de educación rural, con el fin de fortalecer los PIER – PEI, de los colegios que se encuentran en suelo rural en el Distrito en el marco del Proyecto 1005 “Fortalecimiento curricular para el desarrollo de aprendizajes a lo largo de la vida”.</t>
  </si>
  <si>
    <t>1005-16</t>
  </si>
  <si>
    <t>Prestar servicios profesionales en la orientación y seguimiento a los procesos de educación ambiental a los colegios oficiales del D.C, en el marco de los proyectos a cargo de la Dirección de Educación Preescolar y Básica, con especial énfasis en el Proyecto 1005 “Fortalecimiento curricular para el desarrollo de aprendizajes a lo largo de la vida”.</t>
  </si>
  <si>
    <t>1005-17</t>
  </si>
  <si>
    <t>1005-18</t>
  </si>
  <si>
    <t>Prestar servicios profesionales especializados para el acompañamiento jurídico y seguimiento a la estructuración, elaboración y ejecución de los procesos en el marco de los proyectos a cargo de la Dirección de Educación Preescolar y Básica, con especial énfasis en el Proyecto 1005 “Fortalecimiento curricular para el desarrollo de aprendizajes a lo largo de la vida”.</t>
  </si>
  <si>
    <t>IVAN DARIO GOMEZ CASTAÑO</t>
  </si>
  <si>
    <t>SCP</t>
  </si>
  <si>
    <t>Director(A) de Educación Preescolar y Básica</t>
  </si>
  <si>
    <t>NELSON GIOVANNI PARRA ARAUJO - OPERATIVO PROYECTO 1056</t>
  </si>
  <si>
    <t>3241000 EXT 4005</t>
  </si>
  <si>
    <t>nparra@educacionbogota.gov.co</t>
  </si>
  <si>
    <t>1005-21</t>
  </si>
  <si>
    <t>Prestar servicios de apoyo a la gestión, en las actividades y procesos relacionadas con el levantamiento de inventarios, organización, ordenación, clasificación, selección natural, foliación, digitación, embalaje y transferencias de la documentación que se requieren en el marco del proyecto 1005 "Fortalecimiento curricular para el desarrollo de aprendizajes a lo largo de la vida” y de la  Dirección de Educación Preescolar y Básica.</t>
  </si>
  <si>
    <t>Prestación de Servicios de Apoyo a la Gestión</t>
  </si>
  <si>
    <t>1005-22</t>
  </si>
  <si>
    <t>Prestar servicios profesionales para apoyar los procesos y acciones a nivel pedagógico y  técnico  para el seguimiento  de los colegios en el marco de los proyectos de la Dirección de Educación Preescolar y Básica,  especialmente en relación con el Proyecto 1005 “Fortalecimiento curricular para el desarrollo de aprendizajes a lo largo de la vida.”</t>
  </si>
  <si>
    <t>1005-24</t>
  </si>
  <si>
    <t xml:space="preserve">01005 Apoyar y acompañar con entidades,  profesionales y técnicos la implementación de estrategias pedagógicas y administrativas en las instituciones educativas que propendan por el fortalecimiento curricular </t>
  </si>
  <si>
    <t xml:space="preserve">Contratar los servicios de acompañamiento pedagógico y curricular en los Colegios Distritales, focalizados por la Secretaría de Educación Distrital, con el fin de mejorar la calidad en los procesos educativos, en el marco del proyecto 1005 "Fortalecimiento curricular para el desarrollo de aprendizajes a lo largo de la vida".
</t>
  </si>
  <si>
    <t>Otras Prestaciones de Servicio</t>
  </si>
  <si>
    <t>1005-25</t>
  </si>
  <si>
    <t>70101700
86101710</t>
  </si>
  <si>
    <t>Prestar los servicios de apoyo y acompañamiento a los colegios oficiales distritales, que aporten al reconocimiento, comprensión y apropiación de los territorios ambientales del Distrito Capital y su inclusión en el currículo, a través de encuentros pedagógicos con docentes líderes ambientales, en el marco del proyecto No. 1005 “Fortalecimiento curricular para el desarrollo de aprendizajes a lo largo de la vida.</t>
  </si>
  <si>
    <t>Selección abreviada menor cuantía</t>
  </si>
  <si>
    <t>CCE-06</t>
  </si>
  <si>
    <t>JOSE MAXIMILIANO GOMRZ TORRES</t>
  </si>
  <si>
    <t>1040-1</t>
  </si>
  <si>
    <t>01 FORMACIÓN INICIAL</t>
  </si>
  <si>
    <t>01018 Prestar apoyo profesional y/o técnico para el seguimiento pedagógico, administrativo y financiero  de las actividades del componente</t>
  </si>
  <si>
    <t>Prestar los servicios profesionales en cuanto al apoyo pedagógico de las estrategias a implementarse en el marco del componente de formación inicial.</t>
  </si>
  <si>
    <t>DAVID ALBERTO MONTEALEGRE PEDROZA</t>
  </si>
  <si>
    <t>DIRECCIÓN DE FORMAICÓN DE DOCENTES E INNOVACIONES PEDAGÓGICAS</t>
  </si>
  <si>
    <t xml:space="preserve">NUBIA YOLANDA PINZÓN RIAÑO </t>
  </si>
  <si>
    <t>3241000 EXT- 2172</t>
  </si>
  <si>
    <t>ypinzon@educacionbogota.gov.co</t>
  </si>
  <si>
    <t>1040-2</t>
  </si>
  <si>
    <t>02 FORMACIÓN PERMANENTE</t>
  </si>
  <si>
    <t>02003 Prestar apoyo profesional y/o técnico para el seguimiento pedagógico, administrativo y financiero  de las actividades del componente</t>
  </si>
  <si>
    <t>Prestar servicios profesionales pedagógicos para el desarrollo, implementación, seguimiento y evaluación de estrategias de formación docente en el componente  de formación permanente desarrolladas en la SED</t>
  </si>
  <si>
    <t>1040-3</t>
  </si>
  <si>
    <t>Prestar los servicios profesionales en cuanto  la asesoría de  la articulación académica y pedagógica del Sistema de Formación Docente y de las rutas de formación de docentes y directivos docentes en el marco del proyecto 1040</t>
  </si>
  <si>
    <t>1040-4</t>
  </si>
  <si>
    <t>Prestar los servicios profesionales en el seguimiento financiero y apoyo administrativo de las estrategias a desarrollarse en el marco del proyecto de inversión 1040.</t>
  </si>
  <si>
    <t>1040-5</t>
  </si>
  <si>
    <t>02021 Aplicación de la encuesta de caracterización docente</t>
  </si>
  <si>
    <t>Realizar la  apliación de la encuesta de caracterización de docentes de planta de la Secretaria de educación</t>
  </si>
  <si>
    <t>Concurso de méritos abierto</t>
  </si>
  <si>
    <t>Consultoría</t>
  </si>
  <si>
    <t>1040-6</t>
  </si>
  <si>
    <t>03 FORMACIÓN POSGRADUAL</t>
  </si>
  <si>
    <t>03006 Prestar apoyo profesional y/o técnico para el seguimiento pedagógico, administrativo y financiero  de las actividades del componente</t>
  </si>
  <si>
    <t>Prestar los servicios profesionales en cuanto al acompañamiento de las actividades enmarcadas en el componente de posgrados</t>
  </si>
  <si>
    <t>1040-7</t>
  </si>
  <si>
    <t>Prestar servicios profesionales para el pilotaje y ajuste del componente de seguimiento y evaluación del Sistema Integrado de Formación de Docentes y Directivos Docentes en el marco del proyecto 1040</t>
  </si>
  <si>
    <t>1040-8</t>
  </si>
  <si>
    <t>Prestar servicios profesionales en cuanto  a procesos pedagógicos a desarrollarse en las estrategias de formación del proyecto 1040</t>
  </si>
  <si>
    <t>1040-9</t>
  </si>
  <si>
    <t>04 INNOVACION EDUCATIVA</t>
  </si>
  <si>
    <t>04008 Fortalecer la comunidad académica de maestros y maestras de Bogotá a partir de la conformación y consolidación de las  redes locales, mediante el intercambio del saber pedagógico  y la socialización de experiencias.</t>
  </si>
  <si>
    <t>Desarrollar actividades para el reconocimiento docente, y análisis, estudios, sistematización, investigación e innovación que permita contribuir con el fortalecimiento de las estrategias relacionadas con la atención integral a la primera infancia y calidad educativa para todos, desde un enfoque diferencial, enmarcado en el plan desarrollo “Bogotá mejor para todos”..</t>
  </si>
  <si>
    <t>Convenio Interadministrativo</t>
  </si>
  <si>
    <t>05 RECONOCIMIENTO DOCENTE</t>
  </si>
  <si>
    <t>05010 Otorgar el premio de Investigación e Innovacion  el cual se encuentra en  el marco del acuerdo  273 del 2007</t>
  </si>
  <si>
    <t>Desarrollar actividades para el reconocimiento docente, y análisis, estudios, sistematización, investigación e innovación que permita contribuir con el fortalecimiento de las estrategias relacionadas con la atención integral a la primera infancia y calidad educativa para todos, desde un enfoque diferencial, enmarcado en el plan desarrollo “Bogotá mejor para todos”.</t>
  </si>
  <si>
    <t>05023 Reconocer  a maestros, maestras y directivos docentes  investigadores e innovadores de la educación</t>
  </si>
  <si>
    <t>02002 Apoyar la participación de docentes y directivos docentes en eventos culturales y académicos a nivel local, nacional e internacional</t>
  </si>
  <si>
    <t>Desarrollar actividades para el reconocimiento docente, y análisis, estudios, sistematización, investigación e innovación que permita contribuir con el fortalecimiento de las estrategias relacionadas con la atención integral a la primera infancia y calidad educativa para todos, desde un enfoque diferencial, enmarcado en el plan desarrollo “Bogotá mejor para todos”</t>
  </si>
  <si>
    <t>1040-10</t>
  </si>
  <si>
    <t>Fortalecer y acompañar a las instituciones educativas distritales, llevando a cabo estrategias que aporten al mejoramiento de los ambientes de aprendizaje y de conocimiento, a través del desarrollo de las capacidades en el uso inteligente de las TIC, con actividades dirigidas a los directivos docentes, docentes y estudiantes en el marco de la red de innovación de maestros y las competencias para el ciudadano de hoy</t>
  </si>
  <si>
    <t>Ciencia y Tecnología</t>
  </si>
  <si>
    <t>1040-11</t>
  </si>
  <si>
    <t>04009 Prestar apoyo profesional y/o técnico para el seguimiento pedagógico, administrativo y financiero  de las actividades del componente</t>
  </si>
  <si>
    <t xml:space="preserve">Prestar apoyo profesional en la  implementación de las estrategias de fomento a la innovación educativa, la operación de los Centros de Innovación y la conformación de la Red de innovación y las estrategias a desarrollarse en el marco del proyecto de inversión. </t>
  </si>
  <si>
    <t>1040-12</t>
  </si>
  <si>
    <t>Prestar los servicios profesionales para orientar, acompañar y hacer seguimiento a los procesos administrativos y financieros en el marco del proyecto de inversión 1040.</t>
  </si>
  <si>
    <t>1040-13</t>
  </si>
  <si>
    <t>Prestar los servicios profesionales para el apoyo en la sistematización y seguimiento a las estrategias que se desarrollen en el componente de Innovación Educativa.</t>
  </si>
  <si>
    <t>1040-14</t>
  </si>
  <si>
    <t xml:space="preserve">Prestar servicios profesionales para en el acompañamiento y seguimientos de estrategias pedagógicas enfocadas a la Innovación que se desarrollen con maestras, maestros y directivos docentes en los Centros de Innovación </t>
  </si>
  <si>
    <t>1040-15</t>
  </si>
  <si>
    <t>Prestar  los servicios profesionales para el acompañamiento y seguimiento de la plataforma digital   de formación docente</t>
  </si>
  <si>
    <t>1040-16</t>
  </si>
  <si>
    <t>Prestar servicios profesionales en la gestión, desarrollo e implementación de las estrategias de formación y fomento a la innovación educativa propias del Proyecto de Inversión 1040</t>
  </si>
  <si>
    <t>1040-17</t>
  </si>
  <si>
    <t>Prestar los servicios profesionales para  acompañar y hacer seguimiento a los procesos contractuales  en el marco del proyecto de inversión 1040.</t>
  </si>
  <si>
    <t>1040-18</t>
  </si>
  <si>
    <t>Prestar  los servicios profesionales para el acompñamiento y seguimiento de la plataforma digital   de formación docente y  la estrategia de pasantias a desarrollarse en el  marco del poroyecto 1040</t>
  </si>
  <si>
    <t>1040-19</t>
  </si>
  <si>
    <t>04022 Fomentar y visibilizar la Innovación Educativa en las IEs mediante la implementación de programas y proyectos para los maestros y directivos docentes en el marco del Ecosistema Distrital de Innovación Educativa</t>
  </si>
  <si>
    <t xml:space="preserve">86101710;86141501;801016
</t>
  </si>
  <si>
    <t>Diseñar y desarrollar una estrategia pedagógica para fortalecer el intercambio del saber de los maestros, maestras y directivos docentes de Bogotá, propiciar la cultura de innovación educativa y la creación de nodos institucionales y locales de innovación en las localidades de la ciudad.</t>
  </si>
  <si>
    <t>1040-20</t>
  </si>
  <si>
    <t>05013 Prestar apoyo profesional y/o técnico para el seguimiento pedagógico, administrativo y financiero  de las actividades del componente</t>
  </si>
  <si>
    <t>Prestar los servicios profesionales  en el desarrollo de la estrategia territorial de formación docente y en el componente de reconocimiento docente</t>
  </si>
  <si>
    <t>1040-21</t>
  </si>
  <si>
    <t>Diseñar y desarrollar una estrategia pedagógica para la implementación  de proyectos dirigidos a losa maestros y directivos docentes en el marco del  Ecosistema Distrital de Innovación Educativa.</t>
  </si>
  <si>
    <t>1040-22</t>
  </si>
  <si>
    <t xml:space="preserve">Prestar  los servicios profesionales para la planeación, acompañamiento y seguimiento de las estrategias a desarrollarse en los Centros de Innovación </t>
  </si>
  <si>
    <t>DIANA MARCELA DURAL MURIEL</t>
  </si>
  <si>
    <t>SUBSECRETARIA DE CALIDAD Y PERTINENCIA ( e)</t>
  </si>
  <si>
    <t>1040-23</t>
  </si>
  <si>
    <t>Prestar servicios profesionales para acompañar y asesorar administrativa y jurídicamente al proyecto de inversión 1040, así como las demás apuestas que de manera integral se lideran desde de la Subsecretaria de Calidad y Pertinencia</t>
  </si>
  <si>
    <t>1040-24</t>
  </si>
  <si>
    <t>JOSE MAXIMILIANO GÓMEZ TORRES</t>
  </si>
  <si>
    <t>SUBSECRETARIO DE CALIDAD Y PERTINENCIA</t>
  </si>
  <si>
    <t>3241000 EXT. 2172</t>
  </si>
  <si>
    <t>1040-25</t>
  </si>
  <si>
    <t>Prestar los servicios profesionales en el proceso  pedagógico de las estrategias a implementarse en el marco del componente de formación inicial.</t>
  </si>
  <si>
    <t>JOSÉ MAXIMILIANO GÓMEZ TORRES</t>
  </si>
  <si>
    <t>DIRECCIÓN DE FORMACIÓN DE DOCENTES E INNOVACIONES PEDAGÓGICAS</t>
  </si>
  <si>
    <t>32410000 EXT 2172</t>
  </si>
  <si>
    <t>1040-26</t>
  </si>
  <si>
    <t>Prestar servicios profesionales pedagógicos para el desarrollo, seguimiento y evaluación de estrategias de formación docente  desarrolladas en la SED</t>
  </si>
  <si>
    <t>1040-27</t>
  </si>
  <si>
    <t>Prestar los servicios profesionales en cuanto  la asesoría de  la articulación académica y pedagógica del Sistema de Formación Docente y el Ecosistema de Innovaciòn Educativa.</t>
  </si>
  <si>
    <t>1040-28</t>
  </si>
  <si>
    <t>Prestar los servicios profesionales en el seguimiento financiero y apoyo administrativo de las estrategias a desarrollarse en los componentes de formación inicial y permanente del proyecto de inversión 1040</t>
  </si>
  <si>
    <t>1040-29</t>
  </si>
  <si>
    <t>Prestar servicios profesionales para apoyar a la Secretaría de Educación del Distrito en la implementación y seguimiento de acciones para incrementar el acceso a la educación posgradual, en el marco del proyecto 1040.</t>
  </si>
  <si>
    <t>1040-30</t>
  </si>
  <si>
    <t xml:space="preserve">
Prestar servicios profesionales especializados a la Secretaría de Educación del Distrito para apoyar en la formulación, implementación y acompañamiento de acciones que impacten en la calidad educativa, en el marco del proyecto 1040.</t>
  </si>
  <si>
    <t>1040-31</t>
  </si>
  <si>
    <t>Prestar servicios profesionales especializados a la Secretaría de Educación del Distrito para la liderar la implementación y seguimiento de acciones para incrementar el acceso a la educación posgradual , en el marco del proyecto 1040.</t>
  </si>
  <si>
    <t>1040-32</t>
  </si>
  <si>
    <t xml:space="preserve">Prestar apoyo especializado en la  implementación de las estrategias de fomento a la innovación educativa, la operación de los Centros de Innovación y la conformación de la Red de innovación en el marco del proyecto de inversión. </t>
  </si>
  <si>
    <t>1040-33</t>
  </si>
  <si>
    <t>Prestar los servicios profesionales en cuanto al apoyo en el  seguimiento de los procesos administrativos y financieros en el marco del componente de Innovación Educativa.</t>
  </si>
  <si>
    <t>1010-34</t>
  </si>
  <si>
    <t>1040 Bogotá reconoce a sus maestros, maestras y directivos docentes líderes de la transformación educativa</t>
  </si>
  <si>
    <t>Prestar los servicios profesionales para el apoyo en la sistematización y seguimiento pedagógico a las estrategias que se desarrollen en el componente de Innovación Educativa.</t>
  </si>
  <si>
    <t>1040-35</t>
  </si>
  <si>
    <t xml:space="preserve">Prestar servicios profesionales para en el acompañamiento y seguimientos de estrategias pedagógicas enfocadas a la Innovación que se desarrollen con maestras, maestros y directivos docentes </t>
  </si>
  <si>
    <t>1040-36</t>
  </si>
  <si>
    <t>Prestar  los servicios profesionales en cuanto el apoyo administrativos y financiero a desarrollarse en el proyecto 1040</t>
  </si>
  <si>
    <t>1040-37</t>
  </si>
  <si>
    <t>1040-38</t>
  </si>
  <si>
    <t>1040-39</t>
  </si>
  <si>
    <t>1040-40</t>
  </si>
  <si>
    <t>1040-41</t>
  </si>
  <si>
    <t>Prestar  los servicios profesionales para la planeación, acompañamiento y seguimiento de las estrategias a desarrollarse en los Centros de Innovación en el marco del proyecto 1040</t>
  </si>
  <si>
    <t>1040-42</t>
  </si>
  <si>
    <t>Prestar servicios profesionales para acompañar,  asesorar administrativa y jurídicamente al proyecto de inversión 1040, así como las demás apuestas que de manera integral se lideran desde de la Subsecretaria de Calidad y Pertinencia</t>
  </si>
  <si>
    <t>1040-43</t>
  </si>
  <si>
    <t xml:space="preserve">Prestar servicios profesionales especializados para la liderar la implementación y el seguimiento y evaluación de la estrategia de formación virtual de los maetsros de Bogotá Espacio maestro y apoyar las estrategias relativas al ecosistema  de innovación educativa. </t>
  </si>
  <si>
    <t>1043-1</t>
  </si>
  <si>
    <t xml:space="preserve">1043 Sistemas de información al servicio de la gestión educativa </t>
  </si>
  <si>
    <t>01 SISTEMAS INTEGRADOS DE INFORMACIÓN Y SOSTENIMIENTO DE LA PLATAFORMA TECNOLOGICA</t>
  </si>
  <si>
    <t>01002 Adquisición de recursos informáticos para el fortalecimiento y consolidación de los Sistemas de información y el sostenimiento de la plataforma tecnológica</t>
  </si>
  <si>
    <t>81111800; 81111500</t>
  </si>
  <si>
    <t>Contratar los servicios de asistencia técnica y soporte por mesa de ayuda remota para los módulos implementados del Sistema de Información HUMANO® para la Secretaría de Educación del Distrito, y una bolsa de horas para realizar actividades preliminares de implementación de los módulos de Evaluación del Desempeño, Salud y Seguridad, Salud Ocupacional, Bienestar Social y Selección de Personal del mencionado sistema</t>
  </si>
  <si>
    <t>Karina Ricaurte Farfan</t>
  </si>
  <si>
    <t>Subsecretaría de Gestión institucional</t>
  </si>
  <si>
    <t>Armando Alfonso Leyton González</t>
  </si>
  <si>
    <t>Oficina Administrativa de Redp</t>
  </si>
  <si>
    <t>Luz Dary Vargas Suárez</t>
  </si>
  <si>
    <t>ldvargas@educacionbogota.gov.co</t>
  </si>
  <si>
    <t>1043-2</t>
  </si>
  <si>
    <t>81111809;43232202;81112501</t>
  </si>
  <si>
    <t xml:space="preserve">Adquisición e implementación del sistema integrado de gestión documental de archivo y correspondencia para la Secretaria de Educación del Distrito </t>
  </si>
  <si>
    <t>1043-5</t>
  </si>
  <si>
    <t xml:space="preserve">01003 Renovar el licenciamiento de los equipos de cómputo de la sed nivel central, local e institucional  </t>
  </si>
  <si>
    <t>43232100, 43231500, 81112500, 81111800, 81112200</t>
  </si>
  <si>
    <t>RENOVAR EL LICENCIAMIENTO MICROSOFT PARA LA SED EN EL NIVEL CENTRAL, LOCAL E INSTITUCIONAL Y LOS SERVICIOS ASOCIADOS Y CONEXOS</t>
  </si>
  <si>
    <t>1043-6</t>
  </si>
  <si>
    <t>01004 Realizar el soporte de herramientas Oracle para la REDP y nivel central de la Secretaría de Educación  y los servicios asociados</t>
  </si>
  <si>
    <t>Renovar el servicio de actualización y soporte técnico Oracle para los productos de software y hardware Oracle licenciados por la Secretaría de Educación del Distrito.</t>
  </si>
  <si>
    <t>1043-7</t>
  </si>
  <si>
    <t>01005 Administrar la plataforma tecnológica del Centro de Gestión y  centro de computo , y brindar servicio de la mesa de ayuda y suministro de bolsa de repuestos y periféricos para los equipos de cómputo de la SED</t>
  </si>
  <si>
    <t>81111800; 81112300; 81112000; 81111800</t>
  </si>
  <si>
    <t>PRESTAR LOS SERVICIOS DE MESA DE SERVICIOS, SOPORTE Y MANTENIMIENTO PREVENTIVO Y CORRECTIVO CON BOLSA DE REPUESTOS, PARA LA PLATAFORMA TECNOLÓGICA DE LA SED; ASÍ COMO EL SERVICIO TÉCNICO ESPECIALIZADO DE ADMINISTRACIÓN, OPERACIÓN, SOPORTE Y MANTENIMIENTO DE LA INFRAESTRUCTURA TECNOLÓGICA DE LA SED</t>
  </si>
  <si>
    <t>1043-9</t>
  </si>
  <si>
    <t>43222600;43191500;81111800;81161700</t>
  </si>
  <si>
    <t>Adquirir, Implementar, instalar, configurar y poner en funcionamiento la solución de Switching de CORE, Acceso y Wireless especializados para el Nivel Central y Centro de Gestion RedP de la Secretaría de Educación del Distrito, con los servicios asociados y conexos para el fortalecimiento de la infraestructura de networking de la entidad.</t>
  </si>
  <si>
    <t>1043-10</t>
  </si>
  <si>
    <t>02 TECNOLOGÍA WIFI</t>
  </si>
  <si>
    <t>02007 Despliegue de soluciones de red WiFi</t>
  </si>
  <si>
    <t>43222600;43223100;43223300;72151600;81161700;</t>
  </si>
  <si>
    <t>Implementar, instalar, configurar y poner en funcionamiento una solución wifi para las sedes educativas distritales viabilizadas por la SED</t>
  </si>
  <si>
    <t>1043-11</t>
  </si>
  <si>
    <t>03 CONECTIVIDAD, TECNOLOGIAS Y COMUNICACIONES</t>
  </si>
  <si>
    <t>03008 Ampliar e implementar servicios de conectividad al servicio de la Educación de Calidad de los niños, niñas y jovenes de ciudad</t>
  </si>
  <si>
    <t>81112101;81161700</t>
  </si>
  <si>
    <t xml:space="preserve">Prestar servicios de telecomunicaciones a la Secretaría de Educación en todos los niveles institucionales.
</t>
  </si>
  <si>
    <t>1043-13</t>
  </si>
  <si>
    <t>81112200;43232600</t>
  </si>
  <si>
    <t>Renovar el licenciamiento de la suite AUTODESK para la Secretaria de Educación del Distrito</t>
  </si>
  <si>
    <t>CompraVenta</t>
  </si>
  <si>
    <t>1043-15</t>
  </si>
  <si>
    <t xml:space="preserve">81111500;81111600 </t>
  </si>
  <si>
    <t>Realizar el análisis, diseño, desarrollo e implementación de las soluciones informáticas de la Secretaría Distrital de Educación mediante el modelo de fábrica de software por demanda.</t>
  </si>
  <si>
    <t>1043-16</t>
  </si>
  <si>
    <t>01001 Contar con apoyo profesional,  técnico y asistencial para los procesos de sistemas integrados de información y de comunicaciones</t>
  </si>
  <si>
    <t>PRESTAR SERVICIOS  TÉCNICOS EN EL SEGUIMIENTO A LOS PROYECTOS DE COMUNICACIONES E INFRAESTRUCTURA TECNOLÓGICA DE LA SECRETARÍA DE EDUCACIÓN EN SUS TRES NIVELES INSTITUCIONALES</t>
  </si>
  <si>
    <t>1043-17</t>
  </si>
  <si>
    <t>PRESTAR SERVICIOS  TÉCNICOS  EN LA LOGISTICA, IMPLEMENTACIÓN Y  SOPORTE  DE LOS PROYECTOS DE COMUNICACIONES E INFRAESTRUCTURA TECNOLÓGICA DE LA SECRETARÍA DE EDUCACION</t>
  </si>
  <si>
    <t>1043-18</t>
  </si>
  <si>
    <t>PRESTAR APOYO TÉCNICO Y  SEGUIMIENTO FÍSICO A LOS  PROYECTOS DE  INFRAESTRUCTURA TECNOLÓGICA Y DE  COMUNICACIONES DE LA SECRETARÍA DE EDUCACIÓN DEL DISTRITO EN SUS TRES NIVELES INSTITUCIONALES</t>
  </si>
  <si>
    <t>1043-19</t>
  </si>
  <si>
    <t>APOYAR LOS PROCESOS ADMINISTRATIVOS DE LOS PROYECTOS DE SISTEMAS DE INFORMACIÓN DE LA OFICINA ADMINISTRATIVA DE REDP.</t>
  </si>
  <si>
    <t>1043-20</t>
  </si>
  <si>
    <t xml:space="preserve">PRESTAR SERVICIOS  TÉCNICOS EN LA IMPLEMENTACIÓN Y SOPORTE DE LOS PROYECTOS DE COMUNICACIONES, CONECTIVIDAD E INFRAESTRUCTURA TECNOLÓGICA DE LA SECRETARÍA DE EDUCACIÓN </t>
  </si>
  <si>
    <t>1043-21</t>
  </si>
  <si>
    <t>1043-22</t>
  </si>
  <si>
    <t>1043-23</t>
  </si>
  <si>
    <t>PRESTAR SERVICIOS PROFESIONALES EN EL DISEÑO, DESARROLLO Y OPTIMIZACIÓN DE LOS SISTEMAS DE INFORMACIÓN DE LA SED.</t>
  </si>
  <si>
    <t>1043-24</t>
  </si>
  <si>
    <t>PRESTAR SERVICIOS PROFESIONALES  EN LA SECRETARÍA DE EDUCACIÓN DEL DISTRITO PARA EL ANÁLISIS DE DATOS DE CONSUMOS DE SERVICIOS PÚBLICOS, TRANSPORTES MATERIALES, SUMINISTRO Y DEMÁS SERVICIOS ENCOMENDADOS, UTILIZANDO LAS HERRAMIENTAS TECNOLÓGICAS QUE LE SEAN ASIGNADAS POR LA OAREDP  A FIN DE MINIMIZAR EL IMPACTO AMBIENTAL</t>
  </si>
  <si>
    <t>1043-25</t>
  </si>
  <si>
    <t>PRESTAR APOYO PROFESIONAL EN LA GESTIÓN DE PROYECTOS BASADOS EN EL ESTÁNDAR DEL PMI, ASÍ COMO EN LA IMPLEMENTACIÓN DE SOLUCIONES BAJO LA HERRAMIENTA SHAREPOINT PARA LA MEJORA DE PROCESOS DE LA SED.</t>
  </si>
  <si>
    <t>1043-26</t>
  </si>
  <si>
    <t>PRESTAR APOYO PROFESIONAL ESPECIALIZADO EN LA COORDINACIÓN Y SEGUIMIENTO A LOS SERVICIOS DE MESA DE AYUDA, CABLEADO E INFRAESTRUCTURA TECNOLÓGICA Y DE COMUNICACIONES DE LA SED.</t>
  </si>
  <si>
    <t>1043-27</t>
  </si>
  <si>
    <t>PRESTAR  SERVICIOS PROFESIONALES EN LOS  PROYECTOS DE COMUNICACIONES, CONECTIVIDAD E INFRAESTRUCTURA,  REALIZANDO LAS ACTIVIDADES ADMINISTRATIVAS, DE DISEÑO, DE GESTIÓN Y DE CONTROL EN LOS TRES NIVELES INSTITUCIONALES DE LA SED</t>
  </si>
  <si>
    <t>1043-28</t>
  </si>
  <si>
    <t>BRINDAR APOYO PROFESIONAL  Y SOPORTE AL  SISTEMA DE INFORMACIÓN FINANCIERO DE LA SED.</t>
  </si>
  <si>
    <t>1043-29</t>
  </si>
  <si>
    <t>PRESTAR SERVICIOS PROFESIONALES  EN EL AFINAMIENTO, OPTIMIZACIÓN Y AJUSTES A LOS SISTEMAS DE INFORMACIÓN DE LA SED.</t>
  </si>
  <si>
    <t>1043-30</t>
  </si>
  <si>
    <t>PRESTAR  SERVICIOS PROFESIONALES EN LA EJECUCIÓN,  CONTROL Y SEGUIMIENTO A LOS PROCESOS ADMINISTRATIVOS,   FINANCIEROS Y CONTRACTUALES  DE LOS PROYECTOS DE TECNOLOGÍAS DE LA INFORMACIÓN Y LAS COMUNICACIONES  A CARGO  DE LA OFICINA ADMINISTRATIVA DE REDP</t>
  </si>
  <si>
    <t>1043-31</t>
  </si>
  <si>
    <t>1043-32</t>
  </si>
  <si>
    <t xml:space="preserve">PRESTAR APOYO JURÍDICO EN TODOS LOS ASUNTOS DE LA OFICINA ADMINISTRATIVA DE REDP DE LA SECRETARÍA DE EDUCACIÓN DEL DISTRITO. </t>
  </si>
  <si>
    <t>1043-33</t>
  </si>
  <si>
    <t>PRESTAR  SERVICIOS PROFESIONALES LIDERANDO PROYECTOS DE COMUNICACIONES E INFRAESTRUCTURA ELÉCTRICA Y DE DATOS APOYANDO LAS ACTIVIDADES DE DISEÑO, GESTIÓN Y CONTROL EN LOS TRES NIVELES INSTITUCIONALES DE LA SECRETARÍA DE EDUCACIÓN</t>
  </si>
  <si>
    <t>1043-34</t>
  </si>
  <si>
    <t xml:space="preserve">PRESTAR SERVICIOS PROFESIONALES PARA EL DESARROLLO E IMPLEMENTACIÓN DE LOS SISTEMAS DE INFORMACIÓN DE LA SED. </t>
  </si>
  <si>
    <t>1043-35</t>
  </si>
  <si>
    <t xml:space="preserve">PRESTAR SERVICIOS PROFESIONALES  EN LA DEFINICIÓN, EJECUCIÓN  E IMPLEMENTACIÓN DE LOS PROYECTOS ASIGNADOS POR LA OAREDP PARA LA PLATAFORMA MICROSOFT IMPLEMENTADA EN LA SED. </t>
  </si>
  <si>
    <t>1043-36</t>
  </si>
  <si>
    <t>PRESTAR SERVICIOS PROFESIONALES   EN LA DEFINICIÓN, EJECUCIÓN  E IMPLEMENTACIÓN DE LOS PROYECTOS DE INFRAESTRUCTURA TECNOLÓGICA NETWORKING Y COLABORATION.</t>
  </si>
  <si>
    <t>1043-37</t>
  </si>
  <si>
    <t>PRESTAR SERVICIOS PROFESIONALES EN LOS PROYECTOS DE COMUNICACIONES, CONECTIVIDAD, ACTIVIDADES DE DISEÑO, GESTIÓN Y CONTROL EN LOS TRES NIVELES INSTITUCIONALES DE LA SECRETARÍA DE EDUCACIÓN</t>
  </si>
  <si>
    <t>1043-38</t>
  </si>
  <si>
    <t>PRESTAR SERVICIOS  PROFESIONALES EN EL DESARROLLO, DISEÑO E IMPLEMENTACIÓN DE LOS SISTEMAS DE INFORMACIÓN DE LA SED.</t>
  </si>
  <si>
    <t>1043-39</t>
  </si>
  <si>
    <t>PRESTAR SERVICIOS PROFESIONALES EN EL DISEÑO, SEGUIMIENTO E IMPLEMENTACIÓN DE LOS PROYECTOS DE COMUNICACIONES, CONECTIVIDAD E INFRAESTRUCTURA TECNOLÓGICA DE LA SECRETARIA DE EDUCACIÓN EN SUS  TRES NIVELES INSTITUCIONALES</t>
  </si>
  <si>
    <t>1043-40</t>
  </si>
  <si>
    <t xml:space="preserve">PRESTAR SERVICIOS PROFESIONALES  EN EL DESARROLLO, DISEÑO E IMPLEMENTACIÓN DE LOS SISTEMAS DE INFORMACIÓN DE LA SED. </t>
  </si>
  <si>
    <t>1043-41</t>
  </si>
  <si>
    <t>1043-42</t>
  </si>
  <si>
    <t>PRESTAR SERVICIOS PROFESIONALES PARA LA ACTUALIZACIÓN, DESARROLLO Y OPTIMIZACIÓN DE LA PLATAFORMA WEB  DE LA SED.</t>
  </si>
  <si>
    <t>1043-43</t>
  </si>
  <si>
    <t>PRESTAR SERVICIOS  PROFESIONALES  EN LA IMPLEMENTACIÓN Y SOPORTE DE LOS PROYECTOS DE COMUNICACIONES, CONECTIVIDAD E INFRAESTRUCTURA TECNOLÓGICA DE LA SECRETARÍA DE EDUCACIÓN EN SUS TRES NIVELES INSTITUCIONALES</t>
  </si>
  <si>
    <t>1043-44</t>
  </si>
  <si>
    <t>1043-45</t>
  </si>
  <si>
    <t>1043-46</t>
  </si>
  <si>
    <t>1043-47</t>
  </si>
  <si>
    <t>PRESTAR APOYO TECNICO EN LA ADMINISTRACION Y GESTIÓN DEL SISTEMA DE INFORMACIÓN DE LA MESA DE AYUDA Y EN LOS PROYECTOS DE COMUNICACIONES E INFRAESTRUCTURA TECNOLÓGICA PARA LOS TRES NIVELES INSTITUCIONALES DE LA SED</t>
  </si>
  <si>
    <t>1043-48</t>
  </si>
  <si>
    <t>PRESTAR APOYO TÉCNICO EN  EL MANEJO DOCUMENTAL Y A LOS PROCESOS ADMINISTRATIVOS DE LOS PROYECTOS  DE SISTEMAS DE INFORMACIÓN  DE LA OFICINA ADMINISTRATIVA DE REDP</t>
  </si>
  <si>
    <t>1043-49</t>
  </si>
  <si>
    <t>PRESTAR SERVICIOS TÉCNICOS EN LA PARAMETRIZACIÓN Y CAPACITACIÓN DE LOS SISTEMAS DE INFORMACIÓN DE LA SED.</t>
  </si>
  <si>
    <t>1043-50</t>
  </si>
  <si>
    <t>1043-51</t>
  </si>
  <si>
    <t xml:space="preserve">PRESTAR SERVICIOS  TÉCNICOS EN LA IMPLEMENTACIÓN Y SOPORTE DE LOS PROYECTOS DE COMUNICACIONES  E INFRAESTRUCTURA TECNOLÓGICA DE LA SECRETARÍA DE EDUCACIÓN. </t>
  </si>
  <si>
    <t>1043-52</t>
  </si>
  <si>
    <t>PRESTAR SERVICIOS TÉCNICOS PARA EL MANTENIMIENTO Y SOPORTE DE LOS SISTEMAS DE INFORMACIÓN DE LA SED.</t>
  </si>
  <si>
    <t>1043-53</t>
  </si>
  <si>
    <t xml:space="preserve">PRESTAR SERVICIOS TÉCNICOS EN LA IMPLEMENTACIÓN Y SOPORTE DE LOS PROYECTOS DE COMUNICACIONES  E INFRAESTRUCTURA TECNOLÓGICA DE LA SECRETARÍA DE EDUCACIÓN. </t>
  </si>
  <si>
    <t>1043-54</t>
  </si>
  <si>
    <t>1043-55</t>
  </si>
  <si>
    <t>PRESTAR SERVICIOS PROFESIONALES EN LAS ACTIVIDADES DE GESTIÓN DE LAS BASES DE DATOS DE LA INFRAESTRUCTURA TECNOLÓGICA, ADMINISTRACIÓN DE SISTEMAS DE GESTIÓN Y HERRAMIENTAS; ASÍ COMO EL APOYO A LAS ACTIVIDADES QUE SE REALICEN EN DISTINTOS PROYECTOS, SOBRE LA PLATAFORMA ORACLE DE LA SECRETARÍA DE EDUCACIÓN DEL DISTRITO</t>
  </si>
  <si>
    <t>1043-56</t>
  </si>
  <si>
    <t>PRESTAR SERVICIOS PROFESIONALES  COMO LIDER DE PROYECTOS COORDINANDO LAS ACTIVIDADES RELACIONADAS CON EL DESARROLLO E  IMPLEMENTACION DE LOS SISTEMAS DE INFORMACIÓN,  ASÍ COMO DE LOS PROYECTOS DE INTELIGENCIA DE NEGOCIOS DESARROLLADOS EN  LA HERRAMIENTA BICS, Y LOS PROYECTOS DE TI DE LA SED.</t>
  </si>
  <si>
    <t>1043-57</t>
  </si>
  <si>
    <t>PRESTAR APOYO PROFESIONAL EN EL SEGUIMIENTO AL PROYECTO DE MESA DE AYUDA DE LA SECRETARÍA DE EDUCACIÓN EN SUS TRES NIVELES INSTITUCIONALES.</t>
  </si>
  <si>
    <t>1043-58</t>
  </si>
  <si>
    <t>BRINDAR  APOYO PROFESIONAL EN LA ADECUACIÓN DEL SISTEMA DE INFORMACIÓN DE LOS FONDOS DE SERVICIOS EDUCATIVOS DE LA SECRETARÍA DE EDUCACIÓN DISTRITAL.</t>
  </si>
  <si>
    <t>1043-59</t>
  </si>
  <si>
    <t>PRESTAR APOYO A LOS PROYECTOS DE COMUNICACIONES  E INFRAESTRUCTURA TECNOLÓGICA DE LA SECRETARÍA DE EDUCACIÓN.</t>
  </si>
  <si>
    <t>1043-60</t>
  </si>
  <si>
    <t>PRESTAR SERVICIOS TECNOLÓGICOS EN LAS ACTIVIDADES DE MONITOREO Y ADMINISTRACIÓN DE LOS SERVICIOS ORACLE QUE SE ALOJAN EN LOS SERVIDORES DE BASE DE DATOS Y APLICACIONES DE LA SED</t>
  </si>
  <si>
    <t>1043-61</t>
  </si>
  <si>
    <t>PRESTAR APOYO PROFESIONAL EN EL SEGUIMIENTO AL PROYECTO DE MESA DE AYUDA DE LA SECRETARÍA DE EDUCACIÓN EN SUS TRES NIVELES INSTITUCIONALES</t>
  </si>
  <si>
    <t>1043-62</t>
  </si>
  <si>
    <t>PRESTAR SERVICIOS PROFESIONALES, PARA REALIZAR LAS GESTIONES PROPIAS DEL LEVANTAMIENTO DE INFORMACIÓN DEL COMPONENTE GEOGRÁFICO DE LA SED</t>
  </si>
  <si>
    <t>1043-63</t>
  </si>
  <si>
    <t>PRESTAR APOYO PROFESIONAL,  FINANCIERO Y ECONÓMICO A LOS PROCESOS CONTRACTUALES  DE LOS PROYECTOS DE TECNOLOGÍAS DE LA INFORMACIÓN Y LAS COMUNICACIONES  A CARGO DE LA OFICINA ADMINISTRATIVA DE REDP.COMUNICACIONES  A CARGO DE LA OFICINA ADMINISTRATIVA DE REDP</t>
  </si>
  <si>
    <t>1043-64</t>
  </si>
  <si>
    <t>PRESTAR SERVICIOS TECNOLÓGICOS DE SOPORTE Y DEPURACIÓN DE INFORMACIÓN CONTENIDA EN LOS REPOSITORIOS DE DATOS QUE SOPORTAN TECNOLÓGICAMENTE EL PROGRAMA DE MOVILIDAA ESCOLAR</t>
  </si>
  <si>
    <t>1043-65</t>
  </si>
  <si>
    <t>PRESTAR SERVICIOS PROFESIONALES EN LA IMPLEMENTACIÓN DE PROYECTOS DE TECNOLOGÍAS DE LA INFORMACIÓN Y LAS COMUNICACIONES PARA LA SED,  A CARGO DE LA OAREDP</t>
  </si>
  <si>
    <t>1043-67</t>
  </si>
  <si>
    <t>PRESTAR APOYO PROFESIONAL EN LA  IMPLEMENTACIÓN Y EJECUCIÓN DE LAS POLÍTICAS Y CONTROLES DE SEGURIDAD DE LA INFORMACIÓN, ATENCIÓN A INCIDENTES Y SEGURIDAD INFORMÁTICA, DEL ÁREA DE TECNOLOGÍA DE INFORMACIÓN  DE LA SECRETARÍA DE EDUCACIÓN – OAREDP.</t>
  </si>
  <si>
    <t>1043-68</t>
  </si>
  <si>
    <t>PRESTAR APOYO EN LOS PROYECTOS DE INFRAESTRUCTURA TECNOLÓGICA DE LA SED A CARGO DE LA OFICINA ADMINISTRATIVA DE REDP</t>
  </si>
  <si>
    <t xml:space="preserve">1043-70 </t>
  </si>
  <si>
    <t>43232300; 43232100; 43232400; 81111800; 81111500; 81112000; 81112100; 81161800</t>
  </si>
  <si>
    <t>Implementar el portal institucional de la SED, así como prestar el servicio de CLOUD, personalización de contenidos y contextualización, asociado a este portal.</t>
  </si>
  <si>
    <t>1043-71</t>
  </si>
  <si>
    <t>PRESTAR DE SERVICIOS PROFESIONALES, PARA APOYAR LAS GESTIONES PROPIAS DEL SEGUIMIENTO Y CONTROL DE LA PRESTACIÓN DE SERVICIOS EDUCATIVOS DE LA SED, EN LO REFERENTE AL FONDO DE SERVICIOS EDUCATIVOS, AL PROCESO DEL SOFTWARE DE GESTIÓN HUMANO Y LAS DIRECCIONES LOCALES DE LA SED, EN CUMPLIMIENTO DEL PLAN DE DESARROLLO DISTRITAL 2016-2020.</t>
  </si>
  <si>
    <t>3241000 ext:  3379</t>
  </si>
  <si>
    <t>1046 
INFRAESTRUCTURA Y DOTACION AL SERVICIO DE LOS AMBIENTES DE APRENDIZAJE</t>
  </si>
  <si>
    <t>01 CONSTRUCCION, RESTITUCION, TERMINACION Y AMPLIACION</t>
  </si>
  <si>
    <t>01001 Compra de lotes, diseño, construcción e interventoria de estudios y/o ejecución de obras de infraestructura, para la construcción de colegios nuevos y/o adicionales.</t>
  </si>
  <si>
    <t>ELABORACIÓN DE ESTUDIOS Y DISEÑOS REQUERIDOS PARA LA OBTENCIÓN DE LICENCIAS DE CONSTRUCCIÓN EN CUALQUIERA DE SUS MODALIDADES Y/O LICENCIA DE URBANISMO, JUNTO CON LOS PERMISOS Y APROBACIONES NECESARIOS PARA LA CONSTRUCCIÓN DE UN COLEGIO NUEVO DEL DISTRITO CAPITAL</t>
  </si>
  <si>
    <t>CCE-04</t>
  </si>
  <si>
    <t>ADRIANA MARÍA GONZÁLEZ MAXCYCLAK</t>
  </si>
  <si>
    <t>Subsecretaria de Acceso y Permanencia</t>
  </si>
  <si>
    <t>JOHNNY EDWARD PADILLA ARIZA</t>
  </si>
  <si>
    <t>Dirección   de Construcción y Conservación de Establecimientos  Educativos</t>
  </si>
  <si>
    <t xml:space="preserve">CAROLINA MARIA GONZALEZ RODRIGUEZ - LIDER PSC DCCEE 
</t>
  </si>
  <si>
    <t>3241000 EXT 3142</t>
  </si>
  <si>
    <t>cmgonzalez@educacionbogota.gov.co</t>
  </si>
  <si>
    <t>EJECUCIÓN DE LA CONSTRUCCIÓN DE LA NUEVA PLANTA FÍSICA Y CERRAMIENTO DEL COLEGIO METROVIVIENDA, UBICADO EN LA LOCALIDAD 5ª - USME DEL DISTRITO CAPITAL, DE ACUERDO CON LOS PLANOS Y ESPECIFICACIONES ENTREGADOS POR LA SECRETARÍA DE EDUCACIÓN DEL DISTRITO</t>
  </si>
  <si>
    <t>Obra</t>
  </si>
  <si>
    <t>INTERVENTORÍA TÉCNICA, ADMINISTRATIVA, AMBIENTAL, JURIDICA Y FINANCIERA AL CONTRATO DE EJECUCIÓN DE LA CONSTRUCCIÓN DE LA NUEVA PLANTA FÍSICA Y CERRAMIENTO DEL COLEGIO METROVIVIENDA, UBICADO EN LA LOCALIDAD 5ª - USME DEL DISTRITO CAPITAL, DE ACUERDO CON LOS PLANOS Y ESPECIFICACIONES ENTREGADOS POR LA SECRETARÍA DE EDUCACIÓN DEL DISTRITO</t>
  </si>
  <si>
    <t>Interventoría</t>
  </si>
  <si>
    <t>EJECUCIÓN DE LA CONSTRUCCIÓN DE LA NUEVA PLANTA FÍSICA Y CERRAMIENTO DEL COLEGIO ARGELIA, UBICADO EN LA LOCALIDAD 7ª - BOSA DEL DISTRITO CAPITAL, DE ACUERDO CON LOS PLANOS Y ESPECIFICACIONES ENTREGADOS POR LA SECRETARÍA DE EDUCACIÓN DEL DISTRITO</t>
  </si>
  <si>
    <t>INTERVENTORÍA TÉCNICA, ADMINISTRATIVA, AMBIENTAL, JURÍDICA Y FINANCIERA A LA EJECUCIÓN DE LA CONSTRUCCIÓN DE LA NUEVA PLANTA FÍSICA Y CERRAMIENTO DEL COLEGIO ARGELIA, UBICADO EN LA LOCALIDAD 7ª - BOSA DEL DISTRITO CAPITAL, DE ACUERDO CON LOS PLANOS Y ESPECIFICACIONES ENTREGADOS POR LA SECRETARÍA DE EDUCACIÓN DEL DISTRITO</t>
  </si>
  <si>
    <t>EJECUCIÓN DE LA CONSTRUCCIÓN DE LA NUEVA PLANTA FÍSICA Y CERRAMIENTO DEL COLEGIO BOLONIA, UBICADO EN LA LOCALIDAD 5ª - USME DEL DISTRITO CAPITAL, DE ACUERDO CON LOS PLANOS Y ESPECIFICACIONES ENTREGADOS POR LA SECRETARÍA DE EDUCACIÓN DEL DISTRITO</t>
  </si>
  <si>
    <t>INTERVENTORÍA TÉCNICA, ADMINISTRATIVA, AMBIENTAL, JURÍDICA Y FINANCIERA A LA EJECUCIÓN DE LA CONSTRUCCIÓN DE LA NUEVA PLANTA FÍSICA Y CERRAMIENTO DEL COLEGIO BOLONIA, UBICADO EN LA LOCALIDAD 5ª - USME DEL DISTRITO CAPITAL, DE ACUERDO CON LOS PLANOS Y ESPECIFICACIONES ENTREGADOS POR LA SECRETARÍA DE EDUCACIÓN DEL DISTRITO</t>
  </si>
  <si>
    <t>EJECUCIÓN DE LA CONSTRUCCIÓN DE LA NUEVA PLANTA FÍSICA Y CERRAMIENTO DEL COLEGIO SIERRA MORENA 1, UBICADO EN LA LOCALIDAD 19 - CIUDAD BOLIVAR DEL DISTRITO CAPITAL, DE ACUERDO CON LOS PLANOS Y ESPECIFICACIONES ENTREGADOS POR LA SECRETARÍA DE EDUCACIÓN DEL DISTRITO</t>
  </si>
  <si>
    <t>INTERVENTORÍA TÉCNICA, ADMINISTRATIVA, AMBIENTAL, JURÍDICA Y FINANCIERA A LA EJECUCIÓN DE LA CONSTRUCCIÓN DE LA NUEVA PLANTA FÍSICA Y CERRAMIENTO DEL COLEGIO SIERRA MORENA 1, UBICADO EN LA LOCALIDAD 19 - CIUDAD BOLIVAR DEL DISTRITO CAPITAL, DE ACUERDO CON LOS PLANOS Y ESPECIFICACIONES ENTREGADOS POR LA SECRETARÍA DE EDUCACIÓN DEL DISTRITO</t>
  </si>
  <si>
    <t>EJECUCIÓN DE LA CONSTRUCCIÓN DE LA NUEVA PLANTA FÍSICA Y CERRAMIENTO DEL COLEGIO SIERRA MORENA 2 LA CURVA, UBICADO EN LA LOCALIDAD 19 - CIUDAD BOLIVAR DEL DISTRITO CAPITAL, DE ACUERDO CON LOS PLANOS Y ESPECIFICACIONES ENTREGADOS POR LA SECRETARÍA DE EDUCACIÓN DEL DISTRITO</t>
  </si>
  <si>
    <t>INTERVENTORÍA TÉCNICA, ADMINISTRATIVA, AMBIENTAL, JURÍDICA Y FINANCIERA A LA EJECUCIÓN DE LA CONSTRUCCIÓN DE LA NUEVA PLANTA FÍSICA Y CERRAMIENTO DEL COLEGIO SIERRA MORENA 2 LA CURVA, UBICADO EN LA LOCALIDAD 19 - CIUDAD BOLIVAR DEL DISTRITO CAPITAL, DE ACUERDO CON LOS PLANOS Y ESPECIFICACIONES ENTREGADOS POR LA SECRETARÍA DE EDUCACIÓN DEL DISTRITO</t>
  </si>
  <si>
    <t>01002 Diseño, construcción e interventoria de estudios y/o ejecución de obras de infraestructura,  para las obras  de restituciones, terminaciones y ampliaciones a la infraestructura de los colegios distritales y/ adicionales</t>
  </si>
  <si>
    <t xml:space="preserve">81101513;81101514
</t>
  </si>
  <si>
    <t>INTERVENTORÍA TÉCNICA, ADMINISTRATIVA, JURÍDICA, FINANCIERA Y AMBIENTAL AL CONTRATO DE EJECUCIÓN DE LAS OBRAS DE RESTITUCIÓN, DEMOLICIÓN TOTAL DE LAS EDIFICACIONES EXISTENTES Y CONSTRUCCIÓN DE LA PLANTA FÍSICA DEL COLEGIO DISTRITAL PRÓSPERO PINZÓN DE LA LOCALIDAD DE KENNEDY DE ACUERDO CON LA LICENCIA DE CONSTRUCCIÓN, LOS ESTUDIOS TÉCNICOS, DISEÑOS, PRESUPUESTO Y ESPECIFICACIONES ENTREGADOS POR LA SECRETARÍA DE EDUCACIÓN  DEL DISTRITO.</t>
  </si>
  <si>
    <t>EJECUCIÓN DE LAS OBRAS DE RESTITUCIÓN, DEMOLICIÓN TOTAL DE LAS EDIFICACIONES EXISTENTES Y CONSTRUCCIÓN DE LA PLANTA FÍSICA DEL COLEGIO DIANA TURBAY SEDE A, UBICADO EN LA LOCALIDAD 18ª RAFAEL URIBE URIBE DEL DISTRITO CAPITAL, IDENTIFICADO CON EL CPF 1810, DE ACUERDO CON LOS PLANOS Y ESPECIFICACIONES ENTREGADOS POR LA SECRETARIA DE EDUCACIÓN DEL DISTRITO.</t>
  </si>
  <si>
    <t>INTERVENTORÍA TÉCNICA, ADMINISTRATIVA, JURÍDICA, FINANCIERA Y AMBIENTAL AL CONTRATO DE EJECUCIÓN DE LAS OBRAS DE RESTITUCIÓN, DEMOLICIÓN TOTAL DE LAS EDIFICACIONES EXISTENTES Y CONSTRUCCIÓN DE LA PLANTA FÍSICA DEL COLEGIO DIANA TURBAY SEDE A, UBICADO EN LA LOCALIDAD 18ª RAFAEL URIBE URIBE DEL DISTRITO CAPITAL, IDENTIFICADO CON EL CPF 1810, DE ACUERDO CON LOS PLANOS Y ESPECIFICACIONES ENTREGADOS POR LA SECRETARIA DE EDUCACIÓN DEL DISTRITO.</t>
  </si>
  <si>
    <t>OBRAS, SUMINISTRO Y MONTAJE DE AULAS PROVISIONALES MODULARES PARA EL COLEGIO LA CONCEPCION, UBICADO EN LA LOCALIDAD 7ª BOSA DEL DISTRITO CAPITAL, IDENTIFICADO CON EL CPF 757, DE ACUERDO A LA IMPLANTACION ENTREGADA POR LA SECRETARIA DE EDUCACIÓN DEL DISTRITO</t>
  </si>
  <si>
    <t>INTERVENTORÍA TÉCNICA, ADMINISTRATIVA, JURÍDICA, FINANCIERA Y AMBIENTAL AL CONTRATO DE EJECUCIÓN DE OBRAS, SUMINISTRO Y MONTAJE DE AULAS PROVISIONALES MODULARES PARA EL COLEGIO LA CONCEPCION, UBICADO EN LA LOCALIDAD 7ª BOSA DEL DISTRITO CAPITAL, IDENTIFICADO CON EL CPF 757, DE ACUERDO A LA IMPLANTACION ENTREGADA POR LA SECRETARIA DE EDUCACIÓN DEL DISTRITO.</t>
  </si>
  <si>
    <t>EJECUCIÓN DE LAS OBRAS TERMINACIÓN, DEMOLICIÓN Y CONSTRUCCIÓN DE LA NUEVA PLANTA FÍSICA DEL COLEGIO NUEVO CHILE, UBICADO EN LA LOCALIDAD 7ª BOSA DEL DISTRITO CAPITAL, DE ACUERDO CON LOS PLANOS Y ESPECIFICACIONES ENTREGADOS POR LA SECRETARÍA DE EDUCACIÓN DEL DISTRITO</t>
  </si>
  <si>
    <t>INTERVENTORÍA TÉCNICA, ADMINISTRATIVA, AMBIENTAL, JURÍDICA Y FINANCIERA AL CONTRATO DE EJECUCIÓN DE LAS OBRAS TERMINACIÓN, DEMOLICIÓN Y CONSTRUCCIÓN DE LA NUEVA PLANTA FÍSICA DEL COLEGIO NUEVO CHILE, UBICADO EN LA LOCALIDAD 7ª BOSA DEL DISTRITO CAPITAL, DE ACUERDO CON LOS PLANOS Y ESPECIFICACIONES ENTREGADOS POR LA SECRETARÍA DE EDUCACIÓN DEL DISTRITO</t>
  </si>
  <si>
    <t>EJECUCIÓN DE LAS OBRAS DE DEMOLICIÓN PARCIAL, MODIFICACIÓN Y AMPLIACIÓN DE LA PLANTA FÍSICA DEL COLEGIO  JOSÉ ACEVEDO Y GÓMEZ, UBICADO EN LA LOCALIDAD 18 RAFAEL URIBE URIBE DEL DISTRITO CAPITAL, DE ACUERDO CON LOS PLANOS Y ESPECIFICACIONES ENTREGADOS POR LA SECRETARÍA DE EDUCACIÓN DEL DISTRITO.</t>
  </si>
  <si>
    <t>INTERVENTORÍA TÉCNICA, ADMINISTRATIVA, AMBIENTAL, JURÍDICA Y FINANCIERA A LA EJECUCIÓN DE LAS OBRAS DE DEMOLICIÓN PARCIAL, MODIFICACIÓN Y AMPLIACIÓN DE LA PLANTA FÍSICA DEL COLEGIO JOSÉ ACEVEDO Y GÓMEZ, UBICADO EN LA LOCALIDAD 18 RAFAEL URIBE URIBE DEL DISTRITO CAPITAL, DE ACUERDO CON LOS PLANOS Y ESPECIFICACIONES ENTREGADOS POR LA SECRETARÍA DE EDUCACIÓN DEL DISTRITO.</t>
  </si>
  <si>
    <t>EJECUCIÓN DE LAS OBRAS DE TERMINACIÓN DE LA PLANTA FÍSICA DEL COLEGIO LA CANDELARIA SEDE LA CONCORDIA, UBICADO EN LA LOCALIDAD 17ª LA CANDELARIA DEL DISTRITO CAPITAL, DE ACUERDO CON LOS PLANOS Y ESPECIFICACIONES ENTREGADOS POR LA SECRETARÍA DE EDUCACIÓN DEL DISTRITO</t>
  </si>
  <si>
    <t>INTERVENTORÍA TÉCNICA, ADMINISTRATIVA, AMBIENTAL, JURÍDICA Y FINANCIERA AL CONTRATO DE EJECUCIÓN DE LAS OBRAS DE TERMINACIÓN DE LA PLANTA FÍSICA DEL COLEGIO LA CANDELARIA SEDE LA CONCORDIA, UBICADO EN LA LOCALIDAD 17ª LA CANDELARIA DEL DISTRITO CAPITAL, DE ACUERDO CON LOS PLANOS Y ESPECIFICACIONES ENTREGADOS POR LA SECRETARÍA DE EDUCACIÓN DEL DISTRITO</t>
  </si>
  <si>
    <t xml:space="preserve">TERMINACIÓN DE LA NUEVA PLANTA FÍSICA DEL COLEGIO O.E.A. SEDE B ANTONIA SANTOS I, UBICADO EN LA LOCALIDAD 8ª KENNEDY DEL DISTRITO CAPITAL, IDENTIFICADO CON EL CPF 0807, DE ACUERDO CON LOS PLANOS Y ESPECIFICACIONES ENTREGADOS POR LA SECRETARÍA DE EDUCACIÓN DEL DISTRITO. </t>
  </si>
  <si>
    <t>EJECUCIÓN DE LAS OBRAS PARA ESTABILIZACIÓN DE TALUDES DE LA PLANTA FÍSICA DEL COLEGIO LOS PINOS, UBICADO EN LA LOCALIDAD 3 SANTA FE DEL DISTRITO CAPITAL, DE ACUERDO CON LOS PLANOS Y ESPECIFICACIONES ENTREGADOS POR LA SECRETARÍA DE EDUCACIÓN DEL DISTRITO</t>
  </si>
  <si>
    <t>INTERVENTORÍA TÉCNICA, ADMINISTRATIVA, AMBIENTAL, JURÍDICA Y FINANCIERA AL CONTRATO DE EJECUCIÓN DE LAS OBRAS PARA ESTABILIZACIÓN DE TALUDES DE LA PLANTA FÍSICA DEL COLEGIO LOS PINOS, UBICADO EN LA LOCALIDAD 3 SANTA FE DEL DISTRITO CAPITAL, DE ACUERDO CON LOS PLANOS Y ESPECIFICACIONES ENTREGADOS POR LA SECRETARÍA DE EDUCACIÓN DEL DISTRITO</t>
  </si>
  <si>
    <t>ELABORACIÓN DE ESTUDIOS Y DISEÑOS REQUERIDOS PARA LA OBTENCIÓN DE LICENCIAS DE CONSTRUCCIÓN EN CUALQUIERA DE SUS MODALIDADES Y/O LICENCIA DE URBANISMO, JUNTO CON LOS PERMISOS Y APROBACIONES NECESARIOS PARA LAS OBRAS DE URBANISMO EXTERIOR DEL COLEGIO SANTA MARTA, UBICADO EN LA LOCALIDAD 5 USME  DEL DISTRITO CAPITAL</t>
  </si>
  <si>
    <t>INTERVENTORÍA TÉCNICA, ADMINISTRATIVA, AMBIENTAL, JURÍDICA Y FINANCIERA AL CONTRATO DE ELABORACIÓN DE ESTUDIOS Y DISEÑOS REQUERIDOS PARA LA OBTENCIÓN DE LICENCIAS DE CONSTRUCCIÓN EN CUALQUIERA DE SUS MODALIDADES Y/O LICENCIA DE URBANISMO, JUNTO CON LOS PERMISOS Y APROBACIONES NECESARIOS PARA LAS OBRAS DE URBANISMO EXTERIOR DEL COLEGIO SANTA MARTA, UBICADO EN LA LOCALIDAD 5 USME  DEL DISTRITO CAPITAL</t>
  </si>
  <si>
    <t>ELABORACIÓN DE ESTUDIOS Y DISEÑOS REQUERIDOS PARA LA OBTENCIÓN DE LICENCIAS DE CONSTRUCCIÓN EN CUALQUIERA DE SUS MODALIDADES Y/O LICENCIA DE URBANISMO, JUNTO CON LOS PERMISOS Y APROBACIONES NECESARIOS PARA EL TRASLADO DEL COLEGIO UBICADO EN LA SEDE FRANCISCO DE PAULA SANTANDER DE LA LOCALIDAD 7 BOSA DEL DISTRITO CAPITAL</t>
  </si>
  <si>
    <t>ELABORACIÓN DE ESTUDIOS Y DISEÑOS REQUERIDOS PARA LA OBTENCIÓN DE LICENCIAS DE CONSTRUCCIÓN EN CUALQUIERA DE SUS MODALIDADES Y/O LICENCIA DE URBANISMO, JUNTO CON LOS PERMISOS Y APROBACIONES NECESARIOS PARA EL TRASLADO DEL COLEGIO SAN FRANCISCO  UBICADO EN LA LOCALIDAD 19 CIUDAD BOLIVAR DEL DISTRITO CAPITAL</t>
  </si>
  <si>
    <t>INTERVENTORÍA TÉCNICA, ADMINISTRATIVA, AMBIENTAL, JURÍDICA Y FINANCIERA AL CONTRATO DE ELABORACIÓN DE ESTUDIOS Y DISEÑOS REQUERIDOS PARA LA OBTENCIÓN DE LICENCIAS DE CONSTRUCCIÓN EN CUALQUIERA DE SUS MODALIDADES Y/O LICENCIA DE URBANISMO, JUNTO CON LOS PERMISOS Y APROBACIONES NECESARIOS PARA EL TRASLADO DEL COLEGIO SAN FRANCISCO  UBICADO EN LA LOCALIDAD 19 CIUDAD BOLIVAR DEL DISTRITO CAPITAL</t>
  </si>
  <si>
    <t>EJECUCION DE LAS OBRAS PARA LA PRIMERA INFANCIA EN EL PROYECTO CANDELARIA LA NUEVA, CPF 1991, UBICADO EN LA LOCALIDAD DE CIUDAD BOLVAR, DE ACUERDO A LAS ESPECIFICACIONES Y CANTIDADES DE OBRA ENTREGADAS POR LA SED</t>
  </si>
  <si>
    <t>EJECUCIÓN DE LAS OBRAS DE DEMOLICIÓN  NECESARIAS PARA LA  CONSTRUCCIÓN DE LA PRIMERA INFANCIA EN EL COLEGIO SABANA DE TIBABUYES UBICADO EN LA LOCALIDAD 11 SUBA DEL DISTRITO CAPITAL, DE ACUERDO A LAS ESPECIFICACIONES Y CANTIDADES DE OBRA ENTREGADAS POR LA SECRETARÍA DE EDUCACIÓN  DEL DISTRITO</t>
  </si>
  <si>
    <t>EJECUCIÓN DE LAS OBRAS PARA LA PRIMERA INFANCIA EN EL PROYECTO PORVENIR VII SECTOR, CPF 760, UBICADO EN LA LOCALIDAD DE BOSA, DE ACUERDO A LAS ESPECIFICACIONES Y CANTIDADES DE OBRA ENTREGADAS POR LA SED</t>
  </si>
  <si>
    <t>INTERVENTORÍA TÉCNICA, ADMINISTRATIVA, AMBIENTAL, JURÍDICA Y FINANCIERA AL CONTRATO DE EJECUCION DE LAS OBRAS PARA LA PRIMERA INFANCIA EN EL PROYECTO CANDELARIA LA NUEVA, CPF 1991, UBICADO EN LA LOCALIDAD DE CIUDAD BOLVAR, DE ACUERDO A LAS ESPECIFICACIONES Y CANTIDADES DE OBRA ENTREGADAS POR LA SED</t>
  </si>
  <si>
    <t>INTERVENTORÍA TÉCNICA, ADMINISTRATIVA, AMBIENTAL, JURÍDICA Y FINANCIERA AL CONTRATO DE EJECUCIÓN DE LAS OBRAS DE DEMOLICIÓN  NECESARIAS PARA LA  CONSTRUCCIÓN DE LA PRIMERA INFANCIA EN EL COLEGIO SABANA DE TIBABUYES UBICADO EN LA LOCALIDAD 11 SUBA DEL DISTRITO CAPITAL, DE ACUERDO A LAS ESPECIFICACIONES Y CANTIDADES DE OBRA ENTREGADAS POR LA SECRETARÍA DE EDUCACIÓN  DEL DISTRITO</t>
  </si>
  <si>
    <t>INTERVENTORÍA TÉCNICA, ADMINISTRATIVA, AMBIENTAL, JURÍDICA Y FINANCIERA AL CONTRATO DE EJECUCIÓN DE LAS OBRAS PARA LA PRIMERA INFANCIA EN EL PROYECTO PORVENIR VII SECTOR, CPF 760, UBICADO EN LA LOCALIDAD DE BOSA, DE ACUERDO A LAS ESPECIFICACIONES Y CANTIDADES DE OBRA ENTREGADAS POR LA SED</t>
  </si>
  <si>
    <t>01005 Diseño, construcción e interventoría de estudios y/o ejecución de obras, para la construcción de infraestructura educativa nueva para la primera infancia y/o adicionales</t>
  </si>
  <si>
    <t>EJECUCIÓN DE LAS OBRAS PARA LA PRIMERA INFANCIA EN EL COLEGIO GRANCOLOMBIANO SECRETARÍA DE EDUCACIÓN  DEL DISTRITOE -C- CHARLES DE GAULLE UBICADO EN LA LOCALIDAD 7 DE BOSA, DE ACUERDO A LAS ESPECIFICACIONES Y CANTIDADES DE OBRA ENTREGADAS POR LA SECRETARÍA DE EDUCACIÓN  DEL DISTRITO.</t>
  </si>
  <si>
    <t>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t>
  </si>
  <si>
    <t>PRESTAR SERVICIOS PROFESIONALES ALTAMENTE CALIFICADOS EN MATERIA DE CONTRATACIÓN PÚBLICA CON LO CUAL SE FACILITE Y SOPORTE LA TOMA DE DECISIONES DE LAS DIRECCIONES DE BIENESTAR ESTUDIANTIL Y DE CONSTRUCCIÓN Y CONSERVACIÓN DE ESTABLECIMIENTOS EDUCATIVOS ASÍ COMO DE LA SUBSECRETARIA DE ACCESO Y PERMANENCIA, MEDIANTE EL ANÁLISIS, PREPARACIÓN DE CONCEPTOS JURÍDICOS, REVISIÓN DE DOCUMENTOS, ACTOS, Y DEMÁS PROPIOS DEL ENGRANAJE CONTRACTUAL</t>
  </si>
  <si>
    <t>02 OBRAS MENORES Y ADECUACIONES</t>
  </si>
  <si>
    <t>02001 Diseño, construcción e interventoría de estudios y/o ejecución de obras de infraestructura,  para las obras de mejoramiento menor complementarias a la infraestructura de los colegios distritales y/o adicionales</t>
  </si>
  <si>
    <t>ADELANTAR OBRAS DE ADECUACIÓN, MEJORAMIENTO Y MANTENIMIENTO CORRECTIVO  DE LAS PLANTAS FÍSICAS, ASÍ COMO LA ADECUACIÓN Y/O MEJORAMIENTO DE COMEDORES ESCOLARES DE LOS COLEGIOS DISTRITALES, CON EL FIN DE ATENDER LOS REQUERIMIENTOS Y NECESIDADES EN TÉRMINOS DE INFRAESTRUCTURA PARA LA PRESTACIÓN DEL SERVICIO EDUCATIVO</t>
  </si>
  <si>
    <t>INTERVENTORÍA TÉCNICA, ADMINISTRATIVA, JURÍDICA, FINANCIERA Y AMBIENTAL AL CONTRATO DE OBRAS DE ADECUACIÓN, MEJORAMIENTO Y MANTENIMIENTO CORRECTIVO  DE LAS PLANTAS FÍSICAS, ASÍ COMO LA ADECUACIÓN Y/O MEJORAMIENTO DE COMEDORES ESCOLARES DE LOS COLEGIOS DISTRITALES, CON EL FIN DE ATENDER LOS REQUERIMIENTOS Y NECESIDADES EN TÉRMINOS DE INFRAESTRUCTURA PARA LA PRESTACIÓN DEL SERVICIO EDUCATIVO</t>
  </si>
  <si>
    <t>02004  Alquiler (incluye mantenimiento) de baños portátiles móviles para atender los requerimientos de las diferentes Instituciones Educativas</t>
  </si>
  <si>
    <t>PRESTACIÓN DEL SERVICIO INTEGRAL DE SOLUCIONES SANITARIAS PORTÁTILES PARA LA COMUNIDAD EDUCATIVA Y LAS SEDES ADMINISTRATIVAS DE LA SECRETARÍA DE EDUCACIÓN DEL DISTRITO</t>
  </si>
  <si>
    <t>Selección abreviada - acuerdo marco</t>
  </si>
  <si>
    <t>CCE-99</t>
  </si>
  <si>
    <t>02007 Realizar las intervenciones de obras e interventorías para el mantenimiento preventivo y/o correctivo, atención de emergencias de la infraestructura educativa oficial (incluye adicionales).</t>
  </si>
  <si>
    <t>EJECUCIÓN DE OBRAS MENORES PARA LA ATENCIÓN DE EMERGENCIAS EN LOS COLEGIOS DISTRITALES</t>
  </si>
  <si>
    <t>INTERVENTORÍA TÉCNICA, AMBIENTAL, ADMINISTRATIVA, FINANCIERA Y JURÍDICA PARA LA CONTRATACIÓN DE LAS OBRAS MENORES PARA LA ATENCIÓN DE EMERGENCIAS EN LOS COLEGIOS DISTRITALES.</t>
  </si>
  <si>
    <t>02011 Construcción e interventoría a las adecuaciones locativas a ejecutarse en sedes administrativas (SED + DILES)</t>
  </si>
  <si>
    <t>CONTRATAR LA EJECUCIÓN DE LAS OBRAS MENORES DE ADECUACIÓN, MEJORAMIENTO, REPARACIÓN Y CONSERVACIÓN DE LA INFRAESTRUCTURA FÍSICA, PARA EL CORRECTO MANTENIMIENTO EN LAS DIFERENTES SEDES ADMINISTRATIVAS  DE LA SECRETARÍA DE EDUCACIÓN DEL DISTRITO</t>
  </si>
  <si>
    <t>03 CENTROS DE MAESTROS</t>
  </si>
  <si>
    <t>03001 Construcción e interventoria de las adecuaciones en infraestructura para los Centros de la Red de Innvovación del maestro</t>
  </si>
  <si>
    <t>EJECUCIÓN DE LAS OBRAS DE ADECUACIÓN, MEJORAMIENTO Y MANTENIMIENTO CORRECTIVO DE CASA EL CAMPÍN, DONDE SE PONDRÁ EN FUNCIONAMIENTO UN CENTRO DE INNOVACIÓN AL MAESTRO.</t>
  </si>
  <si>
    <t>INTERVENTORÍA TÉCNICA, JURÍDICA, ADMINISTRATIVA, AMBIENTAL  Y FINANCIERA A LA EJECUCIÓN DE LAS OBRAS DE ADECUACIÓN, MEJORAMIENTO Y MANTENIMIENTO CORRECTIVO DE CASA EL CAMPÍN, DONDE SE PONDRÁ EN FUNCIONAMIENTO UN CENTRO DE INNOVACIÓN AL MAESTRO.</t>
  </si>
  <si>
    <t>01004 Suministrar el personal de apoyo profesional y técnico para garantizar la adecuada ejecución del proyecto</t>
  </si>
  <si>
    <t>PRESTAR SERVICIOS PROFESIONALES PARA EL APOYO EN EL SEGUIMIENTO Y VERIFICACIÓN TÉCNICA, ADMINISTRATIVA Y FINANCIERA DE LOS PROYECTOS A CARGO DE LA DIRECCIÓN DE CONSTRUCCIÓN Y CONSERVACIÓN DE ESTABLECIMIENTOS EDUCATIVOS DE LA SECRETARÍA DE EDUCACIÓN  DEL DISTRITO, ASÍ COMO EN LA FORMULACIÓN, EJECUCIÓN Y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</si>
  <si>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PRESTAR APOYO TÉCNICO Y OPERATIVO EN LA EJECUCIÓN DE TODAS LAS ACTIVIDADES NECESARIAS PARA LA ELABORACIÓN DE TODOS LOS DOCUMENTOS QUE SE DEBEN EMITIR POR PARTE DE LA DIRECCIÓN DE CONSTRUCCIÓN Y CONSERVACIÓN DE ESTABLECIMIENTOS EDUCATIVOS RESPECTO DE LOS CONTRATOS QUE ESTA TENGA A CARGO. IGUALMENTE PRESTAR APOYO EN EL SEGUIMIENTO A LA LEGALIZACIÓN Y LIQUIDACIÓN DE LOS CONTRATOS Y EN GENERAL CON EL MANEJO DE CORRESPONDENCIA Y ARCHIVO.</t>
  </si>
  <si>
    <t>PRESTAR SERVICIOS PROFESIONALES A LA DIRECCIÓN DE CONSTRUCCIÓN Y CONSERVACIÓN DE ESTABLECIMIENTOS EDUCATIVOS EN LAS ACTIVIDADES Y TRÁMITES RELACIONADOS CON LA LEGALIZACIÓN, SANEAMIENTO Y LOS PROCESOS RELACIONADOS CON PREDIOS DE ACUERDO CON LOS REQUERIMIENTOS QUE TENGA LA DIRECCIÓN.</t>
  </si>
  <si>
    <t>PRESTAR SERVICIOS PROFESIONALES A LA DIRECCIÓN DE CONSTRUCCIÓN Y CONSERVACIÓN DE ESTABLECIMIENTOS EDUCATIVOS, DE INGENIERÍA TÉCNICA EN INSTALACIONES ELÉCTRICAS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SECRETARÍA DE EDUCACIÓN DEL DISTRITO DENTRO DEL MARCO DE SU EXPERTICIA Y EXPERIENCIA.</t>
  </si>
  <si>
    <t>PRESTAR APOYO OPERATIVO EN LA REALIZACIÓN DE TODAS LAS ACTIVIDADES DE ORDEN ADMINISTRATIVO DE LA DIRECCIÓN DE CONSTRUCCIÓN Y CONSERVACIÓN DE ESTABLECIMIENTOS EDUCATIVOS</t>
  </si>
  <si>
    <t>PRESTAR SERVICIOS PROFESIONALES A LA DIRECCIÓN DE CONSTRUCCIÓN Y CONSERVACIÓN DE ESTABLECIMIENTOS EDUCATIVOS PARA LA REALIZACIÓN, ESTRUCTURACIÓN Y SEGUIMIENTO DE LOS ESTUDIOS PREVIOS EN LO RELACIONADO CON LOS TEMAS TÉCNICOS RELACIONADOS CON SU EXPERTICIA Y PROFESIÓN, PARA EL DESARROLLO DE LOS DOCUMENTOS QUE CORRESPONDAN EN EL MARCO DE LAS NORMAS QUE RIGEN LA CONTRATACIÓN ESTATAL, ESTUDIOS PREVIOS QUE CONFORME AL PLAN DE DESARROLLO DISTRITAL Y LA PRIORIZACIÓN DE LA SECRETARÍA DE EDUCACIÓN DEL DISTRITO SE TENGAN DETERMINADOS PARA LA VIGENCIA.</t>
  </si>
  <si>
    <t>PRESTAR SERVICIOS PROFESIONALES A LA DIRECCIÓN DE CONSTRUCCIÓN Y CONSERVACIÓN DE ESTABLECIMIENTOS EDUCATIVOS DE LA SECRETARÍA DE EDUCACIÓN  DEL DISTRITO, APOYANDO LAS TAREAS DE SANEAMIENTO PREDIAL, ASÍ COMO APOYAR LA REALIZACIÓN DE LOS ESTUDIOS TÉCNICOS Y NORMATIVOS QUE PERMITAN VIABILIZAR SUELO PARA LA CONSTRUCCIÓN DE EQUIPAMIENTOS EDUCATIVOS ATENDIENDO LAS METAS DEL PLAN DE DESARROLLO DISTRITAL 2016 - 2019 "BOGOTÁ MEJOR PARA TODOS"</t>
  </si>
  <si>
    <t>PRESTAR SERVICIOS PROFESIONALES A LA DIRECCIÓN DE CONSTRUCCIÓN Y CONSERVACIÓN DE ESTABLECIMIENTOS EDUCATIVOS DE LA SECRETARÍA DE EDUCACIÓN  DEL DISTRITO EN TEMAS AMBIENTALES EN LAS OBRAS QUE SE EJECUTAN EN LAS DIFERENTES LOCALIDADES DE LA CIUDAD Y GESTIÓN Y TRAMITE DE LOS PERMISOS QUE OTORGAN LAS DIFERENTES AUTORIDADES AMBIENTALES DISTRITALES Y/O NACIONALES.</t>
  </si>
  <si>
    <t>PRESTAR SERVICIOS PROFESIONALES PARA GESTIÓN INTERSECTORIAL E INTERINSTITUCIONAL DE LA INFRAESTRUCTURA EDUCATIVA DE LA SECRETARÍA DE EDUCACIÓN DEL DISTRITO</t>
  </si>
  <si>
    <t xml:space="preserve">PRESTAR SERVICIOS PROFESIONALES A LA DIRECCIÓN DE CONSTRUCCIÓN Y CONSERVACIÓN DE ESTABLECIMIENTOS EDUCATIVOS EN LA GESTIÓN Y TRÁMITE DE LICENCIAS DE URBANISMO Y CONSTRUCCIÓN EN SUS DIFERENTES MODALIDADES, ASÍ COMO TODAS LAS ACCIONES URBANÍSTICAS NECESARIAS PARA EL SANEAMIENTO Y LEGALIZACIÓN DE PREDIOS Y COLEGIOS DISTRITALES. IGUALMENTE BRINDAR APOYO EN LA PRESENTACIÓN Y SUSTENTACIÓN DE CONCEPTOS TÉCNICOS QUE LE SEAN REQUERIDOS Y QUE ESTÉN VINCULADOS CON EL DESARROLLO DE LAS ACTIVIDADES PREVISTAS CON OCASIÓN DEL OBJETO CONTRACTUAL. </t>
  </si>
  <si>
    <t xml:space="preserve">PRESTAR SERVICIOS PROFESIONALES PARA ATENDER Y RESPONDER DE MANERA INTEGRAL TODOS LOS REQUERIMIENTOS QUE SEAN PRESENTADOS POR EL CONCEJO, LOS ORGANISMOS DE VIGILANCIA Y CONTROL DEL ORDEN NACIONAL Y DISTRITAL, ASÍ COMO LAS RESPUESTAS Y SEGUIMIENTOS A LA IMPLEMENTACIÓN DE LOS PLANES DE MEJORAMIENTO Y DEMÁS ASUNTOS LEGALES Y CONTRACTUALES QUE SEAN COMPETENCIA DE LA DIRECCIÓN DE CONSTRUCCIÓN Y CONSERVACIÓN DE ESTABLECIMIENTOS EDUCATIVOS. </t>
  </si>
  <si>
    <t>PRESTAR SERVICIOS PROFESIONALES A LA DIRECCIÓN DE CONSTRUCCIÓN Y CONSERVACIÓN DE ESTABLECIMIENTOS EDUCATIVOS PARA LA REALIZACIÓN, ESTRUCTURACIÓN Y SEGUIMIENTO DE LOS ESTUDIOS PREVIOS EN LO RELACIONADO CON LOS TEMAS TÉCNICOS RELACIONADOS CON SU EXPERTICIA Y PROFESIÓN, PARA EL DESARROLLO DE LOS DOCUMENTOS QUE CORRESPONDAN EN EL MARCO DE LAS NORMAS QUE RIGEN LA CONTRATACIÓN ESTATAL, Y LA ELABORACIÓN DE LOS ESTUDIOS PREVIOS QUE CONFORME AL PLAN DE DESARROLLO DISTRITAL Y A LA PRIORIZACIÓN DE LA SECRETARÍA DE EDUCACIÓN DEL DISTRITO SE TENGAN DETERMINADOS PARA LA VIGENCIA.</t>
  </si>
  <si>
    <t>PRESTAR SERVICIOS PROFESIONALES A LA DIRECCIÓN DE CONSTRUCCIÓN Y CONSERVACIÓN DE ESTABLECIMIENTOS EDUCATIVOS PARA APOYAR EL SEGUIMIENTO DE LOS PROCESOS DE EVALUACIÓN Y CONSOLIDACIÓN DE DISEÑO, ASÍ COMO EL ACOMPAÑAMIENTO EN LA FORMULACIÓN, EJECUCIÓN Y SEGUIMIENTO DE PLANES, PROGRAMAS Y PROYECTOS PARA LA CONSTRUCCIÓN, AMPLIACIÓN, ADECUACIÓN, REPARACIÓN Y MANTENIMIENTO DE LOS BIENES INMUEBLES DE LA SECRETARÍA DE EDUCACIÓN DEL DISTRITO. IGUALMENTE PRESTAR APOYO EN LA REALIZACIÓN DE DISEÑOS O IDEAS ARQUITECTÓNICAS QUE LE SEAN SOLICITADOS CON OCASIÓN DE LAS ACTIVIDADES PREVISTAS POR LA DIRECCIÓN.</t>
  </si>
  <si>
    <t>PRESTAR SERVICIOS PROFESIONALES PARA COORDINAR TODAS LAS ACTIVIDADES INHERENTES A LA CONSTRUCCIÓN, MANTENIMIENTO, CONSERVACIÓN DE LAS INSTITUCIONES DE EDUCACIÓN DISTRITAL UBICADAS EN LA ZONA QUE SE LE ASIGNE CONFORME A LA DISTRIBUCIÓN QUE PARA EL EFECTO TENGA LA DIRECCIÓN DE CONSTRUCCIÓN Y CONSERVACIÓN DE ESTABLECIMIENTO EDUCATIVOS.</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</si>
  <si>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</si>
  <si>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</si>
  <si>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PRESTAR SERVICIOS PROFESIONALES A LA DIRECCIÓN DE CONSTRUCCIÓN Y CONSERVACIÓN DE ESTABLECIMIENTOS EDUCATIVOS PARA EL ANÁLISIS JURÍDICO Y ESTUDIO DE TÍTULOS DE PREDIOS PARA LA CONSTRUCCIÓN DE EQUIPAMIENTOS EDUCATIVOS, EN ZONAS DE DESARROLLO URBANO PRIORIZADAS POR LA SECRETARÍA DE EDUCACIÓN DEL DISTRITO.</t>
  </si>
  <si>
    <t>PRESTAR SERVICIOS PROFESIONALES DE INGENIERÍA TÉCNICA ESPECIALIZADA EN INSTALACIONES HIDRÁULICAS Y SANITARIAS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SECRETARÍA DE EDUCACIÓN DEL DISTRITO DENTRO DEL MARCO DE SUS EXPERTICIA Y EXPERIENCIA.</t>
  </si>
  <si>
    <t>PRESTAR SERVICIOS PROFESIONALES EN EL SEGUIMIENTO DE LOS PROCESOS ADMINISTRATIVOS RELACIONADOS CON EL DESARROLLO DE LAS ACTIVIDADES DE GESTIÓN DOCUMENTAL Y CORRESPONDENCIA, ASÍ COMO EL TRÁMITE DE CUENTAS DE COBRO Y/O FACTURAS, ANTICIPOS, Y TODOS LOS PAGOS DERIVADOS DE LOS CONTRATOS A CARGO DE LA DIRECCIÓN DE CONSTRUCCIÓN Y CONSERVACIÓN DE ESTABLECIMIENTOS EDUCATIVOS.</t>
  </si>
  <si>
    <t>PRESTAR SERVICIOS PROFESIONALES A LA DIRECCIÓN DE CONSTRUCCIÓN Y CONSERVACIÓN DE ESTABLECIMIENTOS EDUCATIVOS EN LA ESTRUCTURACIÓN, ELABORACIÓN Y SEGUIMIENTO DE LOS ESTUDIOS PREVIOS Y DEMÁS DOCUMENTOS QUE SE REQUIERAN EN LA ETAPA PRECONTRACTUAL DE LOS PROCESOS QUE ADELANTE LA DIRECCIÓN, QUE  CONFORME AL PLAN DE DESARROLLO DISTRITAL Y LA PRIORIZACIÓN DE LA SECRETARÍA DE EDUCACIÓN DEL DISTRITO SE TENGAN DETERMINADOS PARA LA VIGENCIA. IGUALMENTE DEBERÁ ACOMPAÑAR LOS PROCESOS PRECONTRACTUALES HASTA LA CULMINACIÓN DEL MISMO CONFORME LAS NORMAS LEGALES VIGENTES QUE RIGEN LA MATERIA.</t>
  </si>
  <si>
    <t>PRESTAR SERVICIOS PROFESIONALES PARA EL APOYO LEGAL Y CONTRACTUAL DE LA DIRECCIÓN DE CONSTRUCCIÓN Y CONSERVACIÓN DE ESTABLECIMIENTOS EDUCATIVOS. ASÍ COMO ACOMPAÑAR EN LA ESTRUCTURACIÓN Y FUNDAMENTACIÓN DE LAS SOLICITUDES DE PROCESOS SANCIONATORIOS QUE SE EVIDENCIEN EN EL DESARROLLO DE LOS CONTRATOS A CARGO DE LA DIRECCIÓN.</t>
  </si>
  <si>
    <t>PRESTAR SERVICIOS PROFESIONALES A LA DIRECCIÓN DE CONSTRUCCIÓN Y CONSERVACIÓN DE LOS ESTABLECIMIENTOS EDUCATIVOS EN LA COORDINACIÓN DE LA ESTRUCTURACIÓN, ELABORACIÓN Y SEGUIMIENTO DE LOS ESTUDIOS PREVIOS Y DEMÁS DOCUMENTOS QUE SE REQUIERAN EN LA ETAPA PRECONTRACTUAL DE LOS PROCESOS QUE ADELANTE LA DIRECCIÓN, CONFORME EL PLAN DE DESARROLLO DISTRITAL Y LA PRIORIZACIÓN DE LA SECRETARIA DE EDUCACIÓN SE TENGA DETERMINADOS PARA LA VIGENCIA. IGUALMENTE DEBERÁ ACOMPAÑAR LOS PROCESOS PRECONTRACTUALES HASTA LA CULMINACIÓN DEL MISMO CONFORME LAS NORMAS LEGALES VIGENTES QUE RIGEN LA MATERIA.</t>
  </si>
  <si>
    <t>PRESTAR SERVICIOS PROFESIONALES PARA EL APOYO JURÍDICO DE LA DIRECCIÓN EN LOS TEMAS RELACIONADOS CON LOS CONTRATOS DE OBRA E INTERVENTORÍA, ASÍ COMO LOS PROCESOS JURÍDICOS QUE SE ADELANTEN EN LA SECRETARÍA DE EDUCACIÓN DEL DISTRITO  CON OCASIÓN DE LOS MISMOS.</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</si>
  <si>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CONSTRUCCIÓN,AMPLIACIÓN, ADECUACIÓN, REPARACIÓN Y MANTENIMIENTO DE LOS BIENES INMUEBLES DE LA SECRETARÍA DE EDUCACIÓN DEL DISTRITO, Y ATENDER LA GESTIÓN TERRITORIAL EN LAS DIFERENTES ZONAS DE LAS LOCALIDADES DE BOGOTÁ.</t>
  </si>
  <si>
    <t>PRESTAR SERVICIOS PROFESIONALES PARA EL APOYO EN LA GESTIÓN DE LOS ASPECTOS JURÍDICOS EN EL COMPONENTE AMBIENTAL Y SANEAMIENTO JURÍDICO DE LOS PREDIOS A CARGO DE LA DIRECCIÓN DE CONSTRUCCIÓN Y CONSERVACIÓN DE ESTABLECIMIENTOS EDUCATIVOS E IGUALMENTE ADELANTAR LA LIQUIDACIÓN DE LOS CONTRATOS A CARGO DE LA DIRECCIÓN SEGÚN ASIGNACIÓN.</t>
  </si>
  <si>
    <t>PRESTAR SERVICIOS PROFESIONALES A LA DIRECCIÓN DE CONSTRUCCIÓN Y CONSERVACIÓN DE ESTABLECIMIENTOS EDUCATIVOS EN TODOS LOS PROCESOS RELACIONADOS CON LA PLANEACIÓN, SEGUIMIENTO Y AJUSTE DE LOS OBJETIVOS, ESTRATEGIAS, PROGRAMAS Y METAS FÍSICAS Y FINANCIERAS, ESTABLECIDAS EN EL PLAN DE DESARROLLO, PLAN OPERATIVO, SISTEMA INTEGRADO DE GESTIÓN, MAPA DE RIESGOS Y PLAN DE ADQUISICIONES ENTRE OTROS.</t>
  </si>
  <si>
    <t>PRESTAR SERVICIOS PROFESIONALES A LA DIRECCIÓN DE CONSTRUCCIÓN Y CONSERVACIÓN DE ESTABLECIMIENTOS EDUCATIVOS EN EL SEGUIMIENTO Y VERIFICACIÓN DEL CUMPLIMIENTO DE LAS METAS Y PLANES OPERATIVOS QUE SE TENGAN A CARGO.</t>
  </si>
  <si>
    <t>PRESTAR SERVICIOS PROFESIONALES A LA DIRECCIÓN DE CONSTRUCCIÓN Y CONSERVACIÓN DE ESTABLECIMIENTOS EDUCATIVOS PARA EL ANÁLISIS Y SEGUIMIENTO A PROYECTOS Y METAS RELACIONADOS CON LA INFRAESTRUCTURA FÍSICA DEL NIVEL CENTRAL, LOCAL E INSTITUCIONAL, EN COORDINACIÓN CON LAS DIFERENTES ÁREAS DE LA SECRETARÍA DE EDUCACIÓN  DEL DISTRITO.</t>
  </si>
  <si>
    <t>PRESTAR SERVICIOS PROFESIONALES A LA DIRECCIÓN DE CONSTRUCCIÓN Y CONSERVACIÓN DE ESTABLECIMIENTOS EDUCATIVOS DE LA SECRETARÍA DE EDUCACIÓN  DEL DISTRITO PARA GESTIONAR TODAS LAS ACCIONES PARA GENERAR LA CARTOGRAFÍA URBANA, INCLUYENDO LA GEODATA BASE ESTABLECIDA EN LA NORMATIVIDAD LEGAL VIGENTE A LA FECHA DE LA PRESTACIÓN DEL SERVICIO, NECESARIAS PARA LA REVISIÓN, AJUSTE Y/O MODIFICACIÓN DEL PLAN MAESTRO DE EQUIPAMIENTOS EDUCATIVOS, ARTICULACIÓN CARTOGRÁFICA CON EL POT, GENERACIÓN CARTOGRÁFICA DE MODELOS DE GESTIÓN DEL SUELO DE LAS NORMAS DEL PMEE, PARA EL CRECIMIENTO DE LA INFRAESTRUCTURA ESCOLAR EN LA CIUDAD.</t>
  </si>
  <si>
    <t>PRESTAR SERVICIOS PROFESIONALES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</si>
  <si>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SERVICIOS PROFESIONALES PARA COORDINAR TODAS LAS ACTIVIDADES INHERENTES A LA CONSTRUCCIÓN, MANTENIMIENTO, CONSERVACIÓN DE LAS INSTITUCIONES DE EDUCACIÓN DISTRITAL UBICADAS EN LA ZONA QUE SE LE ASIGNE CONFORME A LA DISTRIBUCIÓN QUE PARA EL EFECTO TENGA LA DIRECCIÓN DE CONSTRUCCIÓN Y CONSERVACIÓN DE ESTABLECIMIENTO EDUCATIVO.</t>
  </si>
  <si>
    <t>PRESTAR SERVICIOS PROFESIONALES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</si>
  <si>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PRESTAR SERVICIOS PROFESIONALES EN EL SEGUIMIENTO DE LOS PROCESOS ADMINISTRATIVOS Y FINANCIEROS, RELACIONADOS CON LA DIRECCIÓN DE CONSTRUCCIÓN Y CONSERVACIÓN DE ESTABLECIMIENTOS EDUCATIVOS.</t>
  </si>
  <si>
    <t>PRESTAR SERVICIOS PROFESIONALES A LA DIRECCIÓN DE CONSTRUCCIÓN Y CONSERVACIÓN DE ESTABLECIMIENTOS EDUCATIVOS EN LOS PROCESOS Y TRÁMITES DE SANEAMIENTO E IDENTIFICACIÓN DE PREDIOS UTILIZANDO TODAS LAS HERRAMIENTAS TECNOLÓGICAS NECESARIAS PARA EL DESARROLLO DEL OBJETO DEL CONTRATO. APOYAR AL ÁREA DE GESTIÓN DEL SUELO EN TODOS LOS REQUERIMIENTOS QUE SE NECESITEN PARA EL CUMPLIMIENTO DE LOS PROCESOS.</t>
  </si>
  <si>
    <t>PRESTAR SERVICIOS PROFESIONALES DE INGENIERÍA TÉCNICA ESPECIALIZADA EN INSTALACIONES HIDRÁULICAS Y SANITARIAS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 REPARACIÓN Y MANTENIMIENTO DE LOS BIENES INMUEBLES DE LA SECRETARÍA DE EDUCACIÓN DEL DISTRITO DENTRO DEL MARCO DE SU EXPERTICIA Y EXPERIENCIA.</t>
  </si>
  <si>
    <t>PRESTAR SERVICIOS PROFESIONALES A LA DIRECCIÓN DE CONSTRUCCIÓN Y CONSERVACIÓN DE ESTABLECIMIENTOS EDUCATIVOS DE LA SECRETARÍA DE EDUCACIÓN  DEL DISTRITO, PARA COORDINAR TODAS LAS ACCIONES DE GESTIÓN DEL SUELO PARA EL SANEAMIENTO Y LEGALIZACIÓN DE PREDIOS, CONCEPTOS NORMATIVOS PARA CONSULTORÍAS DE DISEÑOS Y EJECUCIÓN DE OBRAS. ASÍ MISMO DIRIGIR LOS PROCESOS DE COMPRAS DE PREDIOS ENAJENACIONES, OBTENCIÓN DE LICENCIAS, Y ORIENTAR ACTIVIDADES RELACIONADAS CON EL ANÁLISIS NORMATIVO QUE PERMITAN LA CONSECUCIÓN DE SUELO PARA INFRAESTRUCTURA EDUCATIVA, EN TORNO AL CRECIMIENTO DE LA CIUDAD Y DEMÁS AFINES A LAS ANTERIORES. CUMPLIENDO LOS INDICADORES DE EFICIENCIA Y EFICACIA DEFINIDAS PARA LA OBTENCIÓN DE SUELOS.</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</si>
  <si>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</si>
  <si>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PRESTAR SERVICIOS PROFESIONALES PARA EL APOYO LEGAL Y CONTRACTUAL A LA DIRECCIÓN DE CONSTRUCCIÓN Y CONSERVACIÓN DE ESTABLECIMIENTOS EDUCATIVOS EN LO RELACIONADO CON LOS TEMAS DE REQUERIMIENTOS DE ORGANISMOS DE CONTROL, LA LIQUIDACIÓN DE LOS CONTRATOS, SOLICITUDES DE PROCESOS SANCIONATORIOS QUE SE EVIDENCIEN EN EL DESARROLLO DE LOS CONTRATOS A CARGO DE LA DIRECCIÓN Y EL ANÁLISIS DE RIESGOS A LA SUPERVISIÓN Y APOYO A LA SUPERVISIÓN DE LOS CONTRATOS DE OBRA Y CONSULTORÍA.</t>
  </si>
  <si>
    <t>PRESTAR SERVICIOS PROFESIONALES A LA DIRECCIÓN DE CONSTRUCCIÓN Y CONSERVACIÓN DE ESTABLECIMIENTOS EDUCATIVOS DE LA SECRETARÍA DE EDUCACIÓN  DEL DISTRITO PARA GESTIONAR TODAS LAS ACCIONES URBANÍSTICAS NECESARIAS PARA LA REVISIÓN, AJUSTE Y/O MODIFICACIÓN DEL PLAN MAESTRO DE EQUIPAMIENTOS EDUCATIVOS, ARTICULACIÓN CON EL POT, REVISIÓN DE LOS ESTÁNDARES BÁSICOS DE ACUERDO A LAS NORMAS DEL PMEE, Y GESTIONAR LO RELACIONADO CON NORMA URBANA PARA LAS CONSULTORÍAS CONTRATADAS PARA EL CRECIMIENTO DE LA INFRAESTRUCTURA ESCOLAR EN LA CIUDAD</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</si>
  <si>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SECRETARIA DE EDUCACIÓN DEL DISTRITO.</t>
  </si>
  <si>
    <t>PRESTAR SERVICIOS PROFESIONALES A LA DIRECCIÓN DE CONSTRUCCIÓN Y CONSERVACIÓN DE ESTABLECIMIENTOS EDUCATIVOS PARA LA REALIZACIÓN, ESTRUCTURACIÓN Y SEGUIMIENTO DE LOS ESTUDIOS PREVIOS EN LO RELACIONADO CON LOS TEMAS TÉCNICOS RELACIONADOS CON SU EXPERTICIA Y PROFESIÓN, PARA EL DESARROLLO DE LOS DOCUMENTOS QUE CORRESPONDAN EN EL MARCO DE LAS NORMAS QUE RIGEN LA CONTRATACIÓN ESTATAL, Y LA ELABORACIÓN DE LOS ESTUDIOS PREVIOS QUE CONFORME AL PLAN DE DESARROLLO DISTRITAL Y A LA PRIORIZACIÓN DE LA SECRETARÍA DE EDUCACIÓN SE TENGAN DETERMINADOS PARA LA VIGENCIA.</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</si>
  <si>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</si>
  <si>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SERVICIOS PROFESIONALES A LA DIRECCIÓN DE CONSTRUCCIÓN Y CONSERVACIÓN DE ESTABLECIMIENTOS EDUCATIVOS PARA APOYAR EL SEGUIMIENTO DE LOS PROCESOS DE EVALUACIÓN Y CONSOLIDACIÓN DE DISEÑO, ASÍ COMO EL ACOMPAÑAMIENTO EN LA FORMULACIÓN, EJECUCIÓN, SEGUIMIENTO DE PLANES, PROGRAMAS Y PROYECTOS PARA LA CONSTRUCCIÓN, AMPLIACIÓN, ADECUACIÓN, REPARACIÓN Y MANTENIMIENTO DE LOS BIENES INMUEBLES DE LA SECRETARÍA DE EDUCACIÓN DEL DISTRITO. IGUALMENTE PRESTAR APOYO EN LA REALIZACIÓN DE DISEÑOS O IDEAS ARQUITECTÓNICAS QUE LE SEAN SOLICITADOS CON OCASIÓN DE LAS ACTIVIDADES PREVISTAS POR LA DIRECCIÓN.</t>
  </si>
  <si>
    <t>PRESTAR SERVICIOS PROFESIONALES PARA EL APOYO EN EL SEGUIMIENTO Y VERIFICACIÓN TÉCNICA, ADMINISTRATIVA Y FINANCIERA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</si>
  <si>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PRESTAR SERVICIOS PROFESIONALES ESPECIALIZADOS A LA DIRECCIÓN DE CONSTRUCCIÓN Y CONSERVACIÓN DE ESTABLECIMIENTOS EDUCATIVOS DE LA SECRETARÍA DE EDUCACIÓN  DEL DISTRITO PARA REALIZAR LOS ESTUDIOS TÉCNICOS Y NORMATIVOS QUE PERMITAN VIABILIZAR SUELO PARA LA CONSTRUCCIÓN DE EQUIPAMIENTOS EDUCATIVOS ATENDIENDO LAS METAS DEL PLAN DE DESARROLLO DISTRITAL 2016 - 2019 "BOGOTÁ MEJOR PARA TODOS".</t>
  </si>
  <si>
    <t>PRESTAR SERVICIOS PROFESIONALES COMO ARQUITECTO PARA COORDINAR TODAS LAS ACTIVIDADES RELACIONADAS CON EL MANTENIMIENTO Y LAS MEJORAS DE LAS CONDICIONES FÍSICAS DE TRABAJO DE LOS FUNCIONARIOS DE LAS DIRECCIONES LOCALES Y DE LA SECRETARÍA DE EDUCACIÓN DEL DISTRITO.</t>
  </si>
  <si>
    <t>PRESTAR SERVICIOS PROFESIONALES EN LA ESTRUCTURACIÓN DE LOS PRESUPUESTOS Y LOS ANÁLISIS DE PRECIOS Y ESTUDIOS DEL SECTOR, EN LOS PROCESOS DE SELECCIÓN Y LOS CONTRATOS QUE SE ENCUENTREN EN EJECUCIÓN, QUE SE ESTIMEN NECESARIOS Y ESTÉN A CARGO DE LA DIRECCIÓN DE CONSTRUCCIÓN Y CONSERVACIÓN DE ESTABLECIMIENTOS EDUCATIVOS.</t>
  </si>
  <si>
    <t>PRESTAR APOYO TÉCNICO EN LA EJECUCIÓN DE TODAS LAS ACTIVIDADES NECESARIAS PARA EL CUMPLIMIENTO DE LAS FUNCIONES A CARGO DE LA DIRECCIÓN DE CONSTRUCCIÓN Y CONSERVACIÓN DE ESTABLECIMIENTOS EDUCATIVOS DE LA SECRETARÍA DE EDUCACIÓN DEL DISTRITO, ASI COMO LAS RELACIONADAS CON EL MANEJO DE CORRESPONDENCIA Y ARCHIVO.</t>
  </si>
  <si>
    <t>PRESTAR SERVICIOS PROFESIONALES A LA DIRECCIÓN DE CONSTRUCCIÓN Y CONSERVACIÓN DE ESTABLECIMIENTOS EDUCATIVOS EN LA GESTIÓN Y TRÁMITE DE LICENCIAS DE URBANISMO Y CONSTRUCCIÓN EN SUS DIFERENTES MODALIDADES, ASÍ COMO TODAS LAS ACCIONES URBANÍSTICAS NECESARIAS PARA EL SANEAMIENTO Y LEGALIZACIÓN DE PREDIOS Y COLEGIOS DISTRITALES. IGUALMENTE BRINDARÁ APOYO EN LA PRESENTACIÓN Y SUSTENTACIÓN DE CONCEPTOS TÉCNICOS QUE LE SEAN REQUERIDOS Y QUE ESTÉN VINCULADOS CON EL DESARROLLO DE LAS ACTIVIDADES PREVISTAS CON OCASIÓN DEL OBJETO CONTRACTUAL.</t>
  </si>
  <si>
    <t>PRESTAR SERVICIOS PROFESIONALES ESPECIALIZADOS A LA DIRECCIÓN DE CONSTRUCCIÓN Y CONSERVACIÓN DE ESTABLECIMIENTOS EDUCATIVOS PARA LA IDENTIFICACIÓN, GEORREFERENCIACIÓN E INCORPORACIÓN DE PREDIOS CON CARACTERÍSTICAS Y ATRIBUTOS ESPECIALES PARA LA CONSTRUCCIÓN DE EQUIPAMIENTOS EDUCATIVOS, EN ZONAS DE DESARROLLO URBANO PRIORIZADAS POR LA SECRETARÍA DE EDUCACIÓN DEL DISTRITO.</t>
  </si>
  <si>
    <t>PRESTAR SERVICIOS PROFESIONALES A LA DIRECCIÓN DE CONSTRUCCIÓN Y CONSERVACIÓN DE ESTABLECIMIENTOS EDUCATIVOS, DE INGENIERÍA TÉCNICA EN INSTALACIONES ELÉCTRICAS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SECRETARÍA DE EDUCACIÓN DEL DISTRITO DENTRO DEL MARCO DE SUS EXPERTICIA Y EXPERIENCIA.</t>
  </si>
  <si>
    <t>PRESTAR SERVICIOS PROFESIONALES PARA EL APOYO JURÍDICO DE LOS PROCESOS DE ADQUISICIÓN DE PREDIOS POR ENAJENACIÓN VOLUNTARIA. EXPROPIACIÓN Y EN LOS PROCESOS DE SANEAMIENTO JURÍDICO DE LOS PREDIOS A CARGO DE LA DIRECCIÓN DE CONSTRUCCIÓN Y CONSERVACIÓN DE ESTABLECIMIENTOS EDUCATIVOS DE LA SECRETARÍA DE EDUCACIÓN  DEL DISTRITO.</t>
  </si>
  <si>
    <t>PRESTAR SERVICIOS PROFESIONALES A LA DIRECCIÓN DE CONSTRUCCIÓN Y CONSERVACIÓN DE ESTABLECIMIENTOS EDUCATIVOS DE LA SECRETARÍA DE EDUCACIÓN  DEL DISTRITO. PARA COORDINAR LOS PROCESOS DE EVALUACIÓN Y CONSOLIDACIÓN DE DISEÑO, ASÍ COMO LA FORMULACIÓN, EJECUCIÓN Y SEGUIMIENTO DE PLANES, PROGRAMAS Y PROYECTOS PARA LA CONSTRUCCIÓN, AMPLIACIÓN, ADECUACIÓN, RESTITUCIÓN, REPARACIÓN Y MANTENIMIENTO DE LOS BIENES INMUEBLES DE LA SECRETARÍA DE EDUCACIÓN DEL DISTRITO.</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</si>
  <si>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DE LAS DIFERENTES ZONAS DE LAS LOCALIDADES DE BOGOTÁ.</t>
  </si>
  <si>
    <t>PRESTAR APOYO OPERATIVO A LA DIRECCIÓN DE CONSTRUCCIÓN Y CONSERVACIÓN DE ESTABLECIMIENTOS EDUCATIVOS EN LA EJECUCIÓN DE TODAS LAS ACTIVIDADES QUE SE REQUIERAN Y QUE ESTÉN RELACIONADOS CON EL ÁREA DE PLANEACIÓN Y DISEÑO Y LAS DEMÁS QUE SE REQUIERAN RELACIONADAS CON EL OBJETO.</t>
  </si>
  <si>
    <t>PRESTAR SERVICIOS PROFESIONALES PARA COORDINAR TODAS LAS ACTIVIDADES INHERENTES A LA CONSTRUCCIÓN, MANTENIMIENTO, CONSERVACIÓN DE LAS INSTITUCIONES DE EDUCACIÓN DISTRITAL QUE SE LE ASIGNE Y REALIZAR EL ACOMPAÑAMIENTO EN LOS PROCESOS FINANCIEROS DE LOS PROYECTOS A CARGO DE LA DIRECCIÓN DE CONSTRUCCIÓN Y CONSERVACIÓN DE ESTABLECIMIENTOS EDUCATIVOS DE LA SECRETARÍA DE EDUCACIÓN  DEL DISTRITO.</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</si>
  <si>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ATENDER LA GESTIÓN TERRITORIAL EN LAS DIFERENTES ZONAS DE LAS LOCALIDADES DE BOGOTÁ Y APOYAR LOS PROGRAMAS DE LA DIRECCIÓN EN LA HERRAMIENTA DEL PLAN DE DESARROLLO Y EL APLICATIVO DEL SIIC (SISTEMA INTEGRADO DE INFORMACIÓN DE CONSTRUCCIONES).</t>
  </si>
  <si>
    <t>PRESTAR SERVICIOS PROFESIONALES A LA DIRECCIÓN DE CONSTRUCCIÓN Y CONSERVACIÓN DE ESTABLECIMIENTOS EDUCATIVOS DE LA SECRETARÍA DE EDUCACIÓN  DEL DISTRITO, PARA APOYAR LA SUPERVISIÓN TÉCNICA Y ADMINISTRATIVA DE LOS CONTRATOS DE ATENCIÓN DE EMERGENCIA.</t>
  </si>
  <si>
    <t>PRESTAR SERVICIOS PROFESIONALES EN EL SEGUIMIENTO DE LOS PROCESOS ADMINISTRATIVOS RELACIONADOS CON EL TRÁMITE DE CUENTAS DE COBRO Y/O FACTURAS, ANTICIPOS, Y TODOS LOS PAGOS DERIVADOS DE LOS CONTRATOS A CARGO DE LA DIRECCIÓN DE CONSTRUCCIÓN Y CONSERVACIÓN DE ESTABLECIMIENTOS EDUCATIVOS.</t>
  </si>
  <si>
    <t>PRESTAR SERVICIOS PROFESIONALES A LA DIRECCIÓN DE CONSTRUCCIÓN Y CONSERVACIÓN DE ESTABLECIMIENTOS EDUCATIVOS PARA APOYAR EL SEGUIMIENTO DE LOS PROCESOS DE EVALUACIÓN Y CONSOLIDACIÓN DE DISEÑO, ASÍ COMO EL ACOMPAÑAMIENTO EN LA FORMULACIÓN, EJECUCIÓN, SEGUIMIENTO DE PLANES, PROGRAMAS Y PROYECTOS PARA LA CONSTRUCCIÓN, AMPLIACIÓN, ADECUACIÓN, REPARACIÓN Y MANTENIMIENTO DE LOS BIENES INMUEBLES DE LA SECRETARÍA DE EDUCACIÓN DEL DISTRITO. IGUALMENTE PRESTARA APOYO EN LA REALIZACIÓN DE DISEÑOS O IDEAS ARQUITECTÓNICAS QUE LE SEAN SOLICITADOS CON OCASIÓN DE LAS ACTIVIDADES PREVISTAS POR LA DIRECCIÓN.</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</si>
  <si>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ATENDER LA GESTIÓN TERRITORIAL EN LAS DIFERENTES ZONAS DE LAS LOCALIDADES DE BOGOTÁ Y APOYAR A LA PARTE JURÍDICA EN LOS CONCEPTOS TÉCNICOS DE LOS DIFERENTES ENTES DE CONTROL.</t>
  </si>
  <si>
    <t>PRESTAR SERVICIOS PROFESIONALES EN LA ELABORACIÓN Y REVISIÓN DE LOS PRESUPUESTOS, ANÁLISIS DE PRECIOS UNITARIOS, ESPECIFICACIONES, PROGRAMACIÓN Y DEMÁS COMPONENTES PRESUPUESTALES, EN LOS CONTRATOS DE CONSULTORÍA QUE SE ENCUENTREN EN EJECUCIÓN Y EN LOS DISEÑOS QUE SE ESTIMEN NECESARIOS Y ESTÉN A CARGO DE LA DIRECCIÓN DE CONSTRUCCIÓN Y CONSERVACIÓN DE ESTABLECIMIENTOS EDUCATIVOS.</t>
  </si>
  <si>
    <t>PRESTAR APOYO PROFESIONAL PARA LA GESTIÓN DE LOS ASPECTOS JURÍDICOS DERIVADOS DEL CUMPLIMIENTO DE LAS FUNCIONES A CARGO DE LA DIRECCIÓN DE CONSTRUCCIÓN Y CONSERVACIÓN DE ESTABLECIMIENTO EDUCATIVOS, PARTICULARMENTE LO RELACIONADO CON RESPUESTAS A DERECHOS DE PETICIÓN, TUTELAS, COMITÉS DE CONCILIACIÓN Y TODOS LOS ASUNTOS DE CARÁCTER JURÍDICO A CARGO DE LA DIRECCIÓN, ASÍ COMO LA LIQUIDACIÓN DE LOS CONTRATOS A CARGO DE LA DIRECCIÓN.</t>
  </si>
  <si>
    <t>PRESTAR APOYO TÉCNICO Y OPERATIVO EN LA EJECUCIÓN Y DESARROLLO DE LAS ACTIVIDADES DE GESTIÓN DOCUMENTAL Y CORRESPONDENCIA QUE RELACIONADOS CON ASUNTOS DE GESTIÓN DEL SUELO Y DE LA DIRECCIÓN DE CONSTRUCCIÓN Y CONSERVACIÓN DE ESTABLECIMIENTOS EDUCATIVOS.</t>
  </si>
  <si>
    <t>PRESTAR APOYO PROFESIONAL PARA LA GESTIÓN DE LOS ASPECTOS JURÍDICOS DERIVADOS DEL CUMPLIMIENTO DE LAS FUNCIONES A CARGO DE LA DIRECCIÓN DE CONSTRUCCIÓN Y CONSERVACIÓN DE ESTABLECIMIENTOS EDUCATIVOS, PARTICULARMENTE EN LO RELACIONADO CON EL TRÁMITE DE LIQUIDACIÓN DE CONTRATOS, PROCESOS SANCIONATORIOS Y TODOS LOS ASUNTOS DE CARÁCTER JURÍDICO Y CONTRACTUAL A CARGO DE LA DIRECCIÓN.</t>
  </si>
  <si>
    <t>PRESTAR SERVICIOS PROFESIONALES DE ACOMPAÑAMIENTO JURÍDICO RELACIONADOS CON DERECHO ADMINISTRATIVO, SEGUIMIENTO Y CONTROL FISCAL A LA DIRECCIÓN DE CONSTRUCCIÓN Y CONSERVACIÓN DE ESTABLECIMIENTOS EDUCATIVOS DE LA SECRETARÍA DE EDUCACIÓN  DEL DISTRITO.</t>
  </si>
  <si>
    <t>PRESTAR SERVICIOS PROFESIONALES EN EL SEGUIMIENTO DE LOS PROCESOS ADMINISTRATIVOS Y FINANCIEROS, ASÍ COMO EL TRÁMITE DE CUENTAS DE COBRO Y/O FACTURAS, ANTICIPOS, Y TODOS LOS PAGOS DERIVADOS DE LOS CONTRATOS A CARGO DE LA DIRECCIÓN DE CONSTRUCCIÓN Y CONSERVACIÓN DE ESTABLECIMIENTOS EDUCATIVOS.</t>
  </si>
  <si>
    <t>PRESTAR SERVICIOS PROFESIONALES A LA DIRECCIÓN DE CONSTRUCCIÓN Y CONSERVACIÓN DE ESTABLECIMIENTOS EDUCATIVOS EN LA ACTUALIZACIÓN DEL INVENTARIO DE PLANTAS FÍSICAS, DISEÑO ARQUITECTÓNICO, REVISIÓN DE LOS ESTÁNDARES BÁSICOS DE ACUERDO A LAS NORMAS DEL PLAN MAESTRO, ASÍ COMO EL ACOMPAÑAMIENTO Y APOYO EN LA FORMULACIÓN Y EJECUCIÓN DE PLANES, PROGRAMAS Y PROYECTOS PARA LA CONSTRUCCIÓN, AMPLIACIÓN, ADECUACIÓN, REPARACIÓN Y MANTENIMIENTO DE LOS BIENES INMUEBLES DE LA SECRETARÍA DE EDUCACIÓN DEL DISTRITO.</t>
  </si>
  <si>
    <t>PRESTAR SERVICIOS PROFESIONALES A LA DIRECCIÓN DE CONSTRUCCIÓN Y CONSERVACIÓN DE ESTABLECIMIENTOS EDUCATIVOS PARA APOYAR EL SEGUIMIENTO DE LOS PROCESOS DE EVALUACIÓN Y CONSOLIDACIÓN DE DISEÑO, ASÍ COMO EL ACOMPAÑAMIENTO EN LA FORMULACIÓN, EJECUCIÓN Y SEGUIMIENTO DE PLANES, PROGRAMAS Y PROYECTOS PARA LA CONSTRUCCIÓN, AMPLIACIÓN, ADECUACIÓN, PREPARACIÓN Y MANTENIMIENTO DE LOS BIENES INMUEBLES DE LA SECRETARÍA DE EDUCACIÓN DEL DISTRITO. IGUALMENTE PRESTARA APOYO EN LA REALIZACIÓN DE DISEÑOS O IDEAS ARQUITECTÓNICAS QUE LE SEAN SOLICITADOS CON OCASIÓN DE LAS ACTIVIDADES PREVISTAS POR LA DIRECCIÓN.</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</si>
  <si>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</si>
  <si>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SERVICIOS PROFESIONALES A LA DIRECCIÓN DE CONSTRUCCIÓN Y CONSERVACIÓN DE ESTABLECIMIENTOS EDUCATIVOS DE LA SECRETARÍA DE EDUCACIÓN  DEL DISTRITO PARA IDENTIFICACIÓN, GEORREFERENCIACIÓN E INCORPORACIÓN DE PREDIOS QUE CUMPLAN CON LAS ESPECIFICACIONES MÍNIMAS ESTABLECIDAS POR LA SECRETARÍA DE EDUCACIÓN  DEL DISTRITO, ADEMÁS DE APOYAR LOS ESTUDIOS TÉCNICOS Y NORMATIVOS QUE PERMITAN VIABILIZAR LOS PREDIOS PARA LA CONSTRUCCIÓN DE EQUIPAMIENTOS EDUCATIVOS.</t>
  </si>
  <si>
    <t>PRESTAR SERVICIOS PROFESIONALES A LA DIRECCIÓN DE CONSTRUCCIÓN Y CONSERVACIÓN DE ESTABLECIMIENTOS EDUCATIVOS PARA APOYAR EL SEGUIMIENTO DE LOS PROCESOS DE EVALUACIÓN Y CONSOLIDACIÓN DE DISEÑO, ASÍ COMO EL ACOMPAÑAMIENTO EN LA FORMULACIÓN, EJECUCIÓN, SEGUIMIENTO DE PLANES, PROGRAMAS Y PROYECTOS PARA LA CONSTRUCCIÓN, AMPLIACIÓN, ADECUACIÓN, REPARACIÓN Y MANTENIMIENTO DE LOS BIENES INMUEBLES DE LA SECRETARÍA DE EDUCACIÓN DEL DISTRITO. IGUALMENTE PRESTAR APOYO EN LA FORMULACIÓN DEL DTS DEL PLAN MAESTRO DE EQUIPAMIENTOS EDUCATIVOS</t>
  </si>
  <si>
    <t>PRESTAR SERVICIOS PROFESIONALES A LA DIRECCIÓN DE CONSTRUCCIÓN Y CONSERVACIÓN DE ESTABLECIMIENTOS EDUCATIVOS DE LA SECRETARÍA DE EDUCACIÓN  DEL DISTRITO EN TEMAS AMBIENTALES EN LAS OBRAS QUE SE EJECUTAN EN LAS DIFERENTES LOCALIDADES DE LA CIUDAD Y GESTIÓN Y TRÁMITE DE LOS PERMISOS QUE OTORGAN LAS DIFERENTES AUTORIDADES AMBIENTALES DISTRITALES Y/O NACIONALES.</t>
  </si>
  <si>
    <t xml:space="preserve">PRESTAR SERVICIOS PROFESIONALES EN LA VERIFICACIÓN Y ANÁLISIS DE LOS PROYECTOS ESTRATÉGICOS  A CARGO DE LA DIRECCIÓN DE CONSTRUCCIÓN Y CONSERVACIÓN DE ESTABLECIMIENTOS EDUCATIVOS Y REALIZAR EL ACOMPAÑAMIENTO EN TODAS LAS FASES DE LOS MISMOS. </t>
  </si>
  <si>
    <t>04 DOTACIONES</t>
  </si>
  <si>
    <t>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t>
  </si>
  <si>
    <t>ADQUISICIÓN, ELABORACIÓN E INSTALACIÓN DEL MOBILIARIO ADMINISTRATIVO Y DE EXTERIORES, DESTINADO A LOS ESPACIOS DE FORMACIÓN E IMPLEMENTACIÓN DOCENTE, ADECUADOS A LOS NUEVOS CONCEPTOS DE AMBIENTES DE APRENDIZAJE DISPUESTOS POR LA SECRETARÍA DE EDUCACIÓN DEL DISTRITO.</t>
  </si>
  <si>
    <t xml:space="preserve">CAROLINA MARIA GONZALEZ RODRIGUEZ
</t>
  </si>
  <si>
    <t>ADQUIRIR EL MATERIAL BIBLIOGRÁFICO PARA LA DOTACIÓN DE LAS BIBLIOTECAS ESCOLARES DE LOS COLEGIOS DISTRITALES DE BOGOTA SELECCIONADOS POR LA DIRECCIÓN DE CIENCIAS TECNOLOGIAS Y MEDIOS EDUCATIVOS DE LA SECRETARÍA DE EDUCACIÓN DEL DISTRITO.</t>
  </si>
  <si>
    <t>ADQUIRIR E INSTALAR COCINAS MÓVILES TIPO CONTAINER QUE INCLUYEN LOS EQUIPOS, IMPLEMENTOS, ACCESORIOS Y MENAJE NECESARIOS PARA EL FUNCIONAMIENTO DE LOS COMEDORES ESCOLARES, QUE HACEN PARTE DE LOS AMBIENTES DE APRENDIZAJE.</t>
  </si>
  <si>
    <t>ADQUISICIÓN DE MATERIALES Y/O IMPLEMENTOS DEPORTIVOS PARA EL DESARROLLO DE ACTIVIDADES FÍSICAS, DEPORTIVAS Y RECREATIVAS EN LOS COLEGIOS DEL DISTRITO CAPITAL, EN EL MARCO DEL PROYECTO DE DOTACIÓN AL SERVICIO DE LOS AMBIENTES DE APRENDIZAJE.</t>
  </si>
  <si>
    <t xml:space="preserve">ADQUISICIÓN DE INSTRUMENTOS MUSICALES PARA LOS COLEGIOS DEL DISTRITO CAPITAL, ADECUADOS A LOS NUEVOS CONCEPTOS DE AMBIENTES DE APRENDIZAJE DISPUESTOS POR LA SECRETARÍA DE EDUCACIÓN DEL DISTRITO </t>
  </si>
  <si>
    <t>ADQUIRIR E INSTALAR EL MOBILIARIO ESCOLAR Y ADMINISTRATIVO PARA LOS COLEGIOS DEL DISTRITO CAPITAL Y AREAS ADMINISTRATIVAS DEL NIVEL CENTRAL Y/O LOCAL DE LA SECRETARIA DE EDUCACION DEL DISTRITO AL SERVICIO DE LOS AMBIENTES DE APRENDIZAJE.</t>
  </si>
  <si>
    <t>ADQUISICIÓN DE PARQUES INFANTILES PARA LOS COLEGIOS DEL DISTRITO CAPITAL, ADECUADOS A LOS NUEVOS CONCEPTOS DE AMBIENTES DE APRENDIZAJE DISPUESTOS POR LA SECRETARÍA DE EDUCACIÓN DEL DISTRITO.</t>
  </si>
  <si>
    <t>ADQUISICIÓN  DE ELEMENTOS, MATERIALES Y EQUIPOS DE TECNOLOGÍA CON DESTINO A LOS COLEGIOS DEL DISTRITO CAPITAL, NIVEL CENTRAL Y LOCAL, CONFORME A LAS NECESIDADES EVIDENCIADAS POR LA SECRETARÍA DE EDUCACIÓN DEL DISTRITO.</t>
  </si>
  <si>
    <t>1046 Infraestructura y dotación al servicio de los ambientes de aprendizaje</t>
  </si>
  <si>
    <t>04005 Garantizar el personal de apoyo profesional y técnico en la contratación, supervisión, administración, aseguramiento y control de los bienes a dotar y dotados; así como el seguimiento y reporte de información inherente a la ejecución del componente.</t>
  </si>
  <si>
    <t>PRESTAR LOS SERVICIOS PROFESIONALES DE APOYO EN LA ARTICULACIÓN DE LOS PROCESOS, PROCEDIMIENTOS Y DEMÁS ACTIVIDADES INHERENTES, EN EL MARCO DEL SISTEMA INTEGRADO DE GESTIÓN DE CALIDAD, ASÍ COMO EL SEGUIMIENTO Y CONTROL A LA INVERSIÓN QUE REALICEN LAS ALCALDÍAS LOCALES EN LA LÍNEA DE INVERSIÓN DE DOTACIONES ESCOLARES DE LA SECRETARÍA DE EDUCACIÓN DEL DISTRITO.</t>
  </si>
  <si>
    <t>PRESTAR SERVICIOS PROFESIONALES PARA EL DESARROLLO Y SOPORTE TÉCNICO A LA DIRECCIÓN DE DOTACIONES ESCOLARES DE LA SECRETARIA DE EDUCACIÓN DEL DISTRITO PARA LA ÓPTIMA FUNCIONALIDAD DE LOS SISTEMAS DE INFORMACIÓN A SU CARGO A TRAVÉS DE LOS DESARROLLOS REALIZADOS EN AMBIENTE DE PRUEBAS Y RESPECTIVA CONSOLIDACIÓN EN AMBIENTE DE PRODUCCIÓN.</t>
  </si>
  <si>
    <t>PRESTAR LOS SERVICIOS DE APOYO TÉCNICO EN LOS PROCESOS DE ANÁLISIS, REVISIÓN, SEGUIMIENTO Y CONTROL DEL MOBILIARIO A SER ADQUIRIDO O RECIBIDO POR LA DIRECCIÓN DE DOTACIONES ESCOLARES DE LA SECRETARÍA DE EDUCACIÓN DEL DISTRITO</t>
  </si>
  <si>
    <t>Dirección   de Dotaciones Escolares</t>
  </si>
  <si>
    <t>PRESTAR SERVICIOS PROFESIONALES DE APOYO PARA LA REALIZACIÓN DE GESTIONES, SEGUIMIENTO Y CONTROL FINANCIERO DE LOS PROYECTOS, COMPONENTES  Y ACTIVIDADES ASIGNADAS A LA DIRECCIÓN DE DOTACIONES ESCOLARES DE LA SECRETARÍA DE EDUCACIÓN DEL DISTRITO.</t>
  </si>
  <si>
    <t>PRESTAR LOS SERVICIOS DE APOYO TÉCNICO PARA EL LEVANTAMIENTO FÍSICO, INGRESOS, MARCACIÓN DE BIENES, REGISTRO Y ACTUALIZACIÓN DE LOS INVENTARIOS EN LOS SISTEMAS DE INFORMACIÓN, ASÍ COMO EL CONTROL Y VERIFICACIÓN DE LAS ENTREGAS EFECTUADAS A CARGO DE LA DIRECCIÓN DE DOTACIONES ESCOLARES, RESPECTO DE LOS BIENES ADQUIRIDOS Y DOTADOS POR LA SECRETARÍA DE EDUCACIÓN DEL DISTRITO.</t>
  </si>
  <si>
    <t>PRESTAR SERVICIOS PROFESIONALES PARA REALIZAR LA COORDINACIÓN Y DEFINICIÓN TÉCNICA Y AMBIENTAL EN LAS ETAPAS DE PLANEACIÓN EJECUCIÓN, SEGUIMIENTO, ADMINISTRACIÓN Y DESARROLLO DE LOS PROCESOS DE SELECCIÓN, ASÍ COMO REALIZAR EL SEGUIMIENTO A LOS CONTRATOS SUPERVISADOS O APOYADOS TÉCNICAMENTE POR LA DIRECCIÓN DE DOTACIONES ESCOLARES DE LA SECRETARÍA DE EDUCACIÓN DEL DISTRITO.</t>
  </si>
  <si>
    <t>PRESTAR LOS SERVICIOS DE APOYO TÉCNICO EN LAS ETAPAS DE PLANEACIÓN Y DESARROLLO DE LOS PROCESOS DE SELECCIÓN Y SEGUIMIENTO DE LAS ADQUISICIONES REALIZADOS, ASÍ COMO EL CONTROL Y VERIFICACIÓN DE LAS ENTREGAS EFECTUADAS POR LA DIRECCIÓN DE DOTACIONES ESCOLARES DE LA SECRETARÍA DE EDUCACIÓN DEL DISTRITO.</t>
  </si>
  <si>
    <t>PRESTAR SERVICIOS PROFESIONALES DE APOYO JURÍDICO EN LOS PROCESOS PRECONTRACTUALES, CONTRACTUALES Y POSTCONTRACTUALES  QUE ADELANTE LA DIRECCIÓN DE DOTACIONES ESCOLARES DE LA SECRETARÍA DE EDUCACIÓN DEL DISTRITO.</t>
  </si>
  <si>
    <t>PRESTAR SERVICIOS PROFESIONALES EN LOS ASUNTOS LEGALES RELACIONADOS CON EL ASEGURAMIENTO, REPOSICIÓN Y/O INDEMNIZACIÓN SOBRE EL PATRIMONIO Y/O BIENES ADMINISTRADOS POR LA SECRETARÍA DE EDUCACIÓN DEL DISTRITO</t>
  </si>
  <si>
    <t>PRESTAR LOS SERVICIOS DE APOYO ASISTENCIAL PARA EL LEVANTAMIENTO FÍSICO, INGRESOS, MARCACIÓN DE BIENES Y REGISTRO, ASÍ COMO EL CONTROL Y VERIFICACIÓN DE LAS ENTREGAS EFECTUADAS A CARGO DE LA DIRECCIÓN DE DOTACIONES ESCOLARES, RESPECTO DE LOS BIENES ADQUIRIDOS Y DOTADOS POR LA  SECRETARÍA DE EDUCACIÓN DEL DISTRITO.</t>
  </si>
  <si>
    <t xml:space="preserve">PRESTAR SERVICIOS PROFESIONALES EN APOYO A LA COORDINACION PARA TEMAS DE ORDEN JURÍDICO QUE SE ENCUENTREN RELACIONADOS CON LA CONTRATACIÓN, SEGUIMIENTO, DESARROLLO Y DEMÁS ASUNTOS QUE LE SEAN PERTINENTES EN CUANTO A LAS PÓLIZAS DE SEGUROS Y FIGURAS SIMILARES CON LAS QUE SE CUENTE O SE REQUIERAN PARA EL CUBRIMIENTO DE LOS RIESGOS QUE CONFORME LAS DETERMINACIONES INTERNAS, LEGALES Y REGLAMENTARIAS DEBAN CONTAR CON ESTE RESPALDO Y ASEGURAMIENTO, CONFORME LOS REQUERIMIENTOS DE LA SECRETARÍA DE EDUCACIÓN DEL DISTRITO. </t>
  </si>
  <si>
    <t>PRESTAR LOS SERVICIOS DE APOYO TÉCNICO PARA EL LEVANTAMIENTO  FÍSICO, INGRESOS, MARCACIÓN DE BIENES, REGISTRO Y ACTUALIZACIÓN DE LOS INVENTARIOS EN LOS SISTEMAS DE INFORMACIÓN A CARGO DE LA DIRECCIÓN DE DOTACIONES ESCOLARES, RESPECTO DE LOS BIENES ADQUIRIDOS Y DOTADOS POR LA  SECRETARÍA DE EDUCACIÓN DEL DISTRITO.</t>
  </si>
  <si>
    <t>PRESTAR SERVICIOS PROFESIONALES PARA REALIZAR LA COORDINACIÓN Y DEFINICIÓN TÉCNICA EN LAS ETAPAS DE PLANEACIÓN Y DESARROLLO DE LOS PROCESOS DE SELECCIÓN, ASÍ COMO REALIZAR EL SEGUIMIENTO A LOS CONTRATOS SUPERVISADOS O APOYADOS TÉCNICAMENTE POR LA DIRECCIÓN DE DOTACIONES ESCOLARES DE LA SECRETARÍA DE EDUCACIÓN DEL DISTRITO.</t>
  </si>
  <si>
    <t>PRESTAR LOS SERVICIOS DE APOYO ASISTENCIAL PARA EL LEVANTAMIENTO FÍSICO, INGRESOS, MARCACIÓN DE BIENES Y REGISTRO, ASÍ COMO EL CONTROL Y VERIFICACIÓN DE LAS ENTREGAS EFECTUADAS A CARGO DE LA DIRECCIÓN DE DOTACIONES ESCOLARES, RESPECTO DE LOS BIENES ADQUIRIDOS Y DOTADOS POR LA SECRETARÍA DE EDUCACIÓN DEL DISTRITO.</t>
  </si>
  <si>
    <t>PRESTAR SERVICIOS PROFESIONALES PARA REALIZAR LA COORDINACIÓN Y DEFINICIÓN TÉCNICA EN LAS ETAPAS DE PLANEACIÓN Y DESARROLLO DE LOS PROCESOS DE SELECCIÓN ASÍ COMO REALIZAR EL SEGUIMIENTO A LOS CONTRATOS SUPERVISADOS O APOYADOS TÉCNICAMENTE POR LA DIRECCIÓN DE DOTACIONES ESCOLARES DE LA SECRETARÍA DE EDUCACIÓN DEL DISTRITO</t>
  </si>
  <si>
    <t>PRESTAR LOS SERVICIOS DE APOYO ASISTENCIAL PARA LOS PROCESOS DE ARCHIVO DOCUMENTAL CONFORME NORMATIVA VIGENTE Y LEVANTAMIENTO FÍSICO A CARGO DE LA DIRECCIÓN DE DOTACIONES ESCOLARES DE LOS BIENES ADQUIRIDOS Y DOTADOS POR LA SECRETARÍA DE EDUCACIÓN DEL DISTRITO.</t>
  </si>
  <si>
    <t>PRESTAR SERVICIOS PROFESIONALES EN APOYO A LA COORDINACIÓN PARA TEMAS DE ORDEN JURÍDICO RELACIONADOS CON LA CONSOLIDACIÓN Y ESTRUCTURACIÓN DE LAS RESPUESTAS A LOS REQUERIMIENTOS DE LAS AUTORIDADES DEL ORDEN NACIONAL Y DISTRITAL, PETICIONES, ORGANISMOS DE CONTROL EN TODAS SUS ETAPAS Y FORMULACIÓN DE PLANES DE MEJORAMIENTO A CARGO DE LA DIRECCIÓN DE DOTACIONES ESCOLARES DE LA SECRETARÍA DE EDUCACIÓN DEL DISTRITO Y SU OPORTUNO SEGUIMIENTO CON LOS DIFERENTES EQUIPOS DE TRABAJO.</t>
  </si>
  <si>
    <t>PRESTAR SERVICIOS TECNICOS PARA APOYAR LO RELACIONADO CON LOS TRAMITES OPERATIVOS DEL ASEGURAMIENTO, VERIFICACION DOCUMENTAL DE LOS SOPORTES SOBRE NOVEDADES QUE PRESENTEN LOS BIENES ADMINISTRADOS POR LA SECRETARÍA DE EDUCACIÓN DEL DISTRITO.</t>
  </si>
  <si>
    <t>PRESTAR LOS SERVICIOS DE APOYO TÉCNICO PARA EL LEVANTAMIENTO FÍSICO, INGRESOS, MARCACIÓN DE BIENES, REGISTRO Y ACTUALIZACIÓN DE LOS INVENTARIOS EN LOS SISTEMAS DE INFORMACIÓN A CARGO DE LA DIRECCIÓN DE DOTACIONES ESCOLARES, RESPECTO DE LOS BIENES ADQUIRIDOS Y DOTADOS POR LA  SECRETARÍA DE EDUCACIÓN DEL DISTRITO.</t>
  </si>
  <si>
    <t>PRESTAR SERVICIOS PROFESIONALES DE APOYO EN EL ANÁLISIS, SEGUIMIENTO Y CONTROL DE LOS BIENES DOTADOS POR LA SECRETARÍA DE EDUCACIÓN DEL DISTRITO.</t>
  </si>
  <si>
    <t>PRESTAR LOS SERVICIOS PROFESIONALES PARA EL REGISTRO, SEGUIMIENTO, VERIFICACIÓN, PROCESAMIENTO DE INFORMACIÓN, CAPACITACIÓN E INFORMES EN EL PROCESO DE BAJAS QUE ADELANTE LA DIRECCIÓN DE DOTACIONES ESCOLARES DE LA SECRETARÍA DE EDUCACIÓN DEL DISTRITO.</t>
  </si>
  <si>
    <t>PRESTAR LOS SERVICIOS DE APOYO ASISTENCIAL PARA EL CONTROL, SEGUIMIENTO Y POSTERIOR CUMPLIMIENTO DE LAS GARANTÍAS DE LOS BIENES ADQUIRIDOS Y DOTADOS POR LA SECRETARIA DE EDUCACIÓN DEL DISTRITO, EN EL MARCO DE LOS CONTRATOS SUPERVISADOS POR LA DIRECCIÓN DE DOTACIONES ESCOLARES</t>
  </si>
  <si>
    <t>INTERVENTORÍA TÉCNICA, ADMINISTRATIVA, JURÍDICA, FINANCIERA Y AMBIENTAL AL CONTRATO DE EJECUCIÓN DE LAS OBRAS DE TERMINACIÓN DE LA NUEVA PLANTA FÍSICA DEL COLEGIO O.E.A. SEDE B ANTONIA SANTOS I, UBICADO EN LA LOCALIDAD 8ª KENNEDY DEL DISTRITO CAPITAL, IDENTIFICADO CON EL CPF 0807, DE ACUERDO CON LOS PLANOS Y ESPECIFICACIONES ENTREGADOS POR LA SECRETARÍA DE EDUCACIÓN DEL DISTRITO.</t>
  </si>
  <si>
    <t>ELABORACIÓN DE LOS ESTUDIOS PRELIMINARES, ESTRUCTURACIÓN Y DESARROLLO DEL CONCURSO PÚBLICO DE ANTEPROYECTO INTEGRAL DE ARQUITECTURA Y URBANISMO, PARA EL DISEÑO DE UN COLEGIO NUEVO EN EL DISTRITO CAPITAL</t>
  </si>
  <si>
    <t xml:space="preserve">187.790.306 </t>
  </si>
  <si>
    <t>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 Y ATENDER LA GESTIÓN TERRITORIAL DE LAS DIFERENTES ZONAS DE LAS LOCALIDADES DE BOGOTÁ</t>
  </si>
  <si>
    <t>PRESTAR SERVICIOS PROFESIONALES PARA EL APOYO LEGAL Y CONTRACTUAL DE LA DIRECCIÓN DE CONSTRUCCIÓN Y CONSERVACIÓN DE ESTABLECIMIENTOS EDUCATIVOS. ASÍ COMO ADELANTAR EL CONTROL DE LEGALIDAD DE TODOS LOS DOCUMENTOS Y ACTIVIDADES PROPIAS DE LA DIRECCIÓN.</t>
  </si>
  <si>
    <t>EJECUCIÓN DE LAS OBRAS TERMINACIÓN DEL COLEGIO DISTRITAL GUILLERMO LEÓN VALENCIA DE LA LOCALIDAD ANTONIO NARIÑO 15 DE ACUERDO CON LA LICENCIA DE CONSTRUCCIÓN, LOS ESTUDIOS TÉCNICOS, DISEÑOS, PRESUPUESTO Y ESPECIFICACIONES ENTREGADOS POR LA SECRETARÍA DE EDUCACIÓN  DEL DISTRITO.</t>
  </si>
  <si>
    <t>Dirección   de Construcción y Conservación de Establecimientos</t>
  </si>
  <si>
    <t>PRESTAR APOYO PROFESIONAL EN LOS PROYECTOS DE OBRA QUE ADELANTA LA DIRECCIÓN DE CONSTRUCCIÓN Y CONSERVACIÓN DE ESTABLECIMIENTOS EDUCATIVOS RESPECTO DEL LEVANTAMIENTO DE INFORMACIÓN, SEGUIMIENTO Y CUMPLIMIENTO DE LAS ACTIVIDADES A CARGO DE LOS PROFESIONALES QUE COMPONEN LA DIRECCIÓN</t>
  </si>
  <si>
    <t>PRESTAR EL SERVICIO DE MANTENIMIENTO PREVENTIVO, PREDICTIVO Y CORRECTIVO EN LAS SEDES ADMINISTRATIVAS Y BODEGAS DE LA SED</t>
  </si>
  <si>
    <t>ADQUIRIR DOTACIÓN DE COCINA PARA LOS COLEGIOS DEL DISTRITO CAPITAL, CONFORME A LAS NECESIDADES EVIDENCIADAS POR LA SECRETARÍA DE EDUCACIÓN DEL DISTRITO.</t>
  </si>
  <si>
    <t>0 y 3</t>
  </si>
  <si>
    <t>ADQUISICIÓN DE APARATOS DE REFRIGERACIÓN Y CALENTAMIENTO DE ALIMENTOS, DESTINADOS A LA SEDE ADMINISTRATIVA DEL NIVEL CENTRAL, LOCAL Y COLEGIOS DEL DISTRITO CAPITAL, ADECUADOS A LOS NUEVOS CONCEPTOS DE AMBIENTES DE APRENDIZAJE DISPUESTOS POR LA SECRETARÍA DE EDUCACIÓN DEL DISTRITO.</t>
  </si>
  <si>
    <t>MÍNIMA CUANTÍA
Compra Grandes Superficies
Tienda Virtual del Estado Colombiano</t>
  </si>
  <si>
    <t>DOTACIÓN DE IMPLEMENTOS PARA LA MANIPULACIÓN DE ALIMENTOS EN LAS INSTITUCIONES EDUCATIVAS QUE HACEN PARTE DE LOS AMBIENTES DE APRENDIZAJE.</t>
  </si>
  <si>
    <t>EJECUCIÓN DE LAS OBRAS DE RESTITUCIÓN, DEMOLICIÓN TOTAL DE LAS EDIFICACIONES EXISTENTES Y CONSTRUCCIÓN DE LA PLANTA FÍSICA DEL COLEGIO DISTRITAL PRÓSPERO PINZÓN DE LA LOCALIDAD DE KENNEDY DE ACUERDO CON LA LICENCIA DE CONSTRUCCIÓN, LOS ESTUDIOS TÉCNICOS, DISEÑOS, PRESUPUESTO Y ESPECIFICACIONES ENTREGADOS POR LA SECRETARÍA DE EDUCACIÓN DEL DISTRITO</t>
  </si>
  <si>
    <t xml:space="preserve">02009 Construir, adecuar y/o mejorar comedores escolares de los colegios distritales (incluye interventoría y adicionales) </t>
  </si>
  <si>
    <t>EJECUCIÓN DE LAS OBRAS MENORES DE ADECUACIÓN, MEJORAMIENTO, REPARACIÓN Y CONSERVACIÓN DE LA INFRAESTRUCTURA FÍSICA DEL COMEDOR ESCOLAR DE LA SEDE A DEL COLEGIO DISTRITAL USAQUÉN</t>
  </si>
  <si>
    <t>Mínima Cuantía</t>
  </si>
  <si>
    <t>81101513
81101514</t>
  </si>
  <si>
    <t>INTERVENTORÍA TÉCNICA, ADMINISTRATIVA, AMBIENTAL, JURÍDICA Y FINANCIERA AL CONTRATO DE EJECUCIÓN DE LAS OBRAS TERMINACIÓN DEL COLEGIO DISTRITAL GUILLERMO LEON VALENCIA DE LA LOCALIDAD ANTONIO NARIÑO 15 DE ACUERDO CON LA LICENCIA DE CONSTRUCCIÓN, LOS ESTUDIOS TÉCNICOS, DISEÑOS, PRESUPUESTO Y ESPECIFICACIONES ENTREGADOS POR LA SECRETARÍA DE EDUCACIÓN DEL DISTRITO</t>
  </si>
  <si>
    <t>04001 Dotar mobiliario, equipos e implementos de computo, laboratorio, audiovisuales, comunicaciones, herramientas, instrumentos musicales, deportivos, artísticos, material didáctico para ambientes pedagógicos y administrativos de nivel central y local.</t>
  </si>
  <si>
    <t>ADQUISICIÓN DE MESAS Y SILLAS PLÁSTICAS PARA CAFETERÍA DESTINADAS A LOS COLEGIOS DEL DISTRITO CAPITAL ADECUADOS A LOS NUEVOS CONCEPTOS DE AMBIENTES DE APRENDIZAJE DISPUESTOS POR LA SECRETARÍA DE EDUCACIÓN DEL DISTRITO.</t>
  </si>
  <si>
    <t xml:space="preserve">MÍNIMA CUANTÍA
</t>
  </si>
  <si>
    <t>ADQUISICIÓN DE CUCHARAS EN ACERO INOXIDABLE PARA LOS COMEDORES ESCOLARES DESTINADOS A LOS COLEGIOS DEL DISTRITO CAPITAL ADECUADOS A LOS NUEVOS CONCEPTOS DE AMBIENTES DE APRENDIZAJE DISPUESTOS POR LA SECRETARÍA DE EDUCACIÓN DEL DISTRITO.</t>
  </si>
  <si>
    <t>MINIMA CUANTIA Compra Grandes Superficies</t>
  </si>
  <si>
    <t>ADQUIRIR MENAJE PLÁSTICO Y DE SERVICIO, UTENSILIOS, HERRAMIENTAS Y ELEMENTOS DE PROTECCION DEL PERSONAL, PARA SU USO EN LAS COCINAS DE LOS COLEGIOS DEL DISTRITO CAPITAL Y DEMÁS ÁREAS DEL NIVEL CENTRAL Y LOCAL, CONFORME A LAS NECESIDADES EVIDENCIADAS POR LA SECRETARIA DE EDUCACIÓN DEL DISTRITO Y REQUERIMIENTOS NORMATIVOS.</t>
  </si>
  <si>
    <t>Adquisición de accesorios para instrumentos musicales de las orquestas y bandas filarmónicas de los colegios del distrito capital, adecuados a los nuevos conceptos de ambientes de aprendizaje dispuestos por la secretaría de educación del distrito</t>
  </si>
  <si>
    <t>ADQUIRIR EL MATERIAL BIBLIOGRÁFICO PARA LA DOTACIÓN DE LAS BIBLIOTECAS ESCOLARES DE LOS COLEGIOS DISTRITALES DE BOGOTÁ SELECCIONADOS POR LA DIRECCIÓN DE CIENCIAS, TECNOLOGÍAS Y MEDIOS EDUCATIVOS DE LA SECRETARÍA DE EDUCACIÓN DEL DISTRITO.</t>
  </si>
  <si>
    <t>Selección abreviada menor cuantia</t>
  </si>
  <si>
    <t>ADQUIRIR MATERIAL PEDAGÓGICO IMPRESO DE LECTURA Y ESCRITURA, SEGÚN CONTENIDO APORTADO POR EL BANCO INTERAMERICANO DE DESARROLLO Y EL INSTITUTO DISTRITAL DE LA ARTES IDARTES, PARA EL PLAN DE FORTALECIMIENTO DE LECTO-ESCRITURA, DESTINADO A LOS COLEGIOS DEL DISTRITO CAPITAL SELECCIONADOS POR LA DIRECCIÓN DE CIENCIAS, TECNOLOGÍA Y MEDIOS EDUCATIVOS DE LA SECRETARÍA DE EDUCACIÓN DEL DISTRITO</t>
  </si>
  <si>
    <t>MÍNIMA CUANTÍA
Compra Grandes Superficies</t>
  </si>
  <si>
    <t xml:space="preserve">240
</t>
  </si>
  <si>
    <t xml:space="preserve">ADQUISICIÓN DE MATERIAL PEDAGÓGICO PARA LENGUAJE, EN DESARROLLO DEL PLAN DE FORTALECIMIENTO DE LECTOESCRITURA, DESTINADO A LOS COLEGIOS DEL DISTRITO CAPITAL SELECCIONADOS POR LA DIRECCIÓN DE CIENCIAS TECNOLOGÍA Y MEDIOS EDUCATIVOS DE LA SECRETARÍA DE EDUCACIÓN DEL DISTRITO.   </t>
  </si>
  <si>
    <t>Selección abreviada - Adhesión acuerdo marco</t>
  </si>
  <si>
    <t>Prestar servicios profesionales a la Dirección de Construcción y Conservación de Establecimientos Educativos, de ingeniería técnica en instalaciones eléctricas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Secretaría de Educación del Distrito dentro del marco de su experticia y experiencia.</t>
  </si>
  <si>
    <t>5 meses</t>
  </si>
  <si>
    <t>PRESTACION DE SERVICIOS PROFESIONALES</t>
  </si>
  <si>
    <t>Prestar servicios profesionales a la Dirección de Construcción y Conservación de Establecimientos Educativos de la secretaría de educación  del distrito, apoyando las tareas de saneamiento predial, así como apoyar la realización de los estudios técnicos y normativos que permitan viabilizar suelo para la construcción de equipamientos educativos atendiendo las metas del plan de desarrollo distrital 2016 - 2019 "Bogotá mejor para todos"</t>
  </si>
  <si>
    <t>5 meses y 10 dias</t>
  </si>
  <si>
    <t>Prestar servicios profesionales a la Dirección de Construcción y Conservación de Establecimientos Educativos de la secretaría de educación  del distrito en temas ambientales en las obras que se ejecutan en las diferentes localidades de la ciudad y gestión y tramite de los permisos que otorgan las diferentes autoridades ambientales distritales y/o nacionales.</t>
  </si>
  <si>
    <t xml:space="preserve">Prestar servicios profesionales a la Dirección de Construcción y Conservación de Establecimientos Educativos en la gestión y trámite de licencias de urbanismo y construcción en sus diferentes modalidades, así como todas las acciones urbanísticas necesarias para el saneamiento y legalización de predios y colegios distritales. Igualmente brindar apoyo en la presentación y sustentación de conceptos técnicos que le sean requeridos y que estén vinculados con el desarrollo de las actividades previstas con ocasión del objeto contractual. </t>
  </si>
  <si>
    <t>5 meses y 8 dias</t>
  </si>
  <si>
    <t xml:space="preserve">Prestar servicios profesionales para atender y responder de manera integral todos los requerimientos que sean presentados por el concejo, los organismos de vigilancia y control del orden nacional y distrital, así como las respuestas y seguimientos a la implementación de los planes de mejoramiento y demás asuntos legales y contractuales que sean competencia de la Dirección de Construcción y Conservación de Establecimientos Educativos. </t>
  </si>
  <si>
    <t>Prestar servicios profesionales a la Dirección de Construcción y Conservación de Establecimientos Educativos para la realización, estructuración y seguimiento de los estudios previos en lo relacionado con los temas técnicos relacionados con su experticia y profesión, para el desarrollo de los documentos que correspondan en el marco de las normas que rigen la contratación estatal, y la elaboración de los estudios previos que conforme al plan de desarrollo distrital y a la priorización de la Secretaría de Educación del Distrito se tengan determinados para la vigencia.</t>
  </si>
  <si>
    <t>5 meses y 14 dias</t>
  </si>
  <si>
    <t>Prestar servicios profesionales a la Dirección de Construcción y Conservación de Establecimientos Educativos para apoyar el seguimiento de los procesos de evaluación y consolidación de diseño, así como el acompañamiento en la formulación, ejecución y seguimiento de planes, programas y proyectos para la construcción, ampliación, adecuación, reparación y mantenimiento de los bienes inmuebles de la Secretaría de Educación del Distrito. Igualmente prestar apoyo en la realización de diseños o ideas arquitectónicas que le sean solicitados con ocasión de las actividades previstas por la dirección.</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</si>
  <si>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</si>
  <si>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5 meses y 9 dias</t>
  </si>
  <si>
    <t>Prestar servicios profesionales para coordinar todas las actividades inherentes a la construcción, mantenimiento, conservación de las instituciones de educación distrital ubicadas en la zona que se le asigne conforme a la distribución que para el efecto tenga la dirección de construcción y conservación de establecimiento educativos.</t>
  </si>
  <si>
    <t>5 meses y 15 dias</t>
  </si>
  <si>
    <t>Prestar servicios profesionales de ingeniería técnica especializada en instalaciones hidráulicas y sanitarias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Secretaría de Educación del Distrito dentro del marco de sus experticia y experiencia.</t>
  </si>
  <si>
    <t>Prestar servicios profesionales en el seguimiento de los procesos administrativos relacionados con el desarrollo de las actividades de gestión documental y correspondencia, así como el trámite de cuentas de cobro y/o facturas, anticipos, y todos los pagos derivados de los contratos a cargo de la Dirección de Construcción y Conservación de Establecimientos Educativos.</t>
  </si>
  <si>
    <t>Prestar servicios profesionales para el apoyo legal y contractual de la Dirección de Construcción y Conservación de Establecimientos Educativos. Así como acompañar en la estructuración y fundamentación de las solicitudes de procesos sancionatorios que se evidencien en el desarrollo de los contratos a cargo de la dirección.</t>
  </si>
  <si>
    <t>Prestar servicios profesionales para el apoyo jurídico de la dirección en los temas relacionados con los contratos de obra e interventoría, así como los procesos jurídicos que se adelanten en la Secretaría de Educación del Distrito  con ocasión de los mismos.</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</si>
  <si>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</si>
  <si>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Prestar servicios profesionales para el apoyo en la gestión de los aspectos jurídicos en el componente ambiental y saneamiento jurídico de los predios a cargo de la Dirección de Construcción y Conservación de Establecimientos Educativos e igualmente adelantar la liquidación de los contratos a cargo de la dirección según asignación.</t>
  </si>
  <si>
    <t>Prestar el servicio de mantenimiento preventivo, predictivo y correctivo en las sedes administrativas y bodegas de la SED</t>
  </si>
  <si>
    <t>Prestar servicios profesionales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</si>
  <si>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servicios profesionales para coordinar todas las actividades inherentes a la construcción, mantenimiento, conservación de las instituciones de educación distrital ubicadas en la zona que se le asigne conforme a la distribución que para el efecto tenga la dirección de construcción y conservación de establecimiento educativo.</t>
  </si>
  <si>
    <t>Prestar servicios profesionales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</si>
  <si>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4 meses</t>
  </si>
  <si>
    <t>Prestar servicios profesionales en el seguimiento de los procesos administrativos y financieros, relacionados con la Dirección de Construcción y Conservación de Establecimientos Educativos.</t>
  </si>
  <si>
    <t>Prestar servicios profesionales a la Dirección de Construcción y Conservación de Establecimientos Educativos en los procesos y trámites de saneamiento e identificación de predios utilizando todas las herramientas tecnológicas necesarias para el desarrollo del objeto del contrato. Apoyar al área de gestión del suelo en todos los requerimientos que se necesiten para el cumplimiento de los procesos.</t>
  </si>
  <si>
    <t>Prestar servicios profesionales de ingeniería técnica especializada en instalaciones hidráulicas y sanitarias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 reparación y mantenimiento de los bienes inmuebles de la Secretaría de Educación del Distrito dentro del marco de su experticia y experiencia.</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</si>
  <si>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</si>
  <si>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Prestar servicios profesionales a la Dirección de Construcción y Conservación de Establecimientos Educativos de la secretaría de educación  del distrito para gestionar todas las acciones urbanísticas necesarias para la revisión, ajuste y/o modificación del plan maestro de equipamientos educativos, articulación con el pot, revisión de los estándares básicos de acuerdo a las normas del pmee, y gestionar lo relacionado con norma urbana para las consultorías contratadas para el crecimiento de la infraestructura escolar en la ciudad</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</si>
  <si>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Secretaria de Educación del Distrito.</t>
  </si>
  <si>
    <t>Prestar servicios profesionales a la Dirección de Construcción y Conservación de Establecimientos Educativos para la realización, estructuración y seguimiento de los estudios previos en lo relacionado con los temas técnicos relacionados con su experticia y profesión, para el desarrollo de los documentos que correspondan en el marco de las normas que rigen la contratación estatal, y la elaboración de los estudios previos que conforme al plan de desarrollo distrital y a la priorización de la secretaría de educación se tengan determinados para la vigencia.</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</si>
  <si>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</si>
  <si>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servicios profesionales a la Dirección de Construcción y Conservación de Establecimientos Educativos para apoyar el seguimiento de los procesos de evaluación y consolidación de diseño, así como el acompañamiento en la formulación, ejecución, seguimiento de planes, programas y proyectos para la construcción, ampliación, adecuación, reparación y mantenimiento de los bienes inmuebles de la Secretaría de Educación del Distrito. Igualmente prestar apoyo en la realización de diseños o ideas arquitectónicas que le sean solicitados con ocasión de las actividades previstas por la dirección.</t>
  </si>
  <si>
    <t>Prestar servicios profesionales para el apoyo en el seguimiento y verificación técnica, administrativa y financiera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</si>
  <si>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Prestar servicios profesionales en la estructuración de los presupuestos y los análisis de precios y estudios del sector, en los procesos de selección y los contratos que se encuentren en ejecución, que se estimen necesarios y estén a cargo de la Dirección de Construcción y Conservación de Establecimientos Educativos.</t>
  </si>
  <si>
    <t>Prestar servicios profesionales especializados a la Dirección de Construcción y Conservación de Establecimientos Educativos para la identificación, georreferenciación e incorporación de predios con características y atributos especiales para la construcción de equipamientos educativos, en zonas de desarrollo urbano priorizadas por la Secretaría de Educación del Distrito.</t>
  </si>
  <si>
    <t>Prestar servicios profesionales a la Dirección de Construcción y Conservación de Establecimientos Educativos en la gestión y trámite de licencias de urbanismo y construcción en sus diferentes modalidades, así como todas las acciones urbanísticas necesarias para el saneamiento y legalización de predios y colegios distritales. Igualmente brindará apoyo en la presentación y sustentación de conceptos técnicos que le sean requeridos y que estén vinculados con el desarrollo de las actividades previstas con ocasión del objeto contractual.</t>
  </si>
  <si>
    <t>Prestar servicios profesionales a la Dirección de Construcción y Conservación de Establecimientos Educativos, de ingeniería técnica en instalaciones eléctricas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Secretaría de Educación del Distrito dentro del marco de sus experticia y experiencia.</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</si>
  <si>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gestión territorial de las diferentes zonas de las localidades de Bogotá.</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</si>
  <si>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atender la gestión territorial en las diferentes zonas de las localidades de bogotá y apoyar a la parte jurídica en los conceptos técnicos de los diferentes entes de control.</t>
  </si>
  <si>
    <t>Prestar apoyo operativo a la Dirección de Construcción y Conservación de Establecimientos Educativos en la ejecución de todas las actividades que se requieran y que estén relacionados con el área de planeación y diseño y las demás que se requieran relacionadas con el objeto.</t>
  </si>
  <si>
    <t>Prestar apoyo operativo en la realización de todas las actividades de orden administrativo de la Dirección de Construcción y Conservación de Establecimientos Educativos</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</si>
  <si>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atender la gestión territorial en las diferentes zonas de las localidades de Bogotá y apoyar los programas de la dirección en la herramienta del plan de desarrollo y el aplicativo del siic (sistema integrado de información de construcciones).</t>
  </si>
  <si>
    <t>Prestar servicios profesionales a la Dirección de Construcción y Conservación de Establecimientos Educativos de la secretaría de educación  del distrito, para apoyar la supervisión técnica y administrativa de los contratos de atención de emergencia.</t>
  </si>
  <si>
    <t>Prestar servicios profesionales para el apoyo en el seguimiento y verificación técnica, administrativa y financiera de los proyectos a cargo de la Dirección de Construcción y Conservación de Establecimientos Educativos de la secretaría de educación  del distrito, así como en la formulación, ejecución y seguimiento de planes, programas y proyectos para la construcción, ampliación, adecuación, reparación y mantenimiento de los bienes inmuebles de la Secretaría de Educación del Distrito. Y atender la gestión territorial en las diferentes zonas de las localidades de Bogotá.</t>
  </si>
  <si>
    <t>Prestar servicios profesionales en el seguimiento de los procesos administrativos relacionados con el trámite de cuentas de cobro y/o facturas, anticipos, y todos los pagos derivados de los contratos a cargo de la Dirección de Construcción y Conservación de Establecimientos Educativos.</t>
  </si>
  <si>
    <t>Prestar servicios profesionales a la Dirección de Construcción y Conservación de Establecimientos Educativos para apoyar el seguimiento de los procesos de evaluación y consolidación de diseño, así como el acompañamiento en la formulación, ejecución, seguimiento de planes, programas y proyectos para la construcción, ampliación, adecuación, reparación y mantenimiento de los bienes inmuebles de la Secretaría de Educación del Distrito. Igualmente prestara apoyo en la realización de diseños o ideas arquitectónicas que le sean solicitados con ocasión de las actividades previstas por la dirección.</t>
  </si>
  <si>
    <t>PRESTACION DE SERVICIOS DE APOYO A LA GESTION</t>
  </si>
  <si>
    <t>Prestar servicios profesionales en la elaboración y revisión de los presupuestos, análisis de precios unitarios, especificaciones, programación y demás componentes presupuestales, en los contratos de consultoría que se encuentren en ejecución y en los diseños que se estimen necesarios y estén a cargo de la Dirección de Construcción y Conservación de Establecimientos Educativos.</t>
  </si>
  <si>
    <t>Prestar apoyo profesional para la gestión de los aspectos jurídicos derivados del cumplimiento de las funciones a cargo de la dirección de construcción y conservación de establecimiento educativos, particularmente lo relacionado con respuestas a derechos de petición, tutelas, comités de conciliación y todos los asuntos de carácter jurídico a cargo de la dirección, así como la liquidación de los contratos a cargo de la dirección.</t>
  </si>
  <si>
    <t>Prestar apoyo técnico y operativo en la ejecución y desarrollo de las actividades de gestión documental y correspondencia que relacionados con asuntos de gestión del suelo y de la Dirección de Construcción y Conservación de Establecimientos Educativos.</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</si>
  <si>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</si>
  <si>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apoyo profesional para la gestión de los aspectos jurídicos derivados del cumplimiento de las funciones a cargo de la Dirección de Construcción y Conservación de Establecimientos Educativos, particularmente en lo relacionado con el trámite de liquidación de contratos, procesos sancionatorios y todos los asuntos de carácter jurídico y contractual a cargo de la dirección.</t>
  </si>
  <si>
    <t>Prestar servicios profesionales en el seguimiento de los procesos administrativos y financieros, así como el trámite de cuentas de cobro y/o facturas, anticipos, y todos los pagos derivados de los contratos a cargo de la Dirección de Construcción y Conservación de Establecimientos Educativos.</t>
  </si>
  <si>
    <t>Prestar servicios profesionales a la Dirección de Construcción y Conservación de Establecimientos Educativos en la actualización del inventario de plantas físicas, diseño arquitectónico, revisión de los estándares básicos de acuerdo a las normas del plan maestro, así como el acompañamiento y apoyo en la formulación y ejecución de planes, programas y proyectos para la construcción, ampliación, adecuación, reparación y mantenimiento de los bienes inmuebles de la Secretaría de Educación del Distrito.</t>
  </si>
  <si>
    <t>Prestar servicios profesionales a la Dirección de Construcción y Conservación de Establecimientos Educativos para apoyar el seguimiento de los procesos de evaluación y consolidación de diseño, así como el acompañamiento en la formulación, ejecución y seguimiento de planes, programas y proyectos para la construcción, ampliación, adecuación, preparación y mantenimiento de los bienes inmuebles de la Secretaría de Educación del Distrito. Igualmente prestara apoyo en la realización de diseños o ideas arquitectónicas que le sean solicitados con ocasión de las actividades previstas por la dirección.</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</si>
  <si>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</si>
  <si>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los servicios profesionales para el apoyo en la implementación y desarrollo de los programas sociales de la Dirección de Construcción y Conservación de establecimientos Educativos que se requieran para los procesos de adquisición predial, construcción de colegios, saneamiento predial, atención a la comunidad y demás que solicite la Entidad</t>
  </si>
  <si>
    <t>6 meses</t>
  </si>
  <si>
    <t>Prestar los servicios profesionales a la Dirección de Construcción y Conservación de Establecimientos Educativos para la implementación de los programas sociales, acompañamiento, sensibilización, socialización y atención a las comunidades de las áreas de influencia en los proyectos de infraestructura educativa, en los procesos de adquisición predial, saneamiento predial y en los demás proyectos que requiera la Entidad</t>
  </si>
  <si>
    <t>Prestar los servicios profesionales a la Dirección de Construcción y Conservación de Establecimientos Educativos para la implementación de los programas sociales, acompañamiento, sensibilización, socialización y atención a las comunidades de las áreas de influencia en los proyectos de infraestructura educativa y en los demás proyectos que requiera la Entidad</t>
  </si>
  <si>
    <t>Prestar los servicios profesionales a la Dirección de Construcción y Conservación de Establecimientos Educativos para la implementación de los programas sociales, acompañamiento, sensibilización, socialización y atención a las comunidades de las áreas de influencia en los procesos de adquisición predial, saneamiento predial y en los demás proyectos que requiera la Entidad</t>
  </si>
  <si>
    <t>02002 Realizar los estudios topograficos, de vulnerabilidad sismica, calculos estructurales y de revisión arquitectónica  necesarios para los proyectos, asi como la interventoria de los mismos</t>
  </si>
  <si>
    <t>CONTRATAR LA ELABORACIÓN DE LOS LEVANTAMIENTOS TOPOGRÁFICOS JURÍDICOS Y REALES COMPLETOS DE LOS PREDIOS REQUERIDOS DENTRO DEL PROCESO DE SANEAMIENTO DE INSTITUCIONES EDUCATIVAS DISTRITALES Y ADQUISICIÓN DE PREDIOS</t>
  </si>
  <si>
    <t>INTERVENTORÍA TÉCNICA, JURÍDICA, ADMINISTRATIVA Y FINANCIERA A LA ELABORACIÓN DE LOS LEVANTAMIENTOS TOPOGRÁFICOS JURÍDICOS Y REALES COMPLETOS DE LOS PREDIOS REQUERIDOS DENTRO DEL PROCESO DE SANEAMIENTO DE INSTITUCIONES EDUCATIVAS DISTRITALES Y ADQUISICIÓN DE PREDIOS</t>
  </si>
  <si>
    <t>1049-1</t>
  </si>
  <si>
    <t>1049 Cobertura con equidad</t>
  </si>
  <si>
    <t>05 Prestación del servicio educativo en establecimientos educativos no oficiales</t>
  </si>
  <si>
    <t>05002 Contratar la prestación del servicio público educativo en establecimientos educativos no oficiales</t>
  </si>
  <si>
    <t>Prestación de servicio público educativo a niños, niñas y jóvenes beneficiarios del Proyecto 1049 "Cobertura con  Equidad" , del Distrito Capital para 2018.</t>
  </si>
  <si>
    <t>Prestación del Servicio Educativo</t>
  </si>
  <si>
    <t>ADRIANA MARIA GONZALEZ MAXCYCLAK</t>
  </si>
  <si>
    <t>SUBSECRETARIA DE ACCESO Y PERMANENCIA</t>
  </si>
  <si>
    <t>CARLOS ALBERTO REVERON PEÑA</t>
  </si>
  <si>
    <t>DIRECTOR DE COBERTURA</t>
  </si>
  <si>
    <t>CARLOS JULIO MARTINEZ BELLO</t>
  </si>
  <si>
    <t>cmartinezb@educacionbogota.gov.co</t>
  </si>
  <si>
    <t>1049-2</t>
  </si>
  <si>
    <t>1049-3</t>
  </si>
  <si>
    <t>1049-4</t>
  </si>
  <si>
    <t>1049-8</t>
  </si>
  <si>
    <t>1049-9</t>
  </si>
  <si>
    <t>1049-10</t>
  </si>
  <si>
    <t>1049-11</t>
  </si>
  <si>
    <t>1049-12</t>
  </si>
  <si>
    <t>1049-13</t>
  </si>
  <si>
    <t>1049-14</t>
  </si>
  <si>
    <t>1049-15</t>
  </si>
  <si>
    <t>1049-16</t>
  </si>
  <si>
    <t>1049-17</t>
  </si>
  <si>
    <t>1049-18</t>
  </si>
  <si>
    <t>1049-19</t>
  </si>
  <si>
    <t>1049-21</t>
  </si>
  <si>
    <t>1049-22</t>
  </si>
  <si>
    <t>1049-24</t>
  </si>
  <si>
    <t>1049-25</t>
  </si>
  <si>
    <t>1049-26</t>
  </si>
  <si>
    <t>1049-27</t>
  </si>
  <si>
    <t>1049-28</t>
  </si>
  <si>
    <t>1049-29</t>
  </si>
  <si>
    <t>1049-31</t>
  </si>
  <si>
    <t>1049-33</t>
  </si>
  <si>
    <t>1049-34</t>
  </si>
  <si>
    <t>1049-35</t>
  </si>
  <si>
    <t>1049-36</t>
  </si>
  <si>
    <t>1049-37</t>
  </si>
  <si>
    <t>1049-38</t>
  </si>
  <si>
    <t>1049-39</t>
  </si>
  <si>
    <t>1049-40</t>
  </si>
  <si>
    <t>1049-41</t>
  </si>
  <si>
    <t>1049-42</t>
  </si>
  <si>
    <t>1049-43</t>
  </si>
  <si>
    <t>1049-44</t>
  </si>
  <si>
    <t>1049-45</t>
  </si>
  <si>
    <t>1049-46</t>
  </si>
  <si>
    <t>1049-47</t>
  </si>
  <si>
    <t>1049-48</t>
  </si>
  <si>
    <t>1049-49</t>
  </si>
  <si>
    <t>1049-50</t>
  </si>
  <si>
    <t>1049-51</t>
  </si>
  <si>
    <t>1049-52</t>
  </si>
  <si>
    <t>01 Gestión territorial de la cobertura educativa</t>
  </si>
  <si>
    <t>01001 Prestar servicios profesionales, técnicos y/o  de apoyo a la gestión territorial de la cobertura educativa.</t>
  </si>
  <si>
    <t xml:space="preserve">Apoyo técnico a la Dirección de Cobertura en la revisión, consolidación, actualización y sistematización de la información del proceso de gestión territorial de la cobertura educativa, en especial la relacionada con la verificación de matrícula de los Establecimientos Educativos Oficiales y Contratados, así como la proveniente del Sistema de Información para el Monitoreo, la Prevención y el Análisis de la Deserción Escolar (SIMPADE). </t>
  </si>
  <si>
    <t>1049-53</t>
  </si>
  <si>
    <t>Prestar servicios profesionales a la Dirección de Cobertura en el desarrollo de las actividades del proceso de cobertura educativa, en aspectos relacionados con la comunicación, información y socialización de la gestión territorial de la cobertura educativa.</t>
  </si>
  <si>
    <t>1049-54</t>
  </si>
  <si>
    <t>Prestar servicios profesionales a la Dirección de Cobertura en la organización, seguimiento, ajuste e implementación de los planes de mejoramiento de los cien colegios que han reportado alta deserción durante los últimos años, realizar seguimiento a los colegios que recibieron incentivos, así como el apoyo en la implementación de la red de buenas prácticas en acceso y permanencia escolar en las instituciones educativas distritales y de la Ruta de Acceso y Permanencia Escolar.</t>
  </si>
  <si>
    <t>1049-55</t>
  </si>
  <si>
    <t>Prestar servicios profesionales a la Dirección de Cobertura en el seguimiento al cumplimiento de las actividades programadas de los distintos procesos y apoyar la gestión de la cobertura educativa, para el cumplimiento de las metas de la Dirección.</t>
  </si>
  <si>
    <t>1049-56</t>
  </si>
  <si>
    <t xml:space="preserve">Prestar servicios profesionales a la Dirección de Cobertura en el diseño e implementación de las estrategias asociadas a la gestión territorial de la cobertura educativa, en especial en la implementación del Sistema de Información para el Monitoreo, la Prevención y el Análisis de la Deserción Escolar-SIMPADE- en los colegios oficiales de Bogotá. </t>
  </si>
  <si>
    <t>1049-57</t>
  </si>
  <si>
    <t>Prestar servicios profesionales a la Dirección de Cobertura, en el seguimiento y evaluación de la gestión territorial de la Cobertura Educativa, especialmente en la implementación, validación, seguimiento y análisis de los resultados de los procesos de auditoría, verificación y validación de la matrícula oficial del Distrito</t>
  </si>
  <si>
    <t>1049-58</t>
  </si>
  <si>
    <t>02 Modernización del proceso de matrícula</t>
  </si>
  <si>
    <t>02001 Prestar servicios profesionales, técnicos y/o  de apoyo a la gestión del proceso de matrícula con enfoque de servicio al ciudadano y búsqueda activa de población desescolarizada.</t>
  </si>
  <si>
    <t>Prestar servicios profesionales a la Dirección de Cobertura, a las Direcciones Locales de Educación y a los establecimientos educativos en la ejecución, registro  y seguimiento de las actividades del proceso de matrícula en los sistemas de información de gestión de la cobertura.</t>
  </si>
  <si>
    <t>1049-59</t>
  </si>
  <si>
    <t>Prestar servicios de apoyo a la gestión a la Dirección de Cobertura en el análisis de datos relacionados con la gestión territorial de la cobertura educativa distrital, elaboración de documentos y apoyo en la consolidación del observatorio de acceso y permanencia escolar.</t>
  </si>
  <si>
    <t>1049-60</t>
  </si>
  <si>
    <t xml:space="preserve">Prestar servicios profesionales a la Dirección de Cobertura en la elaboración y seguimiento de las metas relacionadas con la gestión territorial de cobertura educativa, elaboración e implementación de las estrategias de acceso y permanencia en el Distrito Capital. </t>
  </si>
  <si>
    <t>1049-61</t>
  </si>
  <si>
    <t>Prestar servicios profesionales a la Dirección de Cobertura en la gestión territorial de la cobertura educativa para el seguimiento y ejecución de la estrategia de acompañamiento a las instituciones educativas oficiales que presentan mayor deserción escolar y apoyar la organización y análisis de la información resultante de la estrategia.</t>
  </si>
  <si>
    <t>1049-62</t>
  </si>
  <si>
    <t>Prestar servicios profesionales a la Dirección de Cobertura en la gestion territorial de la cobertura educativa para el seguimiento y ejecución de la estrategia de acompañamiento a las instituciones educativas oficiales que presentan mayor deserción escolar.</t>
  </si>
  <si>
    <t>1049-63</t>
  </si>
  <si>
    <t>1049-64</t>
  </si>
  <si>
    <t>Prestar servicios profesionales a la Dirección de Cobertura en la gestion territorial de la cobertura educativa para el análisis, seguimiento y evaluación de la implementación de las estrategias de acceso y permanencia escolar, en especial de los planes de cobertura local, de la ruta de acceso y permanencia y del observatorio de acceso y permanencia.</t>
  </si>
  <si>
    <t>1049-65</t>
  </si>
  <si>
    <t>Prestar servicios profesionales a la Dirección de Cobertura en la construcción, análisis y seguimiento de indicadores y estadísticas relacionadas con la gestion territorial de la cobertura educativa distrital, para la elaboración de documentos que contribuyan a fortalecer el monitoreo del acceso y la permanencia escolar en Bogotá</t>
  </si>
  <si>
    <t>1049-66</t>
  </si>
  <si>
    <t>Prestar servicios profesionales a la Dirección de Cobertura, en el desarrollo de la gestión territorial de la cobertura educativa, especialmente en la orientación, seguimiento e implementación de los Planes de Cobertura Educativa  Locales.</t>
  </si>
  <si>
    <t>1049-67</t>
  </si>
  <si>
    <t>1049-68</t>
  </si>
  <si>
    <t>Apoyar a la Dirección de Cobertura en la gestion territorial de la cobertura educativa para la implementación y seguimiento a la estrategia de incentivos por permanencia escolar que se entregan a las instituciones educativas oficiales y en la consolidación de las redes de experiencias exitosas en permanencia escolar.</t>
  </si>
  <si>
    <t>1049-69</t>
  </si>
  <si>
    <t>1049-70</t>
  </si>
  <si>
    <t>Prestar servicios profesionales a la Dirección de Cobertura en la gestion territorial de la cobertura educativa, en el desarrollo de las actividades relacionadas con el mejoramiento continuo del Sistema Integrado de Gestión de la SED, la formulación y seguimiento de los planes y proyectos de su competencia, así como la revisión y ajuste de los documentos, comunicaciones y proyectos de actos administrativos a cargo de la Subsecretaria de Acceso y Permanencia.</t>
  </si>
  <si>
    <t>1049-71</t>
  </si>
  <si>
    <t>Prestar servicios profesionales a la Dirección de Cobertura en la evaluación de los planes de mejoramiento de los colegios con alta deserción escolar, a los colegios que recibieron incentivos a través de las redes de experiencias exitosas, en la selección de los colegios que recibirán incentivos en la vigencia 2018 y en la implementación de la estrategia para mejorar la reprobación en los colegios seleccionados para tal fin.</t>
  </si>
  <si>
    <t>1049-72</t>
  </si>
  <si>
    <t>1049-73</t>
  </si>
  <si>
    <t>Apoyo a la gestión de la Dirección de Cobertura, en la recepción, consolidación y actualización de la información relacionada con la planeación y gestión territorial de la cobertura educativa.</t>
  </si>
  <si>
    <t>1049-74</t>
  </si>
  <si>
    <t>Apoyar la gestión del proceso de matrícula mediante  la implementación de acciones de comunicación y movilización social de la cobertura educativa.</t>
  </si>
  <si>
    <t>1049-75</t>
  </si>
  <si>
    <t>04 Administración del servicio educativo</t>
  </si>
  <si>
    <t>04001 Prestar servicios profesionales, técnicos y/o  de apoyo a la gestión de la administración del servicio educativo de instituciones educativas oficiales.</t>
  </si>
  <si>
    <t>Apoyo técnico a la gestión de la Dirección de Cobertura, en la  recepción, consolidación y actualización de la información de cobertura, en especial la relacionada con la estrategia de  administración del servicio educativo.</t>
  </si>
  <si>
    <t>1049-76</t>
  </si>
  <si>
    <t>Prestar servicios profesionales a la Dirección de Cobertura en las actividades relacionadas con la gestión documental y de correspondencia de los procesos de matrícula y cobertura educativa, asi como llevar la organización del archivo de la Dirección de acuerdo a la normatividad vigente</t>
  </si>
  <si>
    <t>1049-77</t>
  </si>
  <si>
    <t>Brindar apoyo técnico y/o administrativo a la Dirección de Cobertura, en el desarrollo de las actividades propias del proceso de matrícula, relacionadas con la gestión documental, labores de transferencia de archivo a través de los canales de correspondencia y atención a los distintos destinatarios del servicio de la Dirección.</t>
  </si>
  <si>
    <t>1049-78</t>
  </si>
  <si>
    <t>Apoyar la gestión de la Dirección de Cobertura, en el seguimiento a las actividades del proceso de gestión territorial de la cobertura educativa en el acompañamiento a las instituciones educativas en la estrategia de permanencia escolar y la  recepción, consolidación y actualización de la información relacionada con la ejecución del proceso.</t>
  </si>
  <si>
    <t>1049-79</t>
  </si>
  <si>
    <t xml:space="preserve">Prestar servicios profesionales a la Dirección de Cobertura en la coordinación, planeación, seguimiento, monitoreo y control de la gestión, presupuestal, financiera y contractual  de los procesos de la Dirección, y en especial lo relacionado con el proceso de matricula. </t>
  </si>
  <si>
    <t>1049-80</t>
  </si>
  <si>
    <t>Prestación de servicios profesionales para apoyar integralmente a la Dirección de Cobertura en las actividades jurídicas y procesos judiciales asociados al proceso de matrícula y gestión de cobertura, con el fin de garantizar la atención adecuada a los requerimientos de los ciudadanos, de los entes de control, de los organismos de control político y de las distintas dependencias de la Secretaría de Educación.</t>
  </si>
  <si>
    <t>1049-81</t>
  </si>
  <si>
    <t>Prestar servicios profesionales en las actividades juridicas y de supervisión relacionadas con los procesos precontractuales y contractuales que realiza la Direccion de Cobertura, en especial lo relacionado con la modernizacion del proceso de matricula y la gestión de la cobertura educativa.</t>
  </si>
  <si>
    <t>1049-82</t>
  </si>
  <si>
    <t>Prestar servicios profesionales a la Dirección de Cobertura en la ejecución de los procesos de movilización social y servicio al ciudadano sobre la cobertura educativa, principalmente las actividades relacionadas con  la búsqueda activa de población desescolarizada y la atención al ciudadano en el proceso de matrícula.</t>
  </si>
  <si>
    <t>1049-83</t>
  </si>
  <si>
    <t xml:space="preserve">Prestar servicios profesionales a la Dirección de Cobertura en el proceso de gestión de matrícula con las actividades de comunicación y movlización social de la cobertura educativa. </t>
  </si>
  <si>
    <t>1049-84</t>
  </si>
  <si>
    <t>Prestar servicios profesionales a la Dirección de Cobertura en la coordinación, implementación y seguimiento de las  acciones que se adelanten para la modernización del proceso de matrícula y su registro en los sistemas de información de la cobertura educativa.</t>
  </si>
  <si>
    <t>1049-85</t>
  </si>
  <si>
    <t>Brindar apoyo administrativo a la Dirección de Cobertura en el desarrollo de actividades propias de los procesos de gestion de matrícula y de la cobertura educativa, en especial el apoyo a la gestión documental a través de los canales de correspondencia y atención a los distintos destinatarios del servicio de la Dirección.</t>
  </si>
  <si>
    <t>1049-86</t>
  </si>
  <si>
    <t>Prestar servicios profesionales a la Dirección de Cobertura y a las Direcciones Locales de Educación en la ejecución, seguimiento y reporte de las etapas del proceso de matrícula en especial la gestión de la oferta educativa y su actualización en los sistemas de información de gestión de la cobertura y la generación de información sobre el proceso.</t>
  </si>
  <si>
    <t>1049-87</t>
  </si>
  <si>
    <t>Prestar servicios profesionales a la Dirección de Cobertura en la administración del Sistema Integrado de Matrícula  SIMAT y brindar asistencia técnica a las Direcciones Locales de Educación e instituciones educativas en  la ejecución, actualización, registro y generación de información de las etapas del proceso de matrícula en SIMAT.</t>
  </si>
  <si>
    <t>1049-88</t>
  </si>
  <si>
    <t>Apoyo técnico a la Dirección de Cobertura en la administración de los Sistema de Información de gestión de la cobertura y asistencia técnica a las Direcciones Locales de Educación en la ejecución de las etapas del proceso de matrícula y su registro de información en SIMAT.</t>
  </si>
  <si>
    <t>1049-89</t>
  </si>
  <si>
    <t>Prestar servicios profesionales  a la Dirección de Cobertura en la gestion territorial de la cobertura educativa para la implementación de las acciones de acompañamiento a las instituciones educativas oficiales con alta deserción y reprobación escolar, así como en la consolidación de las redes de experiencias exitosas en permanencia escolar.</t>
  </si>
  <si>
    <t>1049-90</t>
  </si>
  <si>
    <t>Apoyo técnico a la Dirección de Cobertura en la gestion territorial de la cobertura educativa para la verificación, seguimiento, depuración y actualización de la información reportada en el Sistema Integrado de Matrícula (SIMAT) y el uso y apropiación del Sistema de Información para el Monitoreo, la Prevención y el Análisis de la Deserción Escolar (SIMPADE).</t>
  </si>
  <si>
    <t>1049-91</t>
  </si>
  <si>
    <t>1049-92</t>
  </si>
  <si>
    <t>Apoyo a la gestión de la Dirección de Cobertura, a las Direcciones Locales de Educación y a los establecimientos educativos en la ejecución y registro de las actividades del proceso de matrícula, su actualización en los sistemas de información de gestión de la cobertura y generación de información sobre el proceso.</t>
  </si>
  <si>
    <t>1049-93</t>
  </si>
  <si>
    <t xml:space="preserve">Prestar servicios profesionales a la Dirección de Cobertura en la actividades relacionadas con el apoyo a la supervisión de los contratos de administración del servicio educativo, en en especial en la gestión de los informes de supervisión, así como en la  revisión y consolicdación de las evidencias correspondientes. </t>
  </si>
  <si>
    <t>1049-94</t>
  </si>
  <si>
    <t>Apoyo a la gestión de la Dirección de Cobertura en la gestion territorial de la cobertura educativa para la verificación, seguimiento, depuración y actualización de la información reportada en el Sistema Integrado de Matrícula (SIMAT) y el uso y apropiación del Sistema de Información para el Monitoreo, la Prevención y el Análisis de la Deserción Escolar (SIMPADE).</t>
  </si>
  <si>
    <t>1049-95</t>
  </si>
  <si>
    <t>Prestar apoyo técnico al proceso de gestión de matrícula mediante la movilización social y servicio al ciudadano en los procesos de la Secretaría de Educación del Distrito, en especial lo relacionado con la cobertura educativa, su respectivo registro y actualización en los sistemas de información.</t>
  </si>
  <si>
    <t>1049-96</t>
  </si>
  <si>
    <t>1049-97</t>
  </si>
  <si>
    <t>1049-98</t>
  </si>
  <si>
    <t>Prestar servicios profesionales a la Dirección de Cobertura, en la gestión, análisis y coordinación con la Subsecretaría de Acceso y Permanencia y otras dependencias, para la consolidación de la respuesta oportuna a los requerimientos de los diversos órganos del poder legislativo y ejecutivo, en los procesos relacionados con la gestion de matrícula y del acceso y permanencia escolar.</t>
  </si>
  <si>
    <t>1049-99</t>
  </si>
  <si>
    <t>Prestar servicios profesionales a la Dirección de Cobertura y a la Subsecretaría de Acceso y Permanencia, en el seguimiento y análisis de los informes a su cargo, derivados de la gestion de los procesos de matrícula y del acceso y permanencia, responsabilidades en el marco del Programa Inclusión Educativa para la Equidad del Plan Distrital de Desarrollo.</t>
  </si>
  <si>
    <t>1049-100</t>
  </si>
  <si>
    <t>Prestar servicios profesionales a la Dirección de Cobertura en los procesos de matrícula y movilización social del acceso y la permanencia escolar, especialmente en la articulación con las demás dependencias de la SED y entidades del Distrito para  garantizar  la cobertura de educación inicial en el marco de la Ruta de Acceso y Permanencia Escolar.</t>
  </si>
  <si>
    <t>1049-101</t>
  </si>
  <si>
    <t>Prestar servicios profesionales a la Dirección de Cobertura en la coordinación, implementación y seguimiento de las  acciones que se adelanten en el procesos de matrícula para la comunicación, movilización social y servicio al ciudadano de la cobertura educativa.</t>
  </si>
  <si>
    <t>1049-102</t>
  </si>
  <si>
    <t>Prestar servicios profesionales a la Dirección de Cobertura, a las Direcciones Locales de Educación y a los establecimientos educativos en la ejecución, registro  y seguimiento de las actividades del proceso de matrícula en los sistemas de información de gestión de la cobertura</t>
  </si>
  <si>
    <t>1049-103</t>
  </si>
  <si>
    <t>1049-104</t>
  </si>
  <si>
    <t>1049-105</t>
  </si>
  <si>
    <t>1049-106</t>
  </si>
  <si>
    <t>1049-107</t>
  </si>
  <si>
    <t>Apoyo a la gestión de la Dirección de Cobertura, a las Direcciones Locales de Educación y a los establecimientos educativos en la ejecución, registro  y seguimiento de las actividades del proceso de matrícula en los sistemas de información de gestión de la cobertura.</t>
  </si>
  <si>
    <t>1049-108</t>
  </si>
  <si>
    <t>03 Acciones afirmativas para poblaciones vulnerables</t>
  </si>
  <si>
    <t>03001 Prestar servicios profesionales, técnicos y/o  de apoyo a la gestión de acciones afirmativas para poblaciones vulnerables.</t>
  </si>
  <si>
    <t>Prestar servicios profesionales a la Dirección de Cobertura en la implementación, seguimiento y control de las estrategias de acceso y permanencia a la población vulnerable y diversa, en especial con la organización de la información y la actualización de los sistemas de información de gestión de la cobertura.</t>
  </si>
  <si>
    <t>1049-109</t>
  </si>
  <si>
    <t>Apoyar a la Dirección de Cobertura en la implementación y seguimiento de las estrategias de acceso y permanencia escolar a la población vulnerable y diversa, en especial la gratuidad educativa, la entrega de kits educativos y las acciones de la política de educación rural.</t>
  </si>
  <si>
    <t>1049-110</t>
  </si>
  <si>
    <t>Prestar servicios profesionales a la Dirección de Cobertura en el seguimiento y acompañamiento a la implementación de modelos y metodologías educativas flexibles para la atención de la población vulnerable y diversa.</t>
  </si>
  <si>
    <t>1049-111</t>
  </si>
  <si>
    <t>Apoyar a la Dirección de Cobertura con acciones y/o actividades profesionales dirigidas al cumplimiento de las metas relacionadas con las estrategias de acceso y permanencia que buscan dar respuesta a las necesidades educativas de la población vulnerable y diversa.</t>
  </si>
  <si>
    <t>1049-112</t>
  </si>
  <si>
    <t>Prestar servicios profesionales a la Dirección de Cobertura en la implementación y seguimiento de las estrategias de acceso y permanencia que buscan dar respuesta a las necesidades educativas de la población vulnerable y diversa, brindando asistencia técnica y facilitando la articulación interinstitucional.</t>
  </si>
  <si>
    <t>1049-113</t>
  </si>
  <si>
    <t>Apoyar a la Dirección de Cobertura en la gestión de correspondiencia y la organización de la información derivada de la implementación y seguimiento de  las estrategias de acceso y permanencia para la población vulnerable y diversa.</t>
  </si>
  <si>
    <t>1049-114</t>
  </si>
  <si>
    <t>1049-115</t>
  </si>
  <si>
    <t>Prestar servicios profesionales a la Dirección de Cobertura en la formulación, implementación y seguimiento a las acciones y estrategias relacionadas con la política educativa rural en Bogotá para poblaciones vulnerables.</t>
  </si>
  <si>
    <t>1049-116</t>
  </si>
  <si>
    <t>Prestar servicios profesionales a la Dirección de Cobertura en la implementación de acciones dirigidas al cumplimiento de las metas relacionadas con las estrategias de acceso y permanencia de población vulnerable y diversa, en especial las relacionadas con estrategías y/o modelos educativos flexibles.</t>
  </si>
  <si>
    <t>1049-117</t>
  </si>
  <si>
    <t xml:space="preserve">Prestar servicios profesionales a la Dirección de Cobertura en la implementación de las estrategias de acceso y permanencia para población vulnerable y diversa con discapacidad, capacidades y/o talentos excepcionales. </t>
  </si>
  <si>
    <t>1049-118</t>
  </si>
  <si>
    <t xml:space="preserve">Prestar servicios profesionales a la Dirección de Cobertura en la implementación y seguimiento de las estrategias de acceso y permanencia que buscan dar respuesta a las necesidades educativas de la población vulnerable y diversa con discapacidad, capacidades y/o talentos excepcionales. </t>
  </si>
  <si>
    <t>1049-119</t>
  </si>
  <si>
    <t>Prestar servicios profesionales a la Dirección de Cobertura en la coordinación, implementación y seguimiento de las  acciones y estrategias de acceso y permanencia que buscan dar respuesta a las necesidades educativas de la población vulnerable y diversa.</t>
  </si>
  <si>
    <t>1049-120</t>
  </si>
  <si>
    <t>1049-121</t>
  </si>
  <si>
    <t>1049-122</t>
  </si>
  <si>
    <t>Prestar servicios profesionales a la Dirección de Cobertura en la gestion territorial de la cobertura educativa para el seguimiento y ejecución de la estrategia de acompañamiento a las instituciones educativas oficiales que presentan mayor deserción escolar, así como en la consolidación de las redes de experiencias exitosas en permanencia escolar.</t>
  </si>
  <si>
    <t>1049-123</t>
  </si>
  <si>
    <t>Prestar servicios profesionales a la Dirección de Cobertura en actividades relacionadas con el seguimiento y apoyo a la supervisión de los contratos de administración del servicio educativo y su interlocución con otras áreas de la SED para la realización de las actividades de  acompañamiento a las instituciones educativas oficiales que operan mediante esta estrategia.</t>
  </si>
  <si>
    <t>1049-124</t>
  </si>
  <si>
    <t>Apoyo a la gestión de la Dirección de Cobertura, en el seguimiento a las actividades del proceso de matrícula y la  recepción, consolidación y actualización de la información relacionada con la ejecución del proceso y su registro en los sistemas de información de gestión de la cobertura.</t>
  </si>
  <si>
    <t>1049-125</t>
  </si>
  <si>
    <t>1049-126</t>
  </si>
  <si>
    <t>Brindar apoyo a la gestión a la Dirección de Cobertura en las actividades relacionadas con  el seguimiento a los contratos de administración del servicio educativo,  en particular en temas relacionados con la ejecución  financiera.</t>
  </si>
  <si>
    <t>1049-127</t>
  </si>
  <si>
    <t>Prestar servicios profesionales a la Dirección de Cobertura en la planeación, coordinación y seguimiento de la estrategia de administración del servicio educativo,  en especial en el apoyo a la supervisión y seguimiento de los respectivos contratos.</t>
  </si>
  <si>
    <t>1049-128</t>
  </si>
  <si>
    <t>Prestar servicios profesionales  a la Dirección de Cobertura  en el apoyo a las actividades propias de la ejecución y seguimiento de la administración del servicio educativo, así como el apoyo en gestiòn documental y liquidación anual de  los contratos de administraciòn del servicio educativo.</t>
  </si>
  <si>
    <t>1049-129</t>
  </si>
  <si>
    <t>Prestar servicios profesionales a la Dirección de Cobertura en actividades relacionadas con el apoyo jurídico y apoyo a la supervisión de los contratos de administración del servicio educativo y su interlocución con otras áreas de la SED para la realización de las actividades de  acompañamiento a las instituciones educativas oficiales que operan mediante esta estrategia.</t>
  </si>
  <si>
    <t>1049-130</t>
  </si>
  <si>
    <t>Prestar servicios profesionales en las actividades jurídicas asociadas a los objetivos dé la Dirección de Cobertura y de la Subsecretaría de Acceso y Permanencia, en especial en lo relacionado con el control de legalidad de los actos que se suscriban en el marco de los procesos de acceso y permanencia, así como el apoyo en los conceptos jurídicos que requieran la Dirección y la Subsecretaría, en especial lo relacionado con la administración del servicio educativo.</t>
  </si>
  <si>
    <t>1049-131</t>
  </si>
  <si>
    <t>1049-132</t>
  </si>
  <si>
    <t>05001 Prestar servicios profesionales, técnicos y/o  de apoyo a la gestión en la implementación o uso de la estrategia de contratación de la prestación del servicio educativo.</t>
  </si>
  <si>
    <t>Prestar servicios profesionales en las actividades de operación financiera y presupuestal que realiza la Dirección de Cobertura, en especial las relacionadas con la prestación del servicio educativo.</t>
  </si>
  <si>
    <t>1049-133</t>
  </si>
  <si>
    <t>Prestar servicios profesionales a la Dirección de Cobertura en la coordinación, planeación, implementación y seguimiento a la  contratación de la prestación del servicio público educativo y el proceso de Banco de Oferentes.</t>
  </si>
  <si>
    <t>1049-134</t>
  </si>
  <si>
    <t>Apoyo a la gestión de la Dirección de Cobertura, en las actividades relacionadas con la gestión financiera de la documentación y verificación requerida para el trámite de pagos de los contratos de prestación del servicio educativo; así como, los contratos de prestación de servicios profesionales y de apoyo a la gestión.</t>
  </si>
  <si>
    <t>1049-135</t>
  </si>
  <si>
    <t>Prestar servicios profesionales a la Dirección de Cobertura en el análisis, actualización y seguimiento de la  información técnica y financiera que se genere en los contratos de prestación de servicio educativo.</t>
  </si>
  <si>
    <t>1049-136</t>
  </si>
  <si>
    <t>Apoyo a la gestión de la Dirección de Cobertura respecto a la recepción, distribución y manejo de correspondencia, así como la consolidación de la información relacionada con la estrategia de contratación de la prestación del servicio público educativo.</t>
  </si>
  <si>
    <t>1049-137</t>
  </si>
  <si>
    <t>Apoyo profesional a la Dirección de Cobertura para las actividades relacionadas con el seguimiento y suministro de información de la prestacion del servicio educativo, de la gestión del proyecto "Cobertura con Equidad"  y su interlocución con las distintas áreas de la SED.</t>
  </si>
  <si>
    <t>1049-138</t>
  </si>
  <si>
    <t>Prestar servicios profesionales a la Dirección de Cobertura apoyando  el seguimiento a la ejecución de los contratos de prestación de servicio público educativo, y brindar apoyo técnico y administrativo durante el proceso de Banco de Oferentes.</t>
  </si>
  <si>
    <t>1049-139</t>
  </si>
  <si>
    <t>Prestar servicios profesionales a la Dirección de Cobertura en la actualización y manejo de la información de la cobertura educativa relacionada con la prestación del servicio educativo.</t>
  </si>
  <si>
    <t>1049-140</t>
  </si>
  <si>
    <t>01005 Realizar las labores de  verificación, seguimiento y/o actualización de información de la cobertura educativa</t>
  </si>
  <si>
    <t>Prestar servicios de apoyo a la Dirección de Cobertura en la gestion territorial de la cobertura educativa para la validación, verificación y seguimiento de la contratación de prestación de servicio educativo, de la administración del servicio educativo y conformación del Banco de oferentes, para contribuir al mejoramiento de las estrategias de acceso y permanencia escolar en el Distrito Capital.</t>
  </si>
  <si>
    <t>Contrato Interadministrativo</t>
  </si>
  <si>
    <t>04004 Realizar seguimiento, verificación y/o evaluación a la administración del servicio educativo</t>
  </si>
  <si>
    <t>Prestar servicios de apoyo a la Dirección de Cobertura de la Secretaría de Educación del Distrito en la validación, verificación y seguimiento de la contratación de prestación de servicio público educativo y de la administración del servicio educativo y conformación del Banco de oferentes, para contribuir al mejoramiento de las estrategias de acceso y permanencia escolar en el Distrito Capital.</t>
  </si>
  <si>
    <t>05003 Realizar las labores de  verificación, seguimiento y/o actualización de información del Banco de Oferentes y/o de la contratación de la prestación del servicio público educativo.</t>
  </si>
  <si>
    <t>1049-142</t>
  </si>
  <si>
    <t>01002 Realizar diseño, implementación, seguimiento y evaluación de Planes de Cobertura Local y de  Ruta del Acceso y Permanencia Escolar.</t>
  </si>
  <si>
    <t>Realizar acompañamiento a la Secretaría de Educación en la implementación de herramientas para fortalecer el acceso y la permanencia escolar en el distrito a través de la socialización de la ruta de acceso y permanencia escolar, el acompañamiento a la administracion del servicio educativo, a los colegios de alta deserción y reprobación y la ejecución de acciones para el desarrollo de la política educativa rural de Bogotá para la población vulnerable.</t>
  </si>
  <si>
    <t>01003 Realizar acompañamiento y/o asistencia técnica a los establecimientos educativos con alta tasa de deserción escolar para fortalecer el acceso y la permanencia escolar</t>
  </si>
  <si>
    <t>03005 Acciones diferenciales para garantizar el acceso y la permanencia escolar de población diversa y vulnerable (población rural, víctima, discapacidad, grupos étnicos, entre otros)</t>
  </si>
  <si>
    <t>04003 Realizar acciones de acompañamiento e intercambio de buenas prácticas entre los colegios con administración del servicio educativo y colegios oficiales de menor desempeño de las respectivas localidades</t>
  </si>
  <si>
    <t>1049-144</t>
  </si>
  <si>
    <t>Realizar el proceso de valoración pedagógica integral y acompañamiento a las direcciones locales de educación en el marco de la educación inclusiva, para favorecer el acceso de los estudiantes con discapacidad y con capacidades y talentos excepcionales a la oferta educativa oficial del distrito capital.</t>
  </si>
  <si>
    <t>1049-148</t>
  </si>
  <si>
    <t xml:space="preserve">Construir la metodología de evaluación de impacto de la estrategia de Administración del Servicio Educativo </t>
  </si>
  <si>
    <t>1049-151</t>
  </si>
  <si>
    <t>03008 Entregar un Kit escolar gratuito a los estudiantes matriculados en las instituciones educativas oficiales del Distrito Capital, que por su condición socioeconómica o de vulnerabilidad lo requieren</t>
  </si>
  <si>
    <t>Adquisición de paquetes con útiles escolares para los estudiantes matriculados en el sistema educativo oficial del Distrito Capital.</t>
  </si>
  <si>
    <t>1049-152</t>
  </si>
  <si>
    <t>03007 Implementar estrategias o modelos flexibles, presenciales o virtuales para la atención de población en extraedad, vulnerable y/o diversa</t>
  </si>
  <si>
    <t>Contribuir en el proceso de educación formal y pertinente a través de estrategias educativas flexibles a la población vinculada al sistema de responsabilidad penal adolescente en el distrito capital con medidas privativas y no privativas de la libertad.</t>
  </si>
  <si>
    <t>Regimen Especial con Ofertas - Dec 092/2017</t>
  </si>
  <si>
    <t/>
  </si>
  <si>
    <t>Contrato ESAL Dec. 092/2017</t>
  </si>
  <si>
    <t>1049-153</t>
  </si>
  <si>
    <t>03004 Realizar estrategias de alfabetización y acciones orientadas a fortalecer la educación de adultos con oferta educativa pertinente</t>
  </si>
  <si>
    <t>Contribuir en la implementación de estrategias educativas flexibles para personas jóvenes y adultas de especial protección constitucional y aquellas que por su condición de vulnerabilidad requieren de metodologías específicas para garantizar la continuidad de su trayectoria educativa</t>
  </si>
  <si>
    <t>1049-154</t>
  </si>
  <si>
    <t>02002 Realizar búsqueda activa de población desescolarizada</t>
  </si>
  <si>
    <t>94000000 -94130000-94131500-94132000</t>
  </si>
  <si>
    <t xml:space="preserve">CONTRIBUIR EN LA IMPLEMENTACIÓN DE LA ESTRATEGIA DE BÚSQUEDA ACTIVA DE POBLACIÓN DESESCOLARIZADA, SEGUIMIENTO AL ACCESO Y LA PERMANENCIA, Y FORTALECIMIENTO A LAS ETAPAS DEL PROCESO DE GESTIÓN DE LA COBERTURA DEL DISTRITO CAPITAL EN EL MARCO DEL PROYECTO 1049 COBERTURA CON EQUIDAD.
</t>
  </si>
  <si>
    <t>1050-01</t>
  </si>
  <si>
    <t>1050 Educación inicial de calidad en el marco de la ruta de atención integral a la primera infancia</t>
  </si>
  <si>
    <t>01 INFANCIA</t>
  </si>
  <si>
    <t>01001 Apoyar y desarrollar con profesionales y/o entidades los procesos de gestión, acompañamiento e implementación de las metas y objetivos del proyecto.</t>
  </si>
  <si>
    <t>Prestar servicios profesionales especializados para el desarrollo de acciones y procesos de planeación y seguimiento de los asuntos estratégicos que contribuyan al cumplimiento de la Política de calidad de la Subsecretaría de Calidad y Pertinencia, conforme al Proyecto 1050 " Educación inicial de calidad en el marco de la ruta de atención integral a la primera infancia.</t>
  </si>
  <si>
    <t>SUBSECRETARÍA DE CALIDAD Y PERTINENCIA</t>
  </si>
  <si>
    <t>DIRECCIÓN DE EDUCACIÓN DE PREESCOLAR Y BÁSICA</t>
  </si>
  <si>
    <t>NELSON GIOVANNI PARRA ARAUJO - OPERATIVO PROYECTO</t>
  </si>
  <si>
    <t>1050-2</t>
  </si>
  <si>
    <t>Prestar servicios profesionales especializados al Proyecto 1050 " Educación inicial de calidad en el marco de la ruta de atención integral a la primera infancia". Así como, aportar a la consolidación de una identidad visual y discursiva para la comunicación de la política “Calidad Educativa para Todos” en el marco de proyectos Educativos pertenecientes a la Subsecretaría de Calidad y Pertinencia.</t>
  </si>
  <si>
    <t>1050-03</t>
  </si>
  <si>
    <t>Prestar servicios profesionales especializados al Proyecto 1050 " Educación inicial de calidad en el marco de la ruta de atención integral a la primera infancia".  Así como, el acompañamiento, seguimiento e implementación de actividades que se desarrollen en torno al mejoramiento de la calidad educativa en las IED, en el marco de los proyectos de la Subsecretaria de Calidad y Pertinencia.</t>
  </si>
  <si>
    <t>1050-05</t>
  </si>
  <si>
    <t>Prestar servicios profesionales para realizar el acompañamiento en la implementción, seguimiento y fortalecimiento  de los estandares de calidad del proyecto 1050 " Educación inicial de calidad en el marco de la ruta de atención integral a la primera infancia"en las instituciones educativas distritales en las localidades que le sean asignadas por la SED.</t>
  </si>
  <si>
    <t>1050-06</t>
  </si>
  <si>
    <t>Prestar los servicios profesionales para el seguimiento y acompañamiento técnico a los componentes de calidad de la atención integral a la primera infancia, con énfasis en el "Componente Pedagógico" del proyecto 1050 " Educación inicial de calidad en el marco de la ruta de atención integral a la primera infancia"</t>
  </si>
  <si>
    <t>1050-07</t>
  </si>
  <si>
    <t xml:space="preserve">Prestar los servicios profesionales para el seguimiento a los componentes  de calidad  y el acompañamiento técnico del equipo de implementación de los estandares de calidad del proyecto 1050  “Educación inicial de calidad en el marco de la ruta de atención integral a la primera infancia” </t>
  </si>
  <si>
    <t>1050-08</t>
  </si>
  <si>
    <t>Prestar servicios profesionales para realizar el acompañamiento en la implementación, seguimiento y fortalecimiento  de los estandares de calidad del proyecto 1050 " Educación inicial de calidad en el marco de la ruta de atención integral a la primera infancia"en las instituciones educativas distritales   en las localidades que le sean asignadas por la SED</t>
  </si>
  <si>
    <t>1050-09</t>
  </si>
  <si>
    <t>Prestar los servicios profesionales para el liderazgo de las acciones encaminadas al  seguimiento  del Componente de "Familia, Comunidad y Redes" del Proyecto 1050 “Educación inicial de calidad en el marco de la ruta de atención integral a la primera infancia”</t>
  </si>
  <si>
    <t>1050-10</t>
  </si>
  <si>
    <t xml:space="preserve">Prestar los servicios profesionales para apoyar a la  coordinacion del proyecto mediante el seguimiento  al proceso de armonización y gestión de los componentes de Calidad en Educación Inicial, en el marco del proyecto 1050 “Educación inicial de calidad en el marco de la ruta de atención integral a la primera infancia”  </t>
  </si>
  <si>
    <t>1050-11</t>
  </si>
  <si>
    <t>Prestar servicios profesionales para realizar el acompañamiento en la implementción, seguimiento y fortalecimiento  de los estandares de calidad del proyecto 1050 " Educación inicial de calidad en el marco de la ruta de atención integral a la primera infancia" en las instituciones educativas distritales   en las localidades que le sean asignadas por la SED</t>
  </si>
  <si>
    <t>1050-12</t>
  </si>
  <si>
    <t>Prestar servicios profesionales para realizar el acompañamiento en la implementción, seguimiento y fortalecimiento  de los estandares de calidad del proyecto 1050 " Educación inicial de calidad en el marco de la ruta de atención integral a la primera infancia"en las instituciones educativas distritales   en las localidades que le sean asignadas por la SED</t>
  </si>
  <si>
    <t>1050-13</t>
  </si>
  <si>
    <t>Prestar servicios profesionales para realizar la coordinación, planeación  y  seguimiento a las acciones y estrategias que permitan la ejecución de los componentes  del proyecto 1050 “Educación inicial de calidad en el marco de la ruta de atención integral a la primera infancia”</t>
  </si>
  <si>
    <t>1050-14</t>
  </si>
  <si>
    <t>Prestar los servicios profesionales para el fortalecimiento técnico de los equipos locales  del componente pedagógico del proyecto 1050 " Educación inicial de calidad en el marco de la ruta de atención integral a la primera infancia"  en la implementación de la línea técnica y curricular en las instituciones educativas distritales en las localidades que le sean asignadas por la SED</t>
  </si>
  <si>
    <t>1050-15</t>
  </si>
  <si>
    <t>Prestar los servicios profesionales desde el proyecto 1050 " Educación inicial de calidad en el marco de la ruta de atención integral a la primera infancia" para el liderazgo del proceso de  implementación, análisis y ajuste del Sistema de Valoración del Desarrollo Infantil.</t>
  </si>
  <si>
    <t>1050-16</t>
  </si>
  <si>
    <t>1050-17</t>
  </si>
  <si>
    <t>1050-18</t>
  </si>
  <si>
    <t>Prestar servicios profesionales para realizar el acompañamiento en la implementción, seguimiento y fortalecimiento  de los estandares de calidad del proyecto 1050 " Educación inicial de calidad en el marco de la ruta de atención integral a la primera infancia"en las instituciones educativas distritales   en las localidades en las localidades que le sean asignadas por la SED</t>
  </si>
  <si>
    <t>1050-19</t>
  </si>
  <si>
    <t xml:space="preserve">Prestar los servicios profesionales para el seguimiento  de las líneas de acción de la atención integral y el proceso pedagógico del Proyecto 1050 “Educación inicial de calidad en el marco de la ruta de atención integral a la primera infancia”  </t>
  </si>
  <si>
    <t>1050-20</t>
  </si>
  <si>
    <t>Prestar servicios profesionales para hacer acompañamiento pedagógico en los procesos de gestion e implementación del  Proyecto 1050 “Educación inicial de calidad en el marco de la ruta de atención integral a la primera infancia”</t>
  </si>
  <si>
    <t>1050-21</t>
  </si>
  <si>
    <t>1050-22</t>
  </si>
  <si>
    <t>1050-23</t>
  </si>
  <si>
    <t>1050-24</t>
  </si>
  <si>
    <t>Prestar los servicios profesionales desde el  proyecto 1050 " Educación inicial de calidad en el marco de la ruta de atención integral a la primera infancia" para el desarrollo de acciones del Componente familia, comunidad y redes y la articulación estratégica con el Sistema de monitoreo de estandares de calidad.</t>
  </si>
  <si>
    <t>1050-25</t>
  </si>
  <si>
    <t>Prestar los servicios profesionales para el liderazgo de acciones en el marco de la Ruta Integral de Atenciones para la primera infancia en el Distrito y la gestión institucional desde el Componente familia, comunidad y redes del proyecto 1050 " Educación inicial de calidad en el marco de la ruta de atención integral a la primera infancia"</t>
  </si>
  <si>
    <t>1050-26</t>
  </si>
  <si>
    <t>Prestar el servicio profesional  para el seguimiento, la  la  actualización y el análisis de información del proyecto 1050 " Educación inicial de calidad en el marco de la ruta de atención integral a la primera infancia"</t>
  </si>
  <si>
    <t>1050-27</t>
  </si>
  <si>
    <t>1050-28</t>
  </si>
  <si>
    <t>Prestar los servicios profesionales para el fortalecimiento técnico de los equipos locales  del componente pedagógico del proyecto 1050 " Educación inicial de calidad en el marco de la ruta de atención integral a la primera infancia"  en la implementación de la línea técnica y curricular en las instituciones educativas distritales de las localidades en las localidades que le sean asignadas por la SED</t>
  </si>
  <si>
    <t>1050-29</t>
  </si>
  <si>
    <t>1050-30</t>
  </si>
  <si>
    <t>1050-31</t>
  </si>
  <si>
    <t>Prestar los servicios profesionales para el seguimiento y acompañamiento técnico a los componentes de calidad de la atención integral a la primera infancia, con énfasis en el Componente familia, comunidad y redes del proyecto 1050 " Educación inicial de calidad en el marco de la ruta de atención integral a la primera infancia"</t>
  </si>
  <si>
    <t>1050-32</t>
  </si>
  <si>
    <t>Prestar servicios profesionales para la formulación, implementación, acompañamiento y seguimiento a la estrategia de Transiciones Efectivas y armónicas de los niños y las niñas de la Ciudad y a las acciones desarrolladas por la Mesa Distrital de Educación Inicial, en articulación con los sectores corresponsables en el Distrito Capital en el marco de la ruta de atención integral a la primera infancia</t>
  </si>
  <si>
    <t>1050-33</t>
  </si>
  <si>
    <t>Prestar los servicios profesionales desde el proyecto 1050 " Educación inicial de calidad en el marco de la ruta de atención integral a la primera infancia" para realizar acciones encaminadas al proceso de implementación y monitoreo del Sistema de Valoración del Desarrollo Infantil SVDI</t>
  </si>
  <si>
    <t>1050-34</t>
  </si>
  <si>
    <t xml:space="preserve">Prestar servicios profesionales para apoyar el seguimiento y  la implementación de la atención integral en el marco del Proyecto  1050 " Educación inicial de calidad en el marco de la ruta de atención integral a la primera infancia"
</t>
  </si>
  <si>
    <t>1050-35</t>
  </si>
  <si>
    <t xml:space="preserve">Prestar servicios profesionales para apoyar a la coordinación del proyecto en  los procesos relacionados con la ejecución presupuestal, administrativa y de contratación que se suscriban en el marco del proyecto 1050 “Educación inicial de calidad en el marco de la ruta de atención integral a la primera infancia”. 
</t>
  </si>
  <si>
    <t>1050-36</t>
  </si>
  <si>
    <t>01005 Garantizar la atención integral de los niños y niñas del ciclo inicial en el marco de la RIA, la articulación intersectorial de la Ciudad y la implementación de los estándares de calidad de la Educación Inicial en el marco de la atención integral</t>
  </si>
  <si>
    <t>Aportar al cumplimiento de condiciones de calidad de la educación inicial en el marco de la atención integral para los niños y niñas de primera infancia en colegios públicos de 11 localidades de Bogotá D.C., conforme a lo dispuesto en el Anexo Técnico 2018, el lineamiento pedagógico Curricular de Educación Inicial, así como en las disposiciones nacionales, a través de la articulación interinstitucional de las partes a nivel técnico y financiero.</t>
  </si>
  <si>
    <t>Convenio de Asociación</t>
  </si>
  <si>
    <t xml:space="preserve">02 CICLOS </t>
  </si>
  <si>
    <t>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t>
  </si>
  <si>
    <t>1050-37</t>
  </si>
  <si>
    <t>Aportar al cumplimiento de condiciones de calidad de la educación inicial en el marco de la atención integral para los niños y niñas de primera infancia en colegios públicos de 8 localidades de Bogotá D.C., conforme a lo dispuesto en el Anexo Técnico 2018, el lineamiento pedagógico Curricular de Educación Inicial, así como en las disposiciones nacionales, a través de la articulación interinstitucional de las partes a nivel técnico y financiero.</t>
  </si>
  <si>
    <t>1050-38</t>
  </si>
  <si>
    <t xml:space="preserve">DESARROLLAR ACTIVIDADES PARA EL RECONOCIMIENTO DOCENTE, Y ANALISIS, ESTUDIOS, SISTEMATIZACIÓN, INVESTIGACIÓN E INNOVACIÓN QUE PERMITA CONTRIBUIR CON EL FORTALECIMIENTO DE LAS ESTRATEGIAS RELACIONADAS CON LA ATENCIÓN INTEGRAL A LA PRIMERA INFANCIA Y CALIDAD EDUCATIVA PARA TODOS, DESDE UN ENFOQUE DIFERENCIAL, ENMARCADO EN EL PLAN DESARROLLO “BOGOTÁ MEJOR PARA TODOS”.
</t>
  </si>
  <si>
    <t>1050-40</t>
  </si>
  <si>
    <t>Prestar servicios profesionales especializados al Proyecto 1050  para la formulación, implementación y acompañamiento de acciones que impacten en la calidad educativa, de los proyectos de la Dirección de Educación Preescolar y Básica</t>
  </si>
  <si>
    <t>1050-41</t>
  </si>
  <si>
    <t>Prestar servicios profesionales para el acompañamiento, seguimiento e implementación de las diferentes actividades, procesos y estrategias que se desarrollan en el marco de los proyectos pertenecientes la Dirección de Educación Preescolar y Básica</t>
  </si>
  <si>
    <t>1052-1</t>
  </si>
  <si>
    <t>01 ALIMENTACIÓN ESCOLAR</t>
  </si>
  <si>
    <t>01001 Entregar desayunos, almuerzos y cenas escolares a los estudiantes matriculados en el sistema educativo oficial</t>
  </si>
  <si>
    <t>Contribuir a través de un servicio integral de desayunos y almuerzos escolares al acceso y la permanencia de niños, niñas, adolescentes y jóvenes matriculados en el sistema educativo oficial, y llevar a cabo acciones pedagógicas con la comunidad educativa de acuerdo, con los lineamientos técnicos y estándares establecidos, para la ejecución y el fortalecimiento del Programa de Alimentación Escolar – PAE.</t>
  </si>
  <si>
    <t>Publicación contratación régimen especial - Selección de comisionista</t>
  </si>
  <si>
    <t>CCE-11||01</t>
  </si>
  <si>
    <t>EDWIN GIOVANNY RODRIGUEZ GARCÍA</t>
  </si>
  <si>
    <t>DIRECCIÓN DE BIENESTAR ESTUDIANTIL</t>
  </si>
  <si>
    <t>MARIO CEBALLOS</t>
  </si>
  <si>
    <t>mceballosm@educacionbogota.gov.co</t>
  </si>
  <si>
    <t>1052-3</t>
  </si>
  <si>
    <t>1052-4</t>
  </si>
  <si>
    <t>1052-5</t>
  </si>
  <si>
    <t>1052-6</t>
  </si>
  <si>
    <t>1052-7</t>
  </si>
  <si>
    <t>1052-8</t>
  </si>
  <si>
    <t>1052-9</t>
  </si>
  <si>
    <t>1052-10</t>
  </si>
  <si>
    <t>1052-11</t>
  </si>
  <si>
    <t>1052-12</t>
  </si>
  <si>
    <t>1052-13</t>
  </si>
  <si>
    <t>1052-14</t>
  </si>
  <si>
    <t>1052-15</t>
  </si>
  <si>
    <t>1052-16</t>
  </si>
  <si>
    <t>1052-17</t>
  </si>
  <si>
    <t>1052-18</t>
  </si>
  <si>
    <t>1052-19</t>
  </si>
  <si>
    <t>1052-20</t>
  </si>
  <si>
    <t>1052-21</t>
  </si>
  <si>
    <t>1052-22</t>
  </si>
  <si>
    <t>1052-23</t>
  </si>
  <si>
    <t>1052-24</t>
  </si>
  <si>
    <t>1052-25</t>
  </si>
  <si>
    <t>1052-26</t>
  </si>
  <si>
    <t>1052-27</t>
  </si>
  <si>
    <t>1052-28</t>
  </si>
  <si>
    <t>01002 Entregar refrigerios escolares a los estudiantes matriculados en el sistema educativo oficial</t>
  </si>
  <si>
    <t xml:space="preserve"> 93131608, 90101601, 90101603, 90101604</t>
  </si>
  <si>
    <t>Acuerdo Marco para el suministro de alimentos para la operación del PAE por parte de la SED</t>
  </si>
  <si>
    <t>El objeto del Instrumento de Agregación de Demanda es establecer: (a) las condiciones para que la SED compre y los Proveedores vendan los alimentos para la operación del PAE al amparo del Instrumento de Agregación de Demanda; (b) las condiciones de entrega de los alimentos por parte de los Proveedores; (c) la forma como la SED se vincula al Instrumento de Agregación de Demanda; y (d) las condiciones para el pago de los alimentos por parte de la SED.</t>
  </si>
  <si>
    <t>90101603 
93131607 
93131608 
90101601 I
41103022 
78121502 
26101737 
93131607</t>
  </si>
  <si>
    <t>El objeto del Instrumento de Agregación de Demanda es establecer: (i) las condiciones para contratar el Servicio de Almacenamiento, Ensamble y Distribución de Refrigerios Escolares al amparo del Instrumento de Agregación de Demanda y la prestación del servicio por parte de los Proveedores; (ii) las condiciones en las cuales la SED se vincula al Instrumento de Agregación de Demanda y adquiere el servicio; y (iii) las condiciones para el pago del Servicio de Almacenamiento, Ensamble y Distribución.</t>
  </si>
  <si>
    <t>01003 Realizar la interventoría técnica, financiera, administrativa y jurídica a los contratos y convenios celebrados para la ejecución del programa de alimentación escolar</t>
  </si>
  <si>
    <t>Realizar la interventoría técnica, financiera, administrativa y jurídica a los contratos y convenios celebrados para la ejecución del programa de alimentación escolar</t>
  </si>
  <si>
    <t>01004 Prestar servicios en la Dirección de Bienestar Estudiantil para el apoyo en los temas relacionados con el programa de alimentación escolar</t>
  </si>
  <si>
    <t xml:space="preserve">Prestar servicios profesionales en los procesos de mejora continua de la Dirección de Bienestar Estudiantil </t>
  </si>
  <si>
    <t>Prestar servicios profesionales en la gestión de la Dirección de Bienestar Estudiantil, asesorando los temas relacionados con sistemas integrados de información, seguimiento a bases de datos y estructuración de herramientas informáticas requeridas para el uso y buen manejo de información.</t>
  </si>
  <si>
    <t>Prestar servicios profesionales en la gestion administrativa de la Dirección de Bienestar Estudiantil</t>
  </si>
  <si>
    <t xml:space="preserve">Prestar servicios profesionales apoyando la gestión juridica en los procesos, actuaciones y tramites que sean competencia de la Direcciòn de Bienestar Estudiantil </t>
  </si>
  <si>
    <t>Prestar servicios profesionales altamente calificados en materia de contratación pública con lo cual se facilite y soporte la toma de decisiones de las Direcciones de Bienestar Estudiantil y de Construcción y Conservación de Establecimientos Educativos, así como de la Subsecretaría de Acceso y Permanecía, mediante el análisis, preparación de conceptos jurídicos, revisión de documentos, actos, y demás propios del engranaje contractual</t>
  </si>
  <si>
    <t xml:space="preserve">Prestar servicios profesionales realizando análisis, seguimiento y control a la ejecución financiera y presupuestal en la Dirección de Bienestar Estudiantil. </t>
  </si>
  <si>
    <t xml:space="preserve">Prestar servicios profesionales realizando análisis, evaluación y planeación a la ejecución financiera y presupuestal en la Dirección de Bienestar Estudiantil. </t>
  </si>
  <si>
    <t xml:space="preserve">Prestar Servicios profesionales coordinando la gestión de planeación de la Dirección de Bienestar Estudiantil </t>
  </si>
  <si>
    <t xml:space="preserve">Prestar servicios profesionales de apoyo en la gestión de la coordinación del Programa de Alimentación Escolar de la Dirección de Bienestar Estudiantil, en el desarrollo de los procesos de programación de entrega y bases de suministro   </t>
  </si>
  <si>
    <t xml:space="preserve">Prestar servicios de apoyo a la gestión en la Dirección de Bienestar Estudiantil, en el desarrollo de los procesos documentales y administrativos de la coordinación del programa de  "Alimentación Escolar" </t>
  </si>
  <si>
    <t xml:space="preserve">prestar servicios profesionales de apoyo a la gestión de la coordinación del Programa de Alimentación Escolar de la Dirección de Bienestar Estudiantil, para el acompañamiento del diseño de herramientas de seguimiento y de nuevas modalidades de prestación del servicio de alimentación.   </t>
  </si>
  <si>
    <t>Prestar servicios profesionales en la gestión de la coordinación del programa de  "Alimentación Escolar" de la Dirección de Bienestar Estudiantil, en los procesos administrativos y de gestión territorial.</t>
  </si>
  <si>
    <t xml:space="preserve">Prestar servicios profesionales de apoyo a la gestión de la coordinación del programa de  "Alimentación Escolar" de la Dirección de Bienestar Estudiantil, para la consolidación, recolección y organización de la información y datos disponibles del Programa </t>
  </si>
  <si>
    <t>Prestar servicios profesionales en la gestión de la coordinación del programa de  Alimentación Escolar de la Dirección de Bienestar Estudiantil, liderando el desarrollo de los procesos administrativos y el seguimiento de los indicadores poblacionales y financieros</t>
  </si>
  <si>
    <t>Prestar los servicios profesionales, coordinando el Programa de Alimentacion Escolar en la Dirección de Bienestar Estudiantil.</t>
  </si>
  <si>
    <t>Prestar servicios profesionales liderando la gestión nutricional del Programa de Alimentacion Escolar, de la Dirección de Bienestar Estudiantil.</t>
  </si>
  <si>
    <t>Prestar servicios profesionales en la gestión nutricional y en trabajos interinstitucionales relacionados con los refrigerios del Programa de Alimentacion Escolar, de la Dirección de Bienestar Estudiantil.</t>
  </si>
  <si>
    <t>Prestar servicios profesionales en la gestión nutricional y en trabajos interinstitucionales relacionados con desayunos y almuerzos del Programa de Alimentacion Escolar, de la Dirección de Bienestar Estudiantil.</t>
  </si>
  <si>
    <t>1052-30</t>
  </si>
  <si>
    <t>1052-31</t>
  </si>
  <si>
    <t>1052-32</t>
  </si>
  <si>
    <t>1052-33</t>
  </si>
  <si>
    <t>1052-34</t>
  </si>
  <si>
    <t>1052-35</t>
  </si>
  <si>
    <t>1052-36</t>
  </si>
  <si>
    <t>1052-37</t>
  </si>
  <si>
    <t>1052-38</t>
  </si>
  <si>
    <t>1052-39</t>
  </si>
  <si>
    <t>1052-40</t>
  </si>
  <si>
    <t>1052-41</t>
  </si>
  <si>
    <t>1052-42</t>
  </si>
  <si>
    <t>1052-43</t>
  </si>
  <si>
    <t>1052-44</t>
  </si>
  <si>
    <t>1052-45</t>
  </si>
  <si>
    <t>1052-46</t>
  </si>
  <si>
    <t>1052-47</t>
  </si>
  <si>
    <t>1052-48</t>
  </si>
  <si>
    <t>1052-49</t>
  </si>
  <si>
    <t>1052-50</t>
  </si>
  <si>
    <t>1052-51</t>
  </si>
  <si>
    <t>1052-52</t>
  </si>
  <si>
    <t>1052-53</t>
  </si>
  <si>
    <t>1052-54</t>
  </si>
  <si>
    <t>1052-55</t>
  </si>
  <si>
    <t>1052-56</t>
  </si>
  <si>
    <t>1052-57</t>
  </si>
  <si>
    <t>1052-58</t>
  </si>
  <si>
    <t>1052-59</t>
  </si>
  <si>
    <t>1052-60</t>
  </si>
  <si>
    <t>1052-61</t>
  </si>
  <si>
    <t>1052-62</t>
  </si>
  <si>
    <t>1052-63</t>
  </si>
  <si>
    <t>1052-64</t>
  </si>
  <si>
    <t>1052-65</t>
  </si>
  <si>
    <t>1052-66</t>
  </si>
  <si>
    <t>1052-67</t>
  </si>
  <si>
    <t>1052-68</t>
  </si>
  <si>
    <t>1052-69</t>
  </si>
  <si>
    <t>1052-70</t>
  </si>
  <si>
    <t>1052-71</t>
  </si>
  <si>
    <t>1052-72</t>
  </si>
  <si>
    <t>1052-73</t>
  </si>
  <si>
    <t>1052-74</t>
  </si>
  <si>
    <t>1052-75</t>
  </si>
  <si>
    <t>1052-76</t>
  </si>
  <si>
    <t>1052-77</t>
  </si>
  <si>
    <t>1052-78</t>
  </si>
  <si>
    <t>1052-79</t>
  </si>
  <si>
    <t>1052-80</t>
  </si>
  <si>
    <t>1052-81</t>
  </si>
  <si>
    <t>1052-82</t>
  </si>
  <si>
    <t>1052-83</t>
  </si>
  <si>
    <t>1052-84</t>
  </si>
  <si>
    <t xml:space="preserve">85151605
</t>
  </si>
  <si>
    <t>Prestar servicios profesionales liderando la gestión de novedades del Programa de Alimentacion Escolar, de la Dirección de Bienestar Estudiantil.</t>
  </si>
  <si>
    <t>Prestar servicios de apoyo a la gestión de novedades del Programa de Alimentacion Escolar, de la Dirección de Bienestar Estudiantil.</t>
  </si>
  <si>
    <t>Prestar servicios profesionales liderando la gestión de adquisición de  alimentos y servicios de distribución del Programa de Alimentacion Escolar, de la Dirección de Bienestar Estudiantil.</t>
  </si>
  <si>
    <t>Prestar servicios profesionales en la gestión de la calidad y vigilancia sanitaria del Programa de Alimentacion Escolar, de la Dirección de Bienestar Estudiantil.</t>
  </si>
  <si>
    <t>Prestar servicios profesionales en la gestión de adquisición de  alimentos y servicios de distribución del Programa de Alimentacion Escolar, de la Dirección de Bienestar Estudiantil.</t>
  </si>
  <si>
    <t>Prestar servicios profesionales en la gestión de adquisición de  alimentos y servicios de distribución, facturación y liquidación de las ordenes de compra del Programa de Alimentacion Escolar, de la Dirección de Bienestar Estudiantil.</t>
  </si>
  <si>
    <t>Prestar servicios de apoyo a   la gestión de adquisición de  alimentos y servicios de distribución, facturación y liquidación de las ordenes de compra del Programa de Alimentacion Escolar, de la Dirección de Bienestar Estudiantil.</t>
  </si>
  <si>
    <t>Prestar servicios profesionales liderando la gestión de la calidad y vigilancia sanitaria del Programa de Alimentacion Escolar, de la Dirección de Bienestar Estudiantil.</t>
  </si>
  <si>
    <t xml:space="preserve">Prestar servicios profesionales en la gestión de calidad y vigilancia sanitaria del Programa de Alimentación Escolar de la Dirección de Bienestar Estudiantil en los  procesos relacionados con seguimiento y control microbiológico de los alimentos que componen las raciones de alimentación escolar. </t>
  </si>
  <si>
    <t>Prestar servicios profesionales en la gestión de la calidad del Programa de Alimentacion Escolar, de la Dirección de Bienestar Estudiantil.</t>
  </si>
  <si>
    <t>Prestar servicios profesionales liderando la gestión de apoyo a la supervisión del Programa de Alimentacion Escolar, de la Dirección de Bienestar Estudiantil.</t>
  </si>
  <si>
    <t>Prestar servicios profesionales en la gestión de apoyo a la supervisión del Programa de Alimentacion Escolar, de la Dirección de Bienestar Estudiantil.</t>
  </si>
  <si>
    <t>Prestar servicios profesionales liderando la gestión territorial del Programa de Alimentacion Escolar, de la Dirección de Bienestar Estudiantil.</t>
  </si>
  <si>
    <t xml:space="preserve">Prestar servicios de apoyo a la gestión territorial del Programa de Alimentación Escolar de la Dirección de Bienestar Estudiantil. </t>
  </si>
  <si>
    <t xml:space="preserve">Prestar servicios de apoyo a la gestión territorial del Programa de Alimentación Escolar de la Dirección de Bienestar Estudiantil, en la localidad de Sumapaz. </t>
  </si>
  <si>
    <t>Prestar servicios profesionales en los procesos relacionados con estudios del sector y de costos y de evaluación que se requieran en los Programas de la Dirección de Bienestar Estudiantil.</t>
  </si>
  <si>
    <t>Prestar servicios profesionales en los procesos relacionados con estudios del sector y de costos que se requieran en los Programas de la Dirección de Bienestar Estudiantil.</t>
  </si>
  <si>
    <t>Prestar servicios profesionales en la gestión de la evaluación de los Programas de la Dirección de Bienestar Estudiantil.</t>
  </si>
  <si>
    <t xml:space="preserve">Prestar servicios profesionales como grupo técnico evaluador de los procesos contractuales que adelante la  Dirección de Bienestar Estudiantil para el Programa de Alimentación Escolar </t>
  </si>
  <si>
    <t>01005 Llevar a cabo el seguimiento y la evaluación al programa de alimentación escolar.</t>
  </si>
  <si>
    <t>Llevar a cabo la toma de peso y talla a los niños, niñas y adolescentes matriculados en los grados de primera infancia (jardín, transición) y jornada nocturna de las instituciones educativas distritales, como estrategia de seguimiento y evaluación al Programa de Alimentación Escolar del Distrito Capital.</t>
  </si>
  <si>
    <t>Realizar una evaluación de impacto exante de la implementación de una minuta diferencial para el PAE.</t>
  </si>
  <si>
    <t>1052-87</t>
  </si>
  <si>
    <t>1052-88</t>
  </si>
  <si>
    <t>1052-89</t>
  </si>
  <si>
    <t>01006 Diseñar, producir e implementar acciones pedagógicas para la generación de hábitos de vida saludable en los estudiantes matriculados en el sistema educativo oficial.</t>
  </si>
  <si>
    <t xml:space="preserve">Diseñar e implementar una metodología que permita incentivar la oferta y consumo de alimentos saludables en las Tiendas Escolares </t>
  </si>
  <si>
    <t>01007 Diseñar, formular y realizar el estudio de costos de los complementos alimentarios que entrega la Secretaría de Educación del Distrito, en las diferentes modalidades y el asociado a la Interventoría a dicha entrega.</t>
  </si>
  <si>
    <t>Diseñar, formular y realizar el estudio de costos y del sector del servicio integral de comedor escolar que entrega la Secretaría de Educación del Distrito.</t>
  </si>
  <si>
    <t>02 MOVILIDAD ESCOLAR</t>
  </si>
  <si>
    <t>02001 Suministrar el transporte a estudiantes beneficiados con el programa de Movilidad Escolar.</t>
  </si>
  <si>
    <t>Prestar el Servicio de Transporte Especial Escolar, con los vehículos que requiera la Secretaría de Educación del Distrito Capital.</t>
  </si>
  <si>
    <t>1052-91</t>
  </si>
  <si>
    <t>1052-92</t>
  </si>
  <si>
    <t>1052-93</t>
  </si>
  <si>
    <t>1052-94</t>
  </si>
  <si>
    <t>1052-95</t>
  </si>
  <si>
    <t>02002 Prestar servicios en la Dirección de Bienestar Estudiantil para el apoyo en los temas relacionados con el componente Movilidad Escolar</t>
  </si>
  <si>
    <t>Prestar servicios  profesionales en la gestión jurídica especialmente apoyando la gestion de supervisión del Programa de Movilidad Escolar de la Dirección de Bienestar Estudiantil.</t>
  </si>
  <si>
    <t xml:space="preserve">Prestar servicios de apoyo a la gestión administrativa de la Dirección de Bienestar Estudiantil </t>
  </si>
  <si>
    <t>Prestar Servicios profesionales en la gestion de planeación de la Dirección de Bienestar Estudiantil</t>
  </si>
  <si>
    <t>1052-97</t>
  </si>
  <si>
    <t>1052-98</t>
  </si>
  <si>
    <t>1052-99</t>
  </si>
  <si>
    <t>1052-100</t>
  </si>
  <si>
    <t>1052-101</t>
  </si>
  <si>
    <t>1052-102</t>
  </si>
  <si>
    <t>1052-103</t>
  </si>
  <si>
    <t>1052-104</t>
  </si>
  <si>
    <t>1052-105</t>
  </si>
  <si>
    <t>1052-106</t>
  </si>
  <si>
    <t>1052-107</t>
  </si>
  <si>
    <t>1052-108</t>
  </si>
  <si>
    <t>1052-109</t>
  </si>
  <si>
    <t>1052-110</t>
  </si>
  <si>
    <t>1052-111</t>
  </si>
  <si>
    <t>1052-112</t>
  </si>
  <si>
    <t>1052-113</t>
  </si>
  <si>
    <t xml:space="preserve">Prestar servicios de apoyo a la gestion  administrativa en lo relacionado con la gestión documental de la Dirección de Bienestar Estudiantil </t>
  </si>
  <si>
    <t>Prestar los servicios profesionales, coordinando el Programa de Movilidad  Escolar en la Dirección de Bienestar Estudiantil.</t>
  </si>
  <si>
    <t xml:space="preserve">Prestar servicios de apoyo a la gestión  en la Coordinación del Programa de Movilidad Escolar de  la Dirección de Bienestar Estudiantil, en el desarrollo de los procesos administrativos. </t>
  </si>
  <si>
    <t>Prestar servicios profesionales en la gestión de la coordinación del Programa de Movilidad Escolar de la Dirección de Bienestar Estudiantil, para el acompañamiento del diseño de herramientas de seguimiento especialmente en la modalidad de Al Colegio en Bici</t>
  </si>
  <si>
    <t>Prestar servicios de apoyo a la gestión de la coordinación del Programa de Movilidad Escolar de la Dirección de Bienestar Estudiantil, para el acompañamiento del diseño de herramientas de seguimiento especialmente en la modalidad de subsidios de transporte</t>
  </si>
  <si>
    <t>Prestar servicios apoyando la gestión de la estructuración técnica para la consecución de servicios al Programa de Movilidad Escolar de la Dirección de Bienestar Estudiantil</t>
  </si>
  <si>
    <t>Prestar servicios de apoyo a la gestión en la estructuración técnica para la consecución de servicios al Programa de Movilidad Escolar de la Dirección de Bienestar Estudiantil</t>
  </si>
  <si>
    <t>Prestar servicios profesionales liderando en gestión de la estructuración técnica para la consecución de servicios al Programa de Movilidad Escolar de la Dirección de Bienestar Estudiantil</t>
  </si>
  <si>
    <t xml:space="preserve">Prestar Servicios profesionales de apoyo en la estructuración técnica para la consecución de servicios al Programa de Movilidad Escolar especialmente en la modalidad de Al Colegio en Bici de la Dirección de Bienestar Estudiantil </t>
  </si>
  <si>
    <t>Prestar servicios de apoyo a la gestión  de calidad del Programa de Movilidad Escolar especialmente en la modalidad de Al Colegio en Bici de la Dirección de Bienestar Estudiantil</t>
  </si>
  <si>
    <t>1052-115</t>
  </si>
  <si>
    <t>1052-116</t>
  </si>
  <si>
    <t>1052-117</t>
  </si>
  <si>
    <t>1052-118</t>
  </si>
  <si>
    <t>1052-119</t>
  </si>
  <si>
    <t>1052-120</t>
  </si>
  <si>
    <t>1052-121</t>
  </si>
  <si>
    <t>1052-122</t>
  </si>
  <si>
    <t>1052-123</t>
  </si>
  <si>
    <t>1052-124</t>
  </si>
  <si>
    <t>1052-125</t>
  </si>
  <si>
    <t>1052-126</t>
  </si>
  <si>
    <t>1052-127</t>
  </si>
  <si>
    <t>1052-128</t>
  </si>
  <si>
    <t>1052-129</t>
  </si>
  <si>
    <t>1052-130</t>
  </si>
  <si>
    <t>1052-131</t>
  </si>
  <si>
    <t>1052-132</t>
  </si>
  <si>
    <t>1052-133</t>
  </si>
  <si>
    <t>1052-134</t>
  </si>
  <si>
    <t>1052-135</t>
  </si>
  <si>
    <t>1052-136</t>
  </si>
  <si>
    <t>1052-137</t>
  </si>
  <si>
    <t>1052-138</t>
  </si>
  <si>
    <t>1052-139</t>
  </si>
  <si>
    <t>1052-140</t>
  </si>
  <si>
    <t>1052-141</t>
  </si>
  <si>
    <t>1052-142</t>
  </si>
  <si>
    <t>1052-143</t>
  </si>
  <si>
    <t>1052-144</t>
  </si>
  <si>
    <t>1052-145</t>
  </si>
  <si>
    <t>1052-146</t>
  </si>
  <si>
    <t>1052-147</t>
  </si>
  <si>
    <t>1052-148</t>
  </si>
  <si>
    <t>1052-149</t>
  </si>
  <si>
    <t>1052-150</t>
  </si>
  <si>
    <t>1052-151</t>
  </si>
  <si>
    <t>1052-152</t>
  </si>
  <si>
    <t>1052-153</t>
  </si>
  <si>
    <t>1052-154</t>
  </si>
  <si>
    <t>1052-155</t>
  </si>
  <si>
    <t>1052-156</t>
  </si>
  <si>
    <t>1052-157</t>
  </si>
  <si>
    <t>1052-158</t>
  </si>
  <si>
    <t>1052-159</t>
  </si>
  <si>
    <t>1052-160</t>
  </si>
  <si>
    <t>1052-161</t>
  </si>
  <si>
    <t>1052-162</t>
  </si>
  <si>
    <t>1052-163</t>
  </si>
  <si>
    <t>1052-164</t>
  </si>
  <si>
    <t>1052-165</t>
  </si>
  <si>
    <t>1052-166</t>
  </si>
  <si>
    <t>1052-167</t>
  </si>
  <si>
    <t>1052-168</t>
  </si>
  <si>
    <t>1052-169</t>
  </si>
  <si>
    <t>1052-170</t>
  </si>
  <si>
    <t>1052-171</t>
  </si>
  <si>
    <t>1052-172</t>
  </si>
  <si>
    <t>1052-173</t>
  </si>
  <si>
    <t>1052-174</t>
  </si>
  <si>
    <t>1052-175</t>
  </si>
  <si>
    <t>1052-176</t>
  </si>
  <si>
    <t>1052-177</t>
  </si>
  <si>
    <t>1052-178</t>
  </si>
  <si>
    <t>Prestar servicios profesionales apoyando la gestión de calidad del Programa de Movilidad Escolar de la Dirección de Bienestar Estudiantil</t>
  </si>
  <si>
    <t>Prestar servicios de apoyo a la gestión de calidad del programa de movilidad escolar de la dirección de bienestar estudiantil, en especial en la modalidad de al colegio en bici.</t>
  </si>
  <si>
    <t xml:space="preserve">Prestar servicios profesionales en la Subsecretaría de Acceso y Permanencia y en las Direcciones de Bienestar Estudiantil y de Construcción y Conservación de Establecimientos Educativos, implementando estrategias de comunicación de los proyectos y programas que en ella se adelanten </t>
  </si>
  <si>
    <t xml:space="preserve">Prestar servicios profesionales en la gestion de novedades del Programa de Movilidad Escolar de la Dirección de Bienestar Estudiantil </t>
  </si>
  <si>
    <t>Prestar servicios profesionales apoyando la gestión pedagógica de la coordinación del programa de Movilidad Escolar, especialmente de la modalidad de al Colegio en Bici y planes de movilidad escolar de la Dirección de Bienestar Estudiantil.</t>
  </si>
  <si>
    <t>Prestar servicios profesionales liderando la gestión pedagógica de la coordinación del programa de Movilidad Escolar, especialmente de la modalidad de Al Colegio en Bici y planes de movilidad escolar de la Dirección de Bienestar Estudiantil.</t>
  </si>
  <si>
    <t xml:space="preserve">Prestar Servicios profesionales liderando la gestión de  planeación de la operación de las modalidades del Programa de Movilidad Escolar, especialmente en la modalidad de rutas escolares de la Dirección de Bienestar Estudiantil </t>
  </si>
  <si>
    <t xml:space="preserve">Prestar Servicios profesionales en la gestión de  planeación de la operación de las modalidades del Programa de Movilidad Escolar, especialmente en la modalidad de rutas escolares de la Dirección de Bienestar Estudiantil </t>
  </si>
  <si>
    <t xml:space="preserve">Prestar servicios profesionales liderando la planeacion de la operación de modalidades del Programa de Movilidad Escolar de la Dirección de Bienestar Estudiantil, especialmente de Al Colegio en Bici </t>
  </si>
  <si>
    <t>Prestar servicios profesionales liderando la gestion de la planeacion de la operación de las modalidades del Programa de Movilidad Escolar en especial de subsidio de transporte de la Dirección de Bienestar Estudiantil.</t>
  </si>
  <si>
    <t xml:space="preserve">Prestar servicios profesionales apoyando a la gestión de planeación en la captura y análisis de información en territorio sobre el programa de movilidad escolar especialmente en la modalidad de Al Colegio en Bici de la Dirección de Bienestar Estudiantil </t>
  </si>
  <si>
    <t xml:space="preserve">Prestar servicios profesionales apoyando a la gestión de planeación en la implementación de lineamientos en el trabajo comunitario desde el programa de movilidad escolar especialmente en la modalidad de Al Colegio en Bici de la Dirección de Bienestar Estudiantil </t>
  </si>
  <si>
    <t>Prestar servicios profesionales en la gestión de apoyo a la supervisión en el Programa de Movilidad Escolar de la Dirección de Bienestar Estudiantil.</t>
  </si>
  <si>
    <t>Prestar servicios de apoyo a la gestión territorial del Programa de Movilidad Escolar de la Dirección de Bienestar Estudiantil.</t>
  </si>
  <si>
    <t xml:space="preserve">Prestar servicios de apoyo a la gestión  territorial del Programa de  Movilidad Escolar de la Dirección de Bienestar Estudiantil.  </t>
  </si>
  <si>
    <t xml:space="preserve">Prestar servicios profesionales apoyando la  gestión territorial del Programa de  Movilidad Escolar de la Dirección de Bienestar Estudiantil.  </t>
  </si>
  <si>
    <t>02003 Supervisión, Interventoría, control y acompañamiento en lo técnico, administrativo jurídico y financiero para la prestación del servicio de Movilidad Escolar a los estudiantes matriculados en el sistema oficial.</t>
  </si>
  <si>
    <t>80101504/80101603</t>
  </si>
  <si>
    <t>Contratar la interventoría integral, técnica, financiera, ambiental, jurídica y administrativa a los contratos de prestación de servicio de transporte  especial escolar, con los vehículos que requiera la Secretaría de Educación del Distrito.</t>
  </si>
  <si>
    <t xml:space="preserve">Contratar la auditoria, técnica, y financiera para el análisis y verificación, de la modalidad de subsidios de transporte escolar. </t>
  </si>
  <si>
    <t>02005 Fomentar el uso de medios alternativos de transporte escolar, a través de estrategias administrativas, pedagógicas, promoción y suscripción de convenios, promoviendo una cultura de uso de la bicicleta como medio de transporte. </t>
  </si>
  <si>
    <t>DESARROLLAR LAS ACCIONES PARA LA PROMOCIÓN, FORTALECIMIENTO Y EJECUCIÓN DE “AL COLEGIO EN BICI”, EN LOS ESTUDIANTES DE LA MATRÍCULA OFICIAL, PARA EL USO SEGURO Y ADECUADO DE LA BICICLETA COMO MEDIO DE TRANSPORTE ESCOLAR SOSTENIBLE, QUE PERMITA SU ACCESO Y PERMANENCIA EN LOS COLEGIOS DEL DISTRITO CAPITAL.</t>
  </si>
  <si>
    <t>1052-180</t>
  </si>
  <si>
    <t>03 PROMOCIÓN DEL BIENESTAR</t>
  </si>
  <si>
    <t>03001 Amparar al 100% de los estudiantes del Sistema de matrícula oficial en caso de accidentes escolares.</t>
  </si>
  <si>
    <t>Contribuir al acceso efectivo de una adecuada y oportuna atención en salud, en caso de accidentes escolares de los estudiantes que hagan parte de la matricula oficial del Distrito, amparando los copagos, cuotas moderadoras y cuotas de recuperación que se generen en el proceso de dicha atención.</t>
  </si>
  <si>
    <t>1052-182</t>
  </si>
  <si>
    <t>1052-183</t>
  </si>
  <si>
    <t>1052-184</t>
  </si>
  <si>
    <t>1052-185</t>
  </si>
  <si>
    <t>1052-186</t>
  </si>
  <si>
    <t>1052-187</t>
  </si>
  <si>
    <t>1052-188</t>
  </si>
  <si>
    <t>1052-189</t>
  </si>
  <si>
    <t>1052-190</t>
  </si>
  <si>
    <t>1052-191</t>
  </si>
  <si>
    <t>1052-192</t>
  </si>
  <si>
    <t>1052-193</t>
  </si>
  <si>
    <t>1052-194</t>
  </si>
  <si>
    <t>1052-195</t>
  </si>
  <si>
    <t>1052-196</t>
  </si>
  <si>
    <t>1052-197</t>
  </si>
  <si>
    <t>1052-198</t>
  </si>
  <si>
    <t>1052-199</t>
  </si>
  <si>
    <t>1052-200</t>
  </si>
  <si>
    <t>1052-201</t>
  </si>
  <si>
    <t>1052-202</t>
  </si>
  <si>
    <t>1052-203</t>
  </si>
  <si>
    <t>1052-204</t>
  </si>
  <si>
    <t>1052-205</t>
  </si>
  <si>
    <t>1052-206</t>
  </si>
  <si>
    <t>1052-207</t>
  </si>
  <si>
    <t>1052-208</t>
  </si>
  <si>
    <t>1052-209</t>
  </si>
  <si>
    <t>1052-210</t>
  </si>
  <si>
    <t>1052-211</t>
  </si>
  <si>
    <t>1052-212</t>
  </si>
  <si>
    <t>1052-213</t>
  </si>
  <si>
    <t>1052-214</t>
  </si>
  <si>
    <t>03004 Prestar servicios en la Dirección de Bienestar  Estudiantil para el apoyo en los temas relacionados con el componente de Promoción del Bienestar</t>
  </si>
  <si>
    <t>Prestar servicios profesionales apoyando a la gestión de la Dirección de Bienestar Estudiantil</t>
  </si>
  <si>
    <t>Prestar servicios profesionales en la gestión de la planeación de la Dirección de Bienestar Estudiantil, principalmente en los temas relacionados con la evaluación de los programas y estrategias que se ejecutan.   </t>
  </si>
  <si>
    <t xml:space="preserve">Prestar servicios profesionales coordinando la gestión administrativa de la Dirección de Bienestar Estudiantil </t>
  </si>
  <si>
    <t>Prestar servicios profesionales coordinando la gestión juridica de la Dirección de Bienestar Estudiantil</t>
  </si>
  <si>
    <t>Prestar servicios profesionales coordinando la gestión financiera de la Dirección de Bienestar Estudiantil</t>
  </si>
  <si>
    <t xml:space="preserve">Prestar servicios profesionales coordinando la estrategia integrada de Promoción del Bienestar Estudiantil de la Dirección de Bienestar Estudiantil </t>
  </si>
  <si>
    <t xml:space="preserve">Prestar servicios profesionales apoyando a la gestión de planeación de la estrategia integrada de Promoción del Bienestar de la Dirección de Bienestar Estudiantil </t>
  </si>
  <si>
    <t xml:space="preserve">Prestar servicios profesionales apoyando a la coordinación de la estrategia integral de Promoción del Bienestar de la Dirección de Bienestar Estudiantil </t>
  </si>
  <si>
    <t xml:space="preserve">Prestar servicios de apoyo a la coordinación de la estrategia integral de Promoción del Bienestar de la Dirección de Bienestar Estudiantil </t>
  </si>
  <si>
    <t>Prestar servicios profesionales liderando la gestión territorial de la Estrategia Integrada de Promoción del Bienestar de la Dirección de Bienestar Estudiantil</t>
  </si>
  <si>
    <t xml:space="preserve">Prestar servicios profesionales liderando la gestión de calidad de los servicios de la Estrategia Integral de promocion del bienestar de la Dirección de Bienestar Estudiantil  </t>
  </si>
  <si>
    <t xml:space="preserve">Prestar servicios profesionales apoyando la gestión de calidad de los servicios de la Estrategia Integral de promoción del bienestar de la Dirección de Bienestar Estudiantil </t>
  </si>
  <si>
    <t>Prestar servicios de apoyo a la gestión de calidad de los servicios de la Estrategia Integral de promoción del bienestar de la Dirección de Bienestar Estudiantil</t>
  </si>
  <si>
    <t xml:space="preserve">Prestar servicios profesionales liderando la gestión de bienes y servicios, y en especial las acciones de promoción de estilos de vida saludable en la Estrategia Integrada de la Promoción del Bienestar de la Dirección de Bienestar Estudiantil </t>
  </si>
  <si>
    <t xml:space="preserve">Prestar servicios profesionales en la gestión de las acciones de promoción de estilos de vida saludable en la Estrategia Integrada de la Promoción del Bienestar de la Dirección de Bienestar Estudiantil </t>
  </si>
  <si>
    <t xml:space="preserve">Prestar servicios profesionales en la gestion de bienes y servicios para el aseguramiento de los estudiantes en la Estrategia Integrada de la Promoción del Bienestar de la Dirección de Bienestar Estudiantil   </t>
  </si>
  <si>
    <t>Prestar servicios profesionales liderando la gestión del riesgo y la prevención de la accidentalidad en la Estrategia Integrada de la Promoción del Bienestar de la Dirección de Bienestar Estudiantil.</t>
  </si>
  <si>
    <t>Prestar servicios profesionales liderando la gestión de las estrategias para la implementación, seguimiento y monitoreo de planes de movilidad escolar en el marco de la Estrategia Integrada de la Promoción del Bienestar de la Dirección de Bienestar Estudiantil.</t>
  </si>
  <si>
    <t>Prestar servicios profesionales liderando la gestión de las estrategias para la elaboración e implementación de planes de movilidad escolar  en marco de  la Estrategia Integrada de la Promoción del Bienestar de la Dirección de Bienestar Estudiantil.</t>
  </si>
  <si>
    <t>Prestar servicios profesionales apoyando en la gestión de calidad de los servicios de la Estrategia Integrada de Promoción del Bienestar de la Dirección de Bienestar Estudiantil</t>
  </si>
  <si>
    <t xml:space="preserve">Prestar servicios de apoyo en la gestion de bienes y servicios para el aseguramiento de los estudiantes en la Estrategia Integrada de la Promoción del Bienestar de la Dirección de Bienestar Estudiantil   </t>
  </si>
  <si>
    <t>Prestar servicios profesionales apoyando la gestión de bienes y servicios, y en especial las acciones de promoción de estilos de vida saludable en la Estrategia Integrada de la Promoción del Bienestar de la Dirección de Bienestar Estudiantil</t>
  </si>
  <si>
    <t>Prestar servicios profesionales apoyando en la gestión de bienes y servicios de los Planes Integrales de Bienestar Estudiantil de la Estrategia Integrada de la Promoción del Bienestar de la Dirección de Bienestar Estudiantil</t>
  </si>
  <si>
    <t>1052-216</t>
  </si>
  <si>
    <t>1052-217</t>
  </si>
  <si>
    <t>Prestar servicios profesionales apoyando en la gestión de las estrategias para la elaboración e implementación de planes de movilidad escolar en marco de  la Estrategia Integrada de la Promoción del Bienestar de la Dirección de Bienestar Estudiantil.</t>
  </si>
  <si>
    <t>Prestar servicios profesionales apoyando en la gestión de las estrategias para la implementación, seguimiento y monitoreo de planes de movilidad escolar en el marco de la Estrategia Integrada de la Promoción del Bienestar de la Dirección de Bienestar Estudiantil.</t>
  </si>
  <si>
    <t>1052-219</t>
  </si>
  <si>
    <t>1052-220</t>
  </si>
  <si>
    <t>1052-221</t>
  </si>
  <si>
    <t>1052-222</t>
  </si>
  <si>
    <t>1052-223</t>
  </si>
  <si>
    <t>1052-224</t>
  </si>
  <si>
    <t>1052-225</t>
  </si>
  <si>
    <t>1052-226</t>
  </si>
  <si>
    <t>1052-227</t>
  </si>
  <si>
    <t>1052-228</t>
  </si>
  <si>
    <t>1052-229</t>
  </si>
  <si>
    <t>1052-230</t>
  </si>
  <si>
    <t>1052-231</t>
  </si>
  <si>
    <t>1052-232</t>
  </si>
  <si>
    <t>1052-233</t>
  </si>
  <si>
    <t>1052-234</t>
  </si>
  <si>
    <t>1052-235</t>
  </si>
  <si>
    <t>1052-236</t>
  </si>
  <si>
    <t>1052-237</t>
  </si>
  <si>
    <t>1052-238</t>
  </si>
  <si>
    <t>1052-239</t>
  </si>
  <si>
    <t>1052-240</t>
  </si>
  <si>
    <t>1052-241</t>
  </si>
  <si>
    <t>1052-242</t>
  </si>
  <si>
    <t>1052-243</t>
  </si>
  <si>
    <t>1052-244</t>
  </si>
  <si>
    <t>1052-245</t>
  </si>
  <si>
    <t>1052-246</t>
  </si>
  <si>
    <t>1052-247</t>
  </si>
  <si>
    <t>1052-248</t>
  </si>
  <si>
    <t>1052-249</t>
  </si>
  <si>
    <t>1052-250</t>
  </si>
  <si>
    <t>1052-251</t>
  </si>
  <si>
    <t>1052-252</t>
  </si>
  <si>
    <t xml:space="preserve">Prestar servicios profesionales con el fin de apoyar la gestión administrativa de la Dirección de Bienestar Estudiantil </t>
  </si>
  <si>
    <t xml:space="preserve">Prestar servicios profesionales liderando los procesos de mejora continua de la Dirección de Bienestar Estudiantil </t>
  </si>
  <si>
    <t xml:space="preserve">Prestar servicios profesionales apoyando los procesos de mejora continua de la Dirección de Bienestar Estudiantil </t>
  </si>
  <si>
    <t>Prestar servicios profesionales para la Dirección de Bienestar Estudiantil, realizando el análisis y seguimiento del presupuesto asignado a la Subsecretaria de Acceso y Permanencia y elaborar ejercicios comparativos que permitan valorar la evolución de acuerdo a las metas del Plan de Desarrollo y a las prioridades de la Secretaria de Educación.</t>
  </si>
  <si>
    <t xml:space="preserve">Prestar servicios profesionales liderando la  gestion de novedades del Programa de Movilidad Escolar de la Dirección de Bienestar Estudiantil </t>
  </si>
  <si>
    <t>Prestar servicios profesionales asesorando en la preparación de documentos tecnicos del Programa de Alimentación Escolar y de la Estrategia Integral de Promoción del Bienestar.</t>
  </si>
  <si>
    <t>1052-265</t>
  </si>
  <si>
    <t>1052-266</t>
  </si>
  <si>
    <t>1052-267</t>
  </si>
  <si>
    <t>1052-268</t>
  </si>
  <si>
    <t>1052-269</t>
  </si>
  <si>
    <t>1052-270</t>
  </si>
  <si>
    <t>1052-271</t>
  </si>
  <si>
    <t>1052-272</t>
  </si>
  <si>
    <t>1052-273</t>
  </si>
  <si>
    <t>1052-274</t>
  </si>
  <si>
    <t>1052-275</t>
  </si>
  <si>
    <t>1052-276</t>
  </si>
  <si>
    <t>1052-277</t>
  </si>
  <si>
    <t>1052-278</t>
  </si>
  <si>
    <t>1052-279</t>
  </si>
  <si>
    <t>1052-280</t>
  </si>
  <si>
    <t>1052-281</t>
  </si>
  <si>
    <t>1052-282</t>
  </si>
  <si>
    <t>1052-283</t>
  </si>
  <si>
    <t>1052-284</t>
  </si>
  <si>
    <t>1052-285</t>
  </si>
  <si>
    <t>1052-286</t>
  </si>
  <si>
    <t>1052-287</t>
  </si>
  <si>
    <t>1052-288</t>
  </si>
  <si>
    <t>1052-289</t>
  </si>
  <si>
    <t>1052-290</t>
  </si>
  <si>
    <t>1052-291</t>
  </si>
  <si>
    <t>1052-292</t>
  </si>
  <si>
    <t>1052-293</t>
  </si>
  <si>
    <t>1052-294</t>
  </si>
  <si>
    <t>1052-295</t>
  </si>
  <si>
    <t>1052-296</t>
  </si>
  <si>
    <t>1052-297</t>
  </si>
  <si>
    <t>1052-298</t>
  </si>
  <si>
    <t>1052-299</t>
  </si>
  <si>
    <t>1052-300</t>
  </si>
  <si>
    <t>Prestar servicios de apoyo a la gestión en el Programa de Alimentación Escolar en instituciones educativas con matrícula oficial.</t>
  </si>
  <si>
    <t>Prestar servicios profesionales apoyando la gestión de bienes y servicios, y en especial las acciones de promoción de estilos de vida saludable en la Estrategia Integrada de la Promoción del Bienestar de la Dirección de Bienestar Estudiantil.</t>
  </si>
  <si>
    <t>1052-303</t>
  </si>
  <si>
    <t>Realizar el proceso de verificación de consumo en las diferentes modalidades entregadas a través del PAE, en cada una de las localidades del Distrito como estrategia de seguimiento e identificación de los elementos que determinan el consumo”.</t>
  </si>
  <si>
    <t>1052-305</t>
  </si>
  <si>
    <t>1052-306</t>
  </si>
  <si>
    <t>1052-307</t>
  </si>
  <si>
    <t>1052-308</t>
  </si>
  <si>
    <t>1052-309</t>
  </si>
  <si>
    <t>1052-310</t>
  </si>
  <si>
    <t>1052-311</t>
  </si>
  <si>
    <t>1052-312</t>
  </si>
  <si>
    <t>1052-313</t>
  </si>
  <si>
    <t>1052-314</t>
  </si>
  <si>
    <t>1052-315</t>
  </si>
  <si>
    <t>1052-316</t>
  </si>
  <si>
    <t>1052-317</t>
  </si>
  <si>
    <t>1052-318</t>
  </si>
  <si>
    <t>1052-319</t>
  </si>
  <si>
    <t>1052-320</t>
  </si>
  <si>
    <t>1052-321</t>
  </si>
  <si>
    <t>1052-322</t>
  </si>
  <si>
    <t>1052-323</t>
  </si>
  <si>
    <t>1052-324</t>
  </si>
  <si>
    <t>1052-325</t>
  </si>
  <si>
    <t>1052-326</t>
  </si>
  <si>
    <t>1052-327</t>
  </si>
  <si>
    <t>1052-328</t>
  </si>
  <si>
    <t>1052-329</t>
  </si>
  <si>
    <t>1052-330</t>
  </si>
  <si>
    <t>1052-331</t>
  </si>
  <si>
    <t>1052-332</t>
  </si>
  <si>
    <t>1052-333</t>
  </si>
  <si>
    <t>1052-334</t>
  </si>
  <si>
    <t>1052-335</t>
  </si>
  <si>
    <t>1052-336</t>
  </si>
  <si>
    <t>1052-337</t>
  </si>
  <si>
    <t>1052-338</t>
  </si>
  <si>
    <t>1052-339</t>
  </si>
  <si>
    <t>1052-340</t>
  </si>
  <si>
    <t>1052-341</t>
  </si>
  <si>
    <t>1052-342</t>
  </si>
  <si>
    <t>1052-343</t>
  </si>
  <si>
    <t>1052-344</t>
  </si>
  <si>
    <t>1052-345</t>
  </si>
  <si>
    <t>1052-346</t>
  </si>
  <si>
    <t>1052-347</t>
  </si>
  <si>
    <t>1052-348</t>
  </si>
  <si>
    <t>1052-349</t>
  </si>
  <si>
    <t>1052-350</t>
  </si>
  <si>
    <t>1052-351</t>
  </si>
  <si>
    <t>1052-352</t>
  </si>
  <si>
    <t>1052-353</t>
  </si>
  <si>
    <t>1052-354</t>
  </si>
  <si>
    <t>1052-355</t>
  </si>
  <si>
    <t>1052-356</t>
  </si>
  <si>
    <t>1052-357</t>
  </si>
  <si>
    <t>1052-358</t>
  </si>
  <si>
    <t>1052-359</t>
  </si>
  <si>
    <t>1052-360</t>
  </si>
  <si>
    <t>1052-361</t>
  </si>
  <si>
    <t>1052-362</t>
  </si>
  <si>
    <t>1052-363</t>
  </si>
  <si>
    <t>1052-364</t>
  </si>
  <si>
    <t>1052-365</t>
  </si>
  <si>
    <t>1052-366</t>
  </si>
  <si>
    <t>1052-367</t>
  </si>
  <si>
    <t>Contratar la consultoría para establecer el modelo de operación y de costos para el servicio de transporte especial escolar.</t>
  </si>
  <si>
    <t>Prestar los servicios profesionales al programa de alimentación escolar de la Dirección de Bienestar Estudiantil</t>
  </si>
  <si>
    <t>CAMILO GUTIERREZ</t>
  </si>
  <si>
    <t>cagutierrez@educacionbogota.gov.co</t>
  </si>
  <si>
    <t>Prestar servicios profesionales en la gestión administrativa apoyando los temas relacionados con la gestión documental de la Dirección de Bienestar Estudiantil</t>
  </si>
  <si>
    <t>Prestar servicios de apoyo a la gestión en la gestión administrativa apoyando los temas relacionados con la gestión documental de la Dirección de Bienestar Estudiantil</t>
  </si>
  <si>
    <t>Prestar los servicios profesionales al programa de movilidad escolar de la Dirección de Bienestar Estudiantil</t>
  </si>
  <si>
    <t>Prestar servicios de apoyo a la gestión territorial del programa de Movilidad Escolar especialmente en la modalidad de Al Colegio en Bici</t>
  </si>
  <si>
    <t>5,5</t>
  </si>
  <si>
    <t>Prestar los servicios a la Estrategia Integrada de la Promoción del Bienestar de la Dirección de Bienestar Estudiantil</t>
  </si>
  <si>
    <t>Prestar los servicios profesionales a la Estrategia Integrada de la Promoción del Bienestar de la Dirección de Bienestar Estudiantil</t>
  </si>
  <si>
    <t>Prestar servicios en la Dirección de Bienestar Estudiantil para el apoyo en los temas relacionados con el programa de alimentación escolar</t>
  </si>
  <si>
    <t>1052 Bienestar estudiantil para todos</t>
  </si>
  <si>
    <t>1053-1</t>
  </si>
  <si>
    <t>1053 Oportunidades de aprendizaje desde el enfoque diferencial</t>
  </si>
  <si>
    <t>01  Atención Educativa Integral desde el enfoque diferencial</t>
  </si>
  <si>
    <t>01001 Desarrollar capacidades locales e institucionales  para la atención integral bajo el enfoque diferencial, de estudiantes con discapacidad</t>
  </si>
  <si>
    <t>Prestar Servicios Profesionales Especializados, para adelantar la gestión misional y administrativa de la Línea de Acción Discapacidad del Proyecto 1053 “Oportunidades de aprendizaje desde el enfoque diferencial”, mediante la  orientación y acompañamiento técnico a las Instituciones Educativas Distritales bajo los lineamientos de la Educación Inclusiva para estudiantes con discapacidad.</t>
  </si>
  <si>
    <t xml:space="preserve">IVÁN DARÍO GÓMEZ CATAÑO </t>
  </si>
  <si>
    <t>Subsecretario de Calidad y Pertinencia</t>
  </si>
  <si>
    <t>DIANA PATRICIA MARTíNEZ GALLEGO</t>
  </si>
  <si>
    <t>Directora de Inclusión e Integración de Poblaciones</t>
  </si>
  <si>
    <t>LEUDYS SONALI CAMARGO CORREA</t>
  </si>
  <si>
    <t>lcamargo@educacion.gov.co</t>
  </si>
  <si>
    <t>1053-2</t>
  </si>
  <si>
    <t>Prestar Servicios Profesionales, para adelantar la gestión misional y administrativa de la Línea de Acción Discapacidad del Proyecto 1053 “Oportunidades de aprendizaje desde el enfoque diferencial". Con énfasis en discapacidad intelectual – Autismo.</t>
  </si>
  <si>
    <t>1053-3</t>
  </si>
  <si>
    <t>1053-4</t>
  </si>
  <si>
    <t>1053-5</t>
  </si>
  <si>
    <t>Prestar Servicios Profesionales Especializados,  para liderar la gestión misional y administrativa de la Línea de Acción Discapacidad del Proyecto 1053 “Oportunidades de aprendizaje desde el enfoque diferencial”, mediante la formulación y definición de los lineamientos de la Educación Inclusiva para estudiantes con discapacidad, al igual que la orientación y acompañamiento técnico a las Instituciones Educativas Distritales.</t>
  </si>
  <si>
    <t>1053-6</t>
  </si>
  <si>
    <t>1053-7</t>
  </si>
  <si>
    <t>1053-8</t>
  </si>
  <si>
    <t>Prestar servicios profesionales para brindar los apoyos pedagógicos que los estudiantes con TEA requieran, mediante el diseño, acompañamiento a la implementación y seguimiento de los Planes Individuales de Ajustes Razonables – PIAR y su articulación con la planeación pedagógica y el Plan de Mejoramiento Institucional – PMI.</t>
  </si>
  <si>
    <t>1053-9</t>
  </si>
  <si>
    <t xml:space="preserve">Prestar servicios de interpretación a docentes y estudiantes con discapacidad auditiva usuarios de lengua de señas colombiana de las instituciones educativas distritales, dentro del proyecto 1053 "Oportunidades de aprendizaje desde el enfoque diferencial", en el marco de la educación inclusiva" </t>
  </si>
  <si>
    <t>1053-10</t>
  </si>
  <si>
    <t>Desarrollar acciones que contribuyan a la formulación de una Política de Educación Inclusiva; el diagnóstico de la implementación del Decreto 470 de 2007 y; la formación de docentes de apoyo pedagógico y familias para la atención educativa de estudiantes con discapacidad y el acompañamiento de aulas de apoyo especializado acorde con el plan de desarrollo “Bogotá mejor para todos”, articulando esfuerzos técnicos, administrativos y financieros.</t>
  </si>
  <si>
    <t>1053-11</t>
  </si>
  <si>
    <t>01003 Desarrollar capacidades locales e institucionales  para la atención integral bajo el enfoque diferencial, de estudiantes con  talentos y/o capacidades  excepcionales</t>
  </si>
  <si>
    <t>Prestar servicios profesionales especializados, a la Dirección de Inclusión e integración de Poblaciones,  dentro del proyecto 1053: "Oportunidades de aprendizaje desde el enfoque diferencial", en la línea de capacidades y/o talentos excepcionales.</t>
  </si>
  <si>
    <t>1053-12</t>
  </si>
  <si>
    <t>1053-13</t>
  </si>
  <si>
    <t>80101500 - 80101600 - 86121700 - 86131900 - 86141500 - 86141501</t>
  </si>
  <si>
    <t>Prestar servicios de consultoría para la validación psicométrica y cualificación docente, dirigidas a la atención educativa diferencial de estudiantes con Capacidades Excepcionales y/o Talentos Excepcionales y de estudiantes con Trastornos de Aprendizaje y del Comportamiento</t>
  </si>
  <si>
    <t>1053-14</t>
  </si>
  <si>
    <t>01005 Desarrollar las acciones necesarias para garantizar la operación de la Secretaría Técnica Distrital de Discapacidad (STDD)</t>
  </si>
  <si>
    <t>Prestar apoyo profesional especializado para la coordinación de la Secretaría Técnica Distrital de Discapacidad y las instancias operativas del Sistema Distrital de Discapacidad</t>
  </si>
  <si>
    <t>1053-15</t>
  </si>
  <si>
    <t>Prestar apoyo profesional a la Secretaría Técnica Distrital de Discapacidad, dentro  del proyecto 1053: “Oportunidades de aprendizaje desde el enfoque diferencial” brindando asistencia técnica y operativa requerida por las instancias del Sistema Distrital de Discapacidad para el adecuado desarrollo de sus actividades.</t>
  </si>
  <si>
    <t>1053-16</t>
  </si>
  <si>
    <t>Prestar servicios de interpretación y guía interpretación a la población con discapacidad auditiva y sordoceguera de conformidad con el funcionamiento de las instancias operativas del Sistema Distrital de Discapacidad y brindar asistencia técnica y operativa derivada de las anteriores instancias</t>
  </si>
  <si>
    <t>1053-17</t>
  </si>
  <si>
    <t>Prestar  servicios  profesionales a la Dirección de Inclusión e Integración de Poblaciones,   para la operación de la Secretaría Técnica Distrital de Discapacidad brindando asistencia técnica y operativa requerida por las instancias del Sistema Distrital de Discapacidad, para el adecuado desarrollo de sus actividades </t>
  </si>
  <si>
    <t>1053-18</t>
  </si>
  <si>
    <t>Prestar apoyo  profesional a la Secretaría Técnica Distrital de Discapacidad  brindando asistencia técnica y operativa requerida por las instancias del Sistema Distrital de Discapacidad para el adecuado desarrollo de sus actividades</t>
  </si>
  <si>
    <t>1053-19</t>
  </si>
  <si>
    <t>Prestar apoyo profesional a la Secretaria Técnica Distrital de Discapacidad brindando asistencia técnica y operativa requerida por las instancias del Sistema Distrital de Discapacidad para el adecuado desarrollo de sus actividades.</t>
  </si>
  <si>
    <t>1053-20</t>
  </si>
  <si>
    <t xml:space="preserve">01008 
Desarrollar capacidades locales e institucionales para la atención integral bajo el enfoque diferencial, en la linea de educación intercultural y grupos étnicos 
</t>
  </si>
  <si>
    <t>Brindar apoyo a las instituciones educativas del Distrito para el desarrollo de estrategias y acciones afirmativas en beneficio de grupos indígenas.</t>
  </si>
  <si>
    <t>1053-21</t>
  </si>
  <si>
    <t>1053-22</t>
  </si>
  <si>
    <t>1053-23</t>
  </si>
  <si>
    <t>1053-24</t>
  </si>
  <si>
    <t>1053-25</t>
  </si>
  <si>
    <t>1053-26</t>
  </si>
  <si>
    <t>1053-27</t>
  </si>
  <si>
    <t xml:space="preserve">Prestar servicio profesional especializado para impulsar acciones orientadas a la implementación, seguimiento y evaluación de estrategias de fortalecimiento de procesos educativos con énfasis en grupos étnicos para la inclusión educativa con enfoque diferencial, en cumplimiento de las actividades del proyecto 1053 " Oportunidades de aprendizaje desde el  enfoque diferencial". </t>
  </si>
  <si>
    <t>1053-28</t>
  </si>
  <si>
    <t xml:space="preserve"> Prestar servicio profesional especializado para impulsar acciones orientadas al seguimiento y evaluación de estrategias de fortalecimiento de la cátedra de estudios afrocolombianos y la educación intercultural, en cumplimiento de las actividades del proyecto 1053 "Oportunidades de aprendizaje desde el enfoque diferencial.
</t>
  </si>
  <si>
    <t>1053-29</t>
  </si>
  <si>
    <t>Prestar servicios profesionales  dentro del proyecto 1053 "Oportunidades de aprendizaje desde el enfoque diferencial" para el desarrollo de acciones de fortalecimiento  de la cátedra de estudios afrocolombianos y de la educación intercultural en el sistema educativo distrital oficial</t>
  </si>
  <si>
    <t>1053-30</t>
  </si>
  <si>
    <t>Prestar servicio profesional especializado dentro del proyecto 1053 "Oportunidades de aprendizaje desde el enfoque diferencial", para el desarrollo de acciones de fortalecimiento  de la educación intercultural  con pueblos indígenas en el sistema educativo distrital oficial</t>
  </si>
  <si>
    <t>1053-31</t>
  </si>
  <si>
    <t>Prestar servicio profesional especializado dentro del proyecto 1053 "Oportunidades de aprendizaje desde el enfoque diferencial", para el desarrollo de acciones de fortalecimiento de la cátedra de estudios afrocolombianos y la educación intercultural en el sistema educativo distrital oficial.</t>
  </si>
  <si>
    <t>1053-32</t>
  </si>
  <si>
    <t>Prestar servicio profesional especializado dentro del proyecto 1053 "Oportunidades de aprendizaje desde el enfoque diferencial", para el desarrollo de acciones de fortalecimiento  de la educación intercultural  con pueblos indígenas en el sistema educativo distrital oficial.</t>
  </si>
  <si>
    <t>1053-33</t>
  </si>
  <si>
    <t>1053-34</t>
  </si>
  <si>
    <t>Brindar apoyo a las instituciones educativas del Distrito para el desarrollo de estrategias y acciones afirmativas en beneficio del pueblo afrocolombiano y Raizal</t>
  </si>
  <si>
    <t>1053-35</t>
  </si>
  <si>
    <t>Brindar apoyo cultural a las instituciones educativas del Distrito para el desarrollo de estrategias y acciones afirmativas en beneficio de la comunidad ROM</t>
  </si>
  <si>
    <t>1053-38</t>
  </si>
  <si>
    <t>Prestar servicios profesionales en cumplimiento de las actividades del Proyecto 1053 “Oportunidades de aprendizaje desde el enfoque diferencial”, en la línea de acción de educación intercultural y grupos étnicos para la  implementación y seguimiento de estrategias de fortalecimiento de la cátedra de estudios afrocolombianos y la ruta de prevención y atención de casos de racismo y discriminación racial.</t>
  </si>
  <si>
    <t>1053-39</t>
  </si>
  <si>
    <t>1053-40</t>
  </si>
  <si>
    <t>1053-41</t>
  </si>
  <si>
    <t>1053-42</t>
  </si>
  <si>
    <t>1053-43</t>
  </si>
  <si>
    <t>Desarrollar procesos pedagógicos con miembros de comunidades indígenas presentes en la ciudad e instituciones educativas distritales, para fortalecer la atención educativa a personas indígenas en el sistema educativo distrital.</t>
  </si>
  <si>
    <t>1053-44</t>
  </si>
  <si>
    <t>80101509 - 86141501</t>
  </si>
  <si>
    <t xml:space="preserve">Desarrollar procesos de fortalecimiento de la Cátedra de Estudios Afrocolombianos y de atención con enfoque diferencial en Instituciones Educativas Distritales, con la participación de las Comunidades Educativas y de las Comunidades Afrocolombianas.
</t>
  </si>
  <si>
    <t>1053-45</t>
  </si>
  <si>
    <t>01010 Desarrollar capacidades locales e institucionales  para la atención integral bajo el enfoque diferencial, de estudiantes según su condición social y orientación sexual</t>
  </si>
  <si>
    <t>Prestar servicios profesionales  dentro del proyecto 1053 "Oportunidades de aprendizaje desde el  enfoque diferencial" para la implementación y seguimiento de las Políticas Públicas Distritales de: Mujeres  y Equidad de Género  y Garantía plena de derechos de las personas de los sectores LGBTI en el Distrito Capital.</t>
  </si>
  <si>
    <t>1053-46</t>
  </si>
  <si>
    <t>1053-47</t>
  </si>
  <si>
    <t>1053-48</t>
  </si>
  <si>
    <t>1053-49</t>
  </si>
  <si>
    <t>1053-50</t>
  </si>
  <si>
    <t>01012 Desarrollar capacidades locales e institucionales  para la atención integral bajo el enfoque diferencial de cuidado y autocuidado</t>
  </si>
  <si>
    <t>Prestar servicios profesionales especializados dentro del proyecto 1053: "Oportunidades de aprendizaje desde el enfoque diferencial" con el fin de liderar técnicamente  el desarrollo  de procesos necesarios para la planeación, ejecución y evaluación de actividades y estrategias para el desarrollo de la Educación para la Sexualidad de la Secretaría de Educación Distrital,  en articulación con el programa distrital de Prevención de la Maternidad y Paternidad Temprana desde los enfoques de género, de derechos y diferencial.</t>
  </si>
  <si>
    <t>1053-51</t>
  </si>
  <si>
    <t>Prestar servicios profesionales dentro del proyecto 1053 "Oportunidades de aprendizaje desde el enfoque diferencial" en el marco de los proyectos de educación para la sexualidad de las instituciones educativas oficiales articulados al programa distrital de maternidad y paternidad temprana desde los enfoques de género, de derechos y diferencial. </t>
  </si>
  <si>
    <t>1053-52</t>
  </si>
  <si>
    <t>1053-53</t>
  </si>
  <si>
    <t>861017 - 861215 - 931415</t>
  </si>
  <si>
    <t xml:space="preserve">Ejecutar las estrategias de Educación para la Sexualidad y de Movilización de Grupos Semilla en Derechos Sexuales y Derechos Reproductivos, de acuerdo con el marco legal y con los lineamientos y metodologías contenidos en los documentos elaborados por la Secretaría de Educación del Distrito de Bogotá.
</t>
  </si>
  <si>
    <t>1053-54</t>
  </si>
  <si>
    <t>86101710;86121504</t>
  </si>
  <si>
    <t>Desarrollar y ejecutar un Programa de Educación para la Sexualidad, con el fin de fortalecer las relaciones entre los niños y niñas de básica primaria, sus familias y la Escuela, mediante el desarrollo de capacidades en los educadores para potenciar el cuidado y autocuidado, como facilitadores del proceso de formación en los colegios distritales de Bogotá.</t>
  </si>
  <si>
    <t>1053-55</t>
  </si>
  <si>
    <t>Desarrollar actividades para el reconocimiento docente, y análisis, estudios, sistematización, investigación e innovación que permita contribuir con el fortalecimiento de las estrategias relacionadas con la atención integral a la primera infancia y calidad educativa para todos, desde un enfoque diferencial, enmarcado en el plan desarrollo “Bogotá mejor para todos.</t>
  </si>
  <si>
    <t>1053-56</t>
  </si>
  <si>
    <t>01015 Desarrollar capacidades locales e institucionales  para la atención integral bajo el enfoque diferencial, de estudiantes  víctimas del conflicto armado</t>
  </si>
  <si>
    <t>Prestar servicio profesional especializado para impulsar acciones orientadas a la implementación y seguimiento de los procesos de atención educativa a personas víctimas del conflicto armado en cumplimiento de las actividades dentro del proyecto 1053 " Oportunidades de aprendizaje desde el enfoque diferencial</t>
  </si>
  <si>
    <t>1053-57</t>
  </si>
  <si>
    <t>1053-58</t>
  </si>
  <si>
    <t>Prestar servicios profesionales para impulsar acciones orientadas a la implementación y seguimiento de los procesos de atención educativa a personas víctimas del conflicto armado en cumplimiento de las actividades dentro del proyecto 1053 "Oportunidades de aprendizaje desde el enfoque diferencial</t>
  </si>
  <si>
    <t>1053-59</t>
  </si>
  <si>
    <t>1053-60</t>
  </si>
  <si>
    <t>Prestar servicios profesionales especializados para liderar las acciones orientadas a la implementación, seguimiento y evaluación de estrategias de fortalecimiento de procesos educativos con énfasis en víctimas del conflicto armado, en cumplimiento de las actividades del proyecto 1053 " Oportunidades de aprendizaje desde el enfoque diferencial</t>
  </si>
  <si>
    <t>1053-61</t>
  </si>
  <si>
    <t xml:space="preserve">Desarrollar estrategias pedagógicas para la atención diferencial a estudiantes víctimas del conflicto armado en las Instituciones Educativas Distritales, con el fin de garantizar el goce efectivo de sus derechos, con énfasis en la construcción de memoria histórica, procesos de reconciliación y construcción de paz en y desde la escuela. </t>
  </si>
  <si>
    <t>1053-62</t>
  </si>
  <si>
    <t>01017 Prestar apoyo profesional y/o técnico a la gestión de la Dirección de Inclusión e Integración de Poblaciones  para   el cumplimiento de las politicas públicas poblacionales</t>
  </si>
  <si>
    <t>Prestar servicios profesionales especializados dentro  de las actividades del proyecto 1053 " Oportunidades de aprendizaje desde el enfoque diferencial"  para realizar apoyo jurídico en la revisión de actos administrativos,  elaboración y seguimiento de documentos de gestión administrativa y de contratación relacionados con la Dirección de Inclusión e Integración de Poblaciones que permita el cumplimiento de las politicas públicas poblacionales.</t>
  </si>
  <si>
    <t>1053-63</t>
  </si>
  <si>
    <t>Prestar servicios profesionales  a la Dirección de Inclusión e Integración de Poblaciones, dentro  de las actividades del proyecto 1053 " Oportunidades de aprendizaje desde el enfoque diferencial"  para articular su  gestión administrativa y técnica en desarrrollo de las políticas públicas poblacionales</t>
  </si>
  <si>
    <t>1053-64</t>
  </si>
  <si>
    <t>Prestar servicios de apoyo a la gestión administrativa de  la Dirección de Inclusión e Integración de Poblaciones en el desarrollo de las actividades derivadas de la ejecución del Proyecto 1053 "Oportunidades de aprendizaje desde el enfoque diferencial" , y demás que por competencia le sean asignadas a dicha dependencia, en especial las tareas relacionadas con la preparación y organización de documentos, informes, reportes y diligenciamiento de formatos que permita el cumplimiento de las politicas públicas poblacionales.</t>
  </si>
  <si>
    <t>1053-65</t>
  </si>
  <si>
    <t>Prestar servicios profesionales especializados  a la Direcciòn de inclusiòn e Integraciòn de Poblaciones, dentro del  proyecto 1053 " Oportunidades de aprendizaje desde el enfoque diferencial” para  la revisión de la ejecución de convenios y contratos relacionados que permita el cumplimiento de las politicas públicas poblacionales</t>
  </si>
  <si>
    <t>1053-66</t>
  </si>
  <si>
    <t>1053-67</t>
  </si>
  <si>
    <t>Prestar servicios  de apoyo a la gestión de  la Dirección de Inclusión e Integración de Poblaciones en el desarrollo de las actividades derivadas de la ejecución del Proyecto 1053 "Oportunidades de aprendizaje desde el enfoque diferencial", en lo atinente a las tareas relacionadas con la ejecución  de convenios  y contratos que permita el cumplimiento de las politicas públicas poblacionales.</t>
  </si>
  <si>
    <t>1053-68</t>
  </si>
  <si>
    <t>Prestar servicios de apoyo profesional en actividades de seguimiento y gestión presupuestal, financiera y contractual a los procesos del proyecto de inversión 1053 " Oportunidades de aprendizaje desde el enfoque diferencial ".</t>
  </si>
  <si>
    <t>1053-69</t>
  </si>
  <si>
    <t>Prestar servicios profesionales especializados dentro  de las actividades del proyecto 1053 " Oportunidades de aprendizaje desde el enfoque diferencial"  para la actualización de los procesos, procedimientos y sistemas de información y de datos que faciliten  las actividades a cargo de  la Dirección de Inclusión e Integración de Poblaciones, en desarrollo de las políticas públicas poblacionales</t>
  </si>
  <si>
    <t>1053-70</t>
  </si>
  <si>
    <t xml:space="preserve">Prestar servicio de profesionales dentro de las actividades del proyecto 1053 " Oportunidades de aprendizaje desde el enfoque diferencial"   para la actualización de los sistemas de información y de datos que faciliten las actividades a cargo de la Dirección de Inclusión e Integración de Poblaciones, en desarrollo de las políticas públicas poblacionales. </t>
  </si>
  <si>
    <t>1053-71</t>
  </si>
  <si>
    <t>1053-72</t>
  </si>
  <si>
    <t>01018 Desarrollar capacidades locales e institucionales  para la atención integral bajo el enfoque diferencial, de estudiantes con trastornos de aprendizaje</t>
  </si>
  <si>
    <t>Prestar servicios profesionales para el acompañamiento de las actividades del proyecto 1053 " Oportunidades de aprendizaje desde el enfoque diferencial” en la revisión de las orientaciones técnicas, administrativas y pedagógicas, para la atención de estudiantes con trastornos del aprendizaje de las instituciones educativas oficiales distritales.</t>
  </si>
  <si>
    <t>1053-73</t>
  </si>
  <si>
    <t>Prestar servicios profesionales especializados para el acompañamiento de las actividades del proyecto 1053 " Oportunidades de aprendizaje desde el enfoque diferencial” en la revisión de las orientaciones técnicas, administrativas y pedagógicas, para la atención de estudiantes con trastornos del aprendizaje de las instituciones educativas oficiales distritales.</t>
  </si>
  <si>
    <t>1053-74</t>
  </si>
  <si>
    <t>1053-75</t>
  </si>
  <si>
    <t>1053-76</t>
  </si>
  <si>
    <t>1053-77</t>
  </si>
  <si>
    <t xml:space="preserve">01020 Desarrollar capacidades locales e institucionales  para la atención integral bajo el enfoque diferencial, de estudiantes en riesgo de trabajo infantil </t>
  </si>
  <si>
    <t>Prestar servicios profesionales para el desarrollo de las actividades del proyecto 1053 " Oportunidades  de aprendizaje desde el enfoque diferencial" para el seguimiento y acompañamiento en el proceso de caracterización de los tipos de trabajo que realizan los niños, niñas y adolescentes vinculados a instituciones educativas oficiales distritales e identificados en dinámicas de trabajo infantil con el fin de implementar la estrategia para el abordaje del trabajo infantil desde la Escuela.</t>
  </si>
  <si>
    <t>1053-78</t>
  </si>
  <si>
    <t>86141501 - 86121700 - 811315</t>
  </si>
  <si>
    <t>Desarrollar la estrategia para abordar el trabajo infantil desde la Escuela, "Suma de Sueños", a través del análisis de los tipos de trabajo que realizan los niños, niñas y adolescentes vinculados a Instituciones Educativas Distritales de Bogotá.</t>
  </si>
  <si>
    <t>1053-79</t>
  </si>
  <si>
    <t>01021 Desarrollar capacidades locales e institucionales  para la atención integral bajo el enfoque diferencial, de estudiantes en riesgo de trata de personas</t>
  </si>
  <si>
    <t>Prestar servicios profesionales  a la Dirección de Inclusión e integración de Poblaciones,  dentro del Proyecto 1053:  "Oportunidades de aprendizaje desde el enfoque diferencial", en la línea de trata de personas.</t>
  </si>
  <si>
    <t>1053-80</t>
  </si>
  <si>
    <t>02 Modelos Educativos Flexibles</t>
  </si>
  <si>
    <t>02001 Desarrollar capacidades locales e institucionales  para la atención integral bajo el enfoque diferencial, de estudiantes  hospitalizados e incapacitados</t>
  </si>
  <si>
    <t>Prestar servicios profesionales en el marco del proyecto 1053 " Oportunidades de aprendizaje desde el enfoque diferencial", para realizar acompañamiento y seguimiento a las acciones de los modelos educativos flexibles para estudiantes vinculados al programa "Aulas Hospitalarias"</t>
  </si>
  <si>
    <t>1053-81</t>
  </si>
  <si>
    <t>1053-82</t>
  </si>
  <si>
    <t xml:space="preserve">02003 Desarrollar capacidades locales e institucionales  para la atención integral bajo el enfoque diferencial, para la educación de jóvenes y adultos </t>
  </si>
  <si>
    <t xml:space="preserve">Prestar servicios profesionales  dentro del proyecto  1053 " Oportunidades de aprendizaje desde el enfoque diferencial"  para realizar acompañamiento y seguimiento a las acciones de los modelos educativos flexibles para adolescentes en extraedad , jóvenes y adultos. </t>
  </si>
  <si>
    <t>1053-83</t>
  </si>
  <si>
    <t>1053-84</t>
  </si>
  <si>
    <t>1053-85</t>
  </si>
  <si>
    <t>02005 Desarrollar capacidades locales e institucionales  para la atención integral bajo el enfoque diferencial, de estudiantes  en extraedad</t>
  </si>
  <si>
    <t xml:space="preserve">Prestar servicios profesionales especializados al proyecto 1053 " Oportunidades de aprendizaje desde el enfoque diferencial"  para realizar acompañamiento y seguimiento a las acciones para la atención de  la población en extraedad. </t>
  </si>
  <si>
    <t>1053-86</t>
  </si>
  <si>
    <t>1053-87</t>
  </si>
  <si>
    <t>Prestar servicios profesionales dentro del proyecto 1053 " Oportunidades de aprendizaje desde el enfoque diferencial" para realizar acompañamiento y seguimiento a las acciones de las estrategias y modelos educativos flexibles para adolescentes en extraedad y personas jóvenes y adultas.</t>
  </si>
  <si>
    <t>1053-88</t>
  </si>
  <si>
    <t>02007 Desarrollar capacidades locales e institucionales  para la atención integral bajo el enfoque diferencial, de estudiantes en conflicto con la  ley penal</t>
  </si>
  <si>
    <t>Prestar servicios profesionales  dentro del proyecto 1053 " Oportunidades de aprendizaje desde el  enfoque diferencial",  para la   implementación de un Sistema de Estrategias y rutas de prevención para el abordaje y acompañamiento de estudiantes vinculados al Sistema de responsabilidad penal para adolescentes o en riesgo de vinculación,   generando una respuesta institucional de educación inclusiva con enfoque diferencial.</t>
  </si>
  <si>
    <t>1053-89</t>
  </si>
  <si>
    <t>Prestar servicios de apoyo y acompañamiento a estudiantes con discapacidad de las Instituciones Educativas Distritales, en la ejecución de las actividades básicas cotidianas que contribuyan a su participación, bienestar, independencia y seguridad durante su permanencia en el ámbito escolar, en el marco de la Educación Inclusiva.</t>
  </si>
  <si>
    <t>1053-90</t>
  </si>
  <si>
    <t>1053-91</t>
  </si>
  <si>
    <t>1053-92</t>
  </si>
  <si>
    <t>1053-94</t>
  </si>
  <si>
    <t>1053-95</t>
  </si>
  <si>
    <t>1053-96</t>
  </si>
  <si>
    <t>1053-97</t>
  </si>
  <si>
    <t>1053-98</t>
  </si>
  <si>
    <t>1053-99</t>
  </si>
  <si>
    <t>1053-100</t>
  </si>
  <si>
    <t>1053-101</t>
  </si>
  <si>
    <t>1053-102</t>
  </si>
  <si>
    <t>1053-103</t>
  </si>
  <si>
    <t>1053-104</t>
  </si>
  <si>
    <t>1053-105</t>
  </si>
  <si>
    <t>1053-106</t>
  </si>
  <si>
    <t>1053-107</t>
  </si>
  <si>
    <t>1053-108</t>
  </si>
  <si>
    <t>1053-109</t>
  </si>
  <si>
    <t>1053-110</t>
  </si>
  <si>
    <t>1053-111</t>
  </si>
  <si>
    <t>1053-112</t>
  </si>
  <si>
    <t>1053-113</t>
  </si>
  <si>
    <t>1053-114</t>
  </si>
  <si>
    <t>1053-115</t>
  </si>
  <si>
    <t>1053-116</t>
  </si>
  <si>
    <t>1053-117</t>
  </si>
  <si>
    <t>1053-118</t>
  </si>
  <si>
    <t>1053-119</t>
  </si>
  <si>
    <t>1053-120</t>
  </si>
  <si>
    <t>1053-121</t>
  </si>
  <si>
    <t>1053-122</t>
  </si>
  <si>
    <t>1053-123</t>
  </si>
  <si>
    <t>1053-124</t>
  </si>
  <si>
    <t>1053-125</t>
  </si>
  <si>
    <t>1053-126</t>
  </si>
  <si>
    <t>1053-127</t>
  </si>
  <si>
    <t>1053-128</t>
  </si>
  <si>
    <t>1053-129</t>
  </si>
  <si>
    <t>1053-130</t>
  </si>
  <si>
    <t>1053-131</t>
  </si>
  <si>
    <t>1053-132</t>
  </si>
  <si>
    <t>1053-133</t>
  </si>
  <si>
    <t>1053-134</t>
  </si>
  <si>
    <t>1053-135</t>
  </si>
  <si>
    <t>1053-136</t>
  </si>
  <si>
    <t>1053-137</t>
  </si>
  <si>
    <t>1053-138</t>
  </si>
  <si>
    <t>1053-139</t>
  </si>
  <si>
    <t>1053-140</t>
  </si>
  <si>
    <t>1053-141</t>
  </si>
  <si>
    <t>1053-142</t>
  </si>
  <si>
    <t>1053-143</t>
  </si>
  <si>
    <t>1053-144</t>
  </si>
  <si>
    <t>1053-145</t>
  </si>
  <si>
    <t>1053-146</t>
  </si>
  <si>
    <t>1053-147</t>
  </si>
  <si>
    <t>1053-148</t>
  </si>
  <si>
    <t>1053-149</t>
  </si>
  <si>
    <t>1053-150</t>
  </si>
  <si>
    <t>1053-151</t>
  </si>
  <si>
    <t>1053-152</t>
  </si>
  <si>
    <t>1053-153</t>
  </si>
  <si>
    <t>1053-154</t>
  </si>
  <si>
    <t>1053-155</t>
  </si>
  <si>
    <t>1053-156</t>
  </si>
  <si>
    <t>1053-157</t>
  </si>
  <si>
    <t>1053-158</t>
  </si>
  <si>
    <t>1053-159</t>
  </si>
  <si>
    <t>1053-160</t>
  </si>
  <si>
    <t>1053-161</t>
  </si>
  <si>
    <t>1053-162</t>
  </si>
  <si>
    <t>1053-163</t>
  </si>
  <si>
    <t>1053-164</t>
  </si>
  <si>
    <t>1053-165</t>
  </si>
  <si>
    <t>1053-166</t>
  </si>
  <si>
    <t>1053-167</t>
  </si>
  <si>
    <t>1053-168</t>
  </si>
  <si>
    <t>1053-169</t>
  </si>
  <si>
    <t>1053-170</t>
  </si>
  <si>
    <t>1053-171</t>
  </si>
  <si>
    <t>1053-172</t>
  </si>
  <si>
    <t>1053-173</t>
  </si>
  <si>
    <t>1053-174</t>
  </si>
  <si>
    <t>1053-175</t>
  </si>
  <si>
    <t>1053-176</t>
  </si>
  <si>
    <t>1053-177</t>
  </si>
  <si>
    <t>1053-178</t>
  </si>
  <si>
    <t>1053-187</t>
  </si>
  <si>
    <t>Brindar los apoyos comunicativos que requieren las y los estudiantes con discapacidad auditiva y los docentes sordos, durante su permanencia en el ámbito escolar, en el marco de la Educación Inclusiva.</t>
  </si>
  <si>
    <t>1053-201</t>
  </si>
  <si>
    <t>1053-249</t>
  </si>
  <si>
    <t>1053-252</t>
  </si>
  <si>
    <t>1053-253</t>
  </si>
  <si>
    <t>1053-254</t>
  </si>
  <si>
    <t>1053-256</t>
  </si>
  <si>
    <t>1053-257</t>
  </si>
  <si>
    <t>1053-258</t>
  </si>
  <si>
    <t>1053-259</t>
  </si>
  <si>
    <t>1053-260</t>
  </si>
  <si>
    <t>1053-261</t>
  </si>
  <si>
    <t>1053-262</t>
  </si>
  <si>
    <t>1053-263</t>
  </si>
  <si>
    <t>1053-264</t>
  </si>
  <si>
    <t>Brindar los apoyos comunicativos que requieren las y los estudiantes con sordoceguera, durante su permanencia en el ámbito escolar, en el marco de la Educación Inclusiva, a traves de guia interpretes.</t>
  </si>
  <si>
    <t>1053-265</t>
  </si>
  <si>
    <t>1053-266</t>
  </si>
  <si>
    <t>1053-267</t>
  </si>
  <si>
    <t>1053-268</t>
  </si>
  <si>
    <t>1053-269</t>
  </si>
  <si>
    <t>Brindar los apoyos comunicativos para las y los estudiantes con discapacidad auditiva, durante su permanencia en el ámbito escolar, en el marco de la Educación Inclusiva, a través de modelos lingüísticos, que contribuyan en el fortalecimiento, desarrollo y enriquecimiento de la lengua de señas colombiana.</t>
  </si>
  <si>
    <t>1053-270</t>
  </si>
  <si>
    <t>1053-271</t>
  </si>
  <si>
    <t>1053-272</t>
  </si>
  <si>
    <t>1053-273</t>
  </si>
  <si>
    <t>1053-274</t>
  </si>
  <si>
    <t>1053-275</t>
  </si>
  <si>
    <t>1053-276</t>
  </si>
  <si>
    <t>1053-277</t>
  </si>
  <si>
    <t>1053-278</t>
  </si>
  <si>
    <t>1053-279</t>
  </si>
  <si>
    <t>1053-280</t>
  </si>
  <si>
    <t>1053-281</t>
  </si>
  <si>
    <t>1053-282</t>
  </si>
  <si>
    <t>1053-283</t>
  </si>
  <si>
    <t>1053-284</t>
  </si>
  <si>
    <t>1053-285</t>
  </si>
  <si>
    <t>1053-286</t>
  </si>
  <si>
    <t>1053-287</t>
  </si>
  <si>
    <t>1053-288</t>
  </si>
  <si>
    <t>1053-289</t>
  </si>
  <si>
    <t>1053-290</t>
  </si>
  <si>
    <t>1053-291</t>
  </si>
  <si>
    <t>1053-292</t>
  </si>
  <si>
    <t>1053-293</t>
  </si>
  <si>
    <t>1053-294</t>
  </si>
  <si>
    <t>1053-295</t>
  </si>
  <si>
    <t>1053-296</t>
  </si>
  <si>
    <t>1053-297</t>
  </si>
  <si>
    <t>1053-298</t>
  </si>
  <si>
    <t>Brindar los apoyos pedagógicos y comunicativos, que requieren las y los estudiantes con discapacidad múltiple, a través del servicio de mediación, durante su permanencia en el ámbito escolar, en el marco de la Educación Inclusiva.</t>
  </si>
  <si>
    <t>1053-299</t>
  </si>
  <si>
    <t>1053-300</t>
  </si>
  <si>
    <t>1053-301</t>
  </si>
  <si>
    <t>1053-302</t>
  </si>
  <si>
    <t>1053-303</t>
  </si>
  <si>
    <t>1053-304</t>
  </si>
  <si>
    <t>1053-305</t>
  </si>
  <si>
    <t>1053-306</t>
  </si>
  <si>
    <t>1053-307</t>
  </si>
  <si>
    <t>1053-308</t>
  </si>
  <si>
    <t>1053-309</t>
  </si>
  <si>
    <t>1053-310</t>
  </si>
  <si>
    <t>1053-311</t>
  </si>
  <si>
    <t>1053-312</t>
  </si>
  <si>
    <t>1053-313</t>
  </si>
  <si>
    <t>1053-314</t>
  </si>
  <si>
    <t>1053-315</t>
  </si>
  <si>
    <t>1053-316</t>
  </si>
  <si>
    <t>1053-317</t>
  </si>
  <si>
    <t>1053-318</t>
  </si>
  <si>
    <t>1053-319</t>
  </si>
  <si>
    <t xml:space="preserve">Desarrollar la estrategia para la prevención de la comisión y participación de los adolescentes y jóvenes del programa distrital “Volver a la Escuela” en actividades delictivas en la ciudad de Bogotá, e implementar acciones que incidan directamente en la reducción de comportamientos violentos y contribuyan en la mejoría de la toma de sus decisiones. </t>
  </si>
  <si>
    <t>1053-320</t>
  </si>
  <si>
    <t>Desarrollar la Estrategia Metodológica de Educación Inclusiva Aula Refugio con el propósito de garantizar el derecho a la educación de mujeres víctimas, acogidas bajo medida de protección judicial en Casas Refugio de la Secretaria de la Mujer, desde un enfoque diferencial con perspectivas de género y derechos, que permita facilitar su permanencia y promoción en el sistema de educación formal para contribuir a la construcción y reconstrucción de sus proyectos de vida.</t>
  </si>
  <si>
    <t>1053-321</t>
  </si>
  <si>
    <t>Brindar los apoyos comunicativos y pedagógicos requeridos para la garantía y el goce efectivo del derecho a la educación y permanencia escolar de estudiantes con discapacidad múltiple de base sensorial y sordoceguera matriculados en Instituciones Educativas Distritales.</t>
  </si>
  <si>
    <t>1053-323</t>
  </si>
  <si>
    <t>Desarrollar actividades para el fortalecimiento del programa distrtial para la prevención de la maternidad y paternidad tempranas, enmarcado en el plan desarrollo “Bogotá mejor para todos.</t>
  </si>
  <si>
    <t xml:space="preserve">Consultoria </t>
  </si>
  <si>
    <t>1053-324</t>
  </si>
  <si>
    <t xml:space="preserve">Prestar servicios de apoyo en el planteamiento de acciones orientadas al fortalecimiento de las familias de personas con discapacidad y a la sensibilización de la comunidad educativa, dentro del proyecto 1053 "Oportunidades de aprendizaje desde el enfoque diferencial", en el marco de la educación inclusiva
</t>
  </si>
  <si>
    <t>1053-325</t>
  </si>
  <si>
    <t>1053-326</t>
  </si>
  <si>
    <t>1053-327</t>
  </si>
  <si>
    <t>1053-328</t>
  </si>
  <si>
    <t>1053-329</t>
  </si>
  <si>
    <t>1053-330</t>
  </si>
  <si>
    <t>1053-331</t>
  </si>
  <si>
    <t>1053-332</t>
  </si>
  <si>
    <t>1053-333</t>
  </si>
  <si>
    <t>1053-334</t>
  </si>
  <si>
    <t>1053-335</t>
  </si>
  <si>
    <t>1053-336</t>
  </si>
  <si>
    <t>1053-337</t>
  </si>
  <si>
    <t>1053-338</t>
  </si>
  <si>
    <t>1053-339</t>
  </si>
  <si>
    <t>1053-340</t>
  </si>
  <si>
    <t>1053-341</t>
  </si>
  <si>
    <t>1053-342</t>
  </si>
  <si>
    <t>1053-343</t>
  </si>
  <si>
    <t>1053-344</t>
  </si>
  <si>
    <t>1053-345</t>
  </si>
  <si>
    <t>1053-346</t>
  </si>
  <si>
    <t>1053-347</t>
  </si>
  <si>
    <t>1053-348</t>
  </si>
  <si>
    <t>1053-349</t>
  </si>
  <si>
    <t>1053-350</t>
  </si>
  <si>
    <t>1053-351</t>
  </si>
  <si>
    <t>1053-352</t>
  </si>
  <si>
    <t>1053-353</t>
  </si>
  <si>
    <t>1053-354</t>
  </si>
  <si>
    <t>1053-355</t>
  </si>
  <si>
    <t>1053-356</t>
  </si>
  <si>
    <t>1053-357</t>
  </si>
  <si>
    <t>1053-358</t>
  </si>
  <si>
    <t>1053-359</t>
  </si>
  <si>
    <t>1053-360</t>
  </si>
  <si>
    <t>1053-361</t>
  </si>
  <si>
    <t>1053-362</t>
  </si>
  <si>
    <t>1053-363</t>
  </si>
  <si>
    <t>1053-364</t>
  </si>
  <si>
    <t>1053-365</t>
  </si>
  <si>
    <t>1053-366</t>
  </si>
  <si>
    <t>1053-367</t>
  </si>
  <si>
    <t>1053-368</t>
  </si>
  <si>
    <t>1053-369</t>
  </si>
  <si>
    <t>1053-370</t>
  </si>
  <si>
    <t>1053-371</t>
  </si>
  <si>
    <t>1053-372</t>
  </si>
  <si>
    <t>1053-373</t>
  </si>
  <si>
    <t>1053-374</t>
  </si>
  <si>
    <t>1053-375</t>
  </si>
  <si>
    <t>1053-376</t>
  </si>
  <si>
    <t>1053-377</t>
  </si>
  <si>
    <t>1053-378</t>
  </si>
  <si>
    <t>1053-379</t>
  </si>
  <si>
    <t>1053-380</t>
  </si>
  <si>
    <t>1053-382</t>
  </si>
  <si>
    <t>1053-383</t>
  </si>
  <si>
    <t>1053-384</t>
  </si>
  <si>
    <t>1053-385</t>
  </si>
  <si>
    <t>1053-386</t>
  </si>
  <si>
    <t>1053-387</t>
  </si>
  <si>
    <t>1053-388</t>
  </si>
  <si>
    <t>1053-389</t>
  </si>
  <si>
    <t>1053-390</t>
  </si>
  <si>
    <t>1053-391</t>
  </si>
  <si>
    <t>1053-392</t>
  </si>
  <si>
    <t>1053-393</t>
  </si>
  <si>
    <t>1053-394</t>
  </si>
  <si>
    <t>1053-395</t>
  </si>
  <si>
    <t>1053-396</t>
  </si>
  <si>
    <t>Prestar servicios profesionales especializados a la dirección de inclusión e integración de poblaciones, dentro de las actividades del proyecto 1053 " oportunidades de aprendizaje desde el enfoque diferencial"  para articular su  gestión administrativa y técnica en desarrollo de las políticas públicas poblacionales</t>
  </si>
  <si>
    <t>1053-397</t>
  </si>
  <si>
    <t>1053-398</t>
  </si>
  <si>
    <t>1053-399</t>
  </si>
  <si>
    <t>1053-400</t>
  </si>
  <si>
    <t>Prestar servicios de apoyo  a la Dirección de Inclusión e Integración de Poblaciones, dentro  de las actividades del proyecto 1053 " Oportunidades de aprendizaje desde el enfoque diferencial"  para apoyar técnica y administrativamente las diferentes acciones de las políticas públicas poblacionales.</t>
  </si>
  <si>
    <t>1053-401</t>
  </si>
  <si>
    <t>Prestar servicio profesional dentro del proyecto 1053 "Oportunidades de aprendizaje desde el enfoque diferencial", para el desarrollo de acciones de fortalecimiento de la cátedra de estudios afrocolombianos y la educación intercultural en el sistema educativo distrital oficial.</t>
  </si>
  <si>
    <t>1053-402</t>
  </si>
  <si>
    <t xml:space="preserve">JOSÉ MAXIMILIANO GÓMEZ TORRES </t>
  </si>
  <si>
    <t>ANGIE JOHANNA GIRALDO SALAS</t>
  </si>
  <si>
    <t>ajgiraldos@educacion.gov.co</t>
  </si>
  <si>
    <t>1053-403</t>
  </si>
  <si>
    <t>Prestar servicios profesionales especializados a la Dirección de Inclusión e Integración de Poblaciones, para apoyar y acompañar la gestión misional y administrativa de la línea de discapacidad del proyecto 1053 “Oportunidades de aprendizaje desde el enfoque diferencial” mediante la orientación y acompañamiento técnico a las Instituciones Educativas Distritales, en el marco de la Educación Inclusiva.</t>
  </si>
  <si>
    <t>1053-404</t>
  </si>
  <si>
    <t>1053-405</t>
  </si>
  <si>
    <t>1053-406</t>
  </si>
  <si>
    <t>1053-407</t>
  </si>
  <si>
    <t>1053-408</t>
  </si>
  <si>
    <t>1053-409</t>
  </si>
  <si>
    <t>1053-410</t>
  </si>
  <si>
    <t>1053-411</t>
  </si>
  <si>
    <t>1053-412</t>
  </si>
  <si>
    <t>1053-413</t>
  </si>
  <si>
    <t>1053-414</t>
  </si>
  <si>
    <t>1053-415</t>
  </si>
  <si>
    <t>1053-416</t>
  </si>
  <si>
    <t>Prestar servicios profesionales dentro del proyecto 1053 " Oportunidades de aprendizaje desde el enfoque diferencial”, para la   implementación de un Sistema de Estrategias y rutas de prevención para el abordaje y acompañamiento de estudiantes vinculados al Sistema de responsabilidad penal para adolescentes o en riesgo de vinculación, generando una respuesta institucional de educación inclusiva con enfoque diferencial</t>
  </si>
  <si>
    <t>1053-417</t>
  </si>
  <si>
    <t>1055-1</t>
  </si>
  <si>
    <t>1055 Modernización de la gestión institucional</t>
  </si>
  <si>
    <t>01 Modernización de los Procesos</t>
  </si>
  <si>
    <t>01001 Apoyo profesional para dirigir y coordinar las acciones a desarrollar en el proyecto de inversión "Modernización de la gestión institucional".</t>
  </si>
  <si>
    <t>PRESTAR SERVICIOS PROFESIONALES ESPECIALIZADOS PARA DIRIGIR Y COORDINAR LAS ACCIONES A DESARROLLAR DENTRO DEL PROYECTO DE MODERNIZACIÓN DE LA GESTIÓN INSTITUCIONAL</t>
  </si>
  <si>
    <t>KARINA RICAURTE FARFÁN</t>
  </si>
  <si>
    <t>SUBSECRETARÍA DE GESTION INSTITUCIONAL</t>
  </si>
  <si>
    <t>JOSÉ RICARDO GUALTEROS UVA</t>
  </si>
  <si>
    <t>jgualteros@educacionbogota.gov.co</t>
  </si>
  <si>
    <t>1055-2</t>
  </si>
  <si>
    <t>01002 Contar con el personal requerido para impulsar y promover el fortalecimiento de la transparencia en la SED</t>
  </si>
  <si>
    <t>PRESTAR SERVICIOS PROFESIONALES ESPECIALIZADOS PARA IMPULSAR Y PROMOVER EL FORTALECIMIENTO DE LA TRANSPARENCIA EN LA SED.</t>
  </si>
  <si>
    <t>1055-3</t>
  </si>
  <si>
    <t>01003 Apoyo profesional y técnico para el desarrollo de las acciones tendientes a mejorar los procesos internos de la SED tales como: Sistema Integrado de Gestión, POA , PIGA, Gestión Documental y Archivo.</t>
  </si>
  <si>
    <t>APOYO PROFESIONAL A LA OFICINA ASESORA DE PLANEACIÓN EN EL ALISTAMIENTO, PROGRAMACIÓN, SEGUIMIENTO Y MEJORAMIENTO DE LAS ACTIVIDADES OPERATIVAS PARA EL LOGRO DE LA GESTIÓN DE LOS NIVELES INSTITUCIONAL, LOCAL Y CENTRAL DE LA SECRETARÍA DE EDUCACIÓN DEL DISTRITO. ALINEADO A LAS DIRECTRICES DEL SISTEMA INTEGRADO DE GESTIÓN DE LA SED, COMO ESTRATEGIA PARA LOS PROCESOS DE MODERNIZACIÓN DE LA ENTIDAD.</t>
  </si>
  <si>
    <t>1055-4</t>
  </si>
  <si>
    <t>APOYO PROFESIONAL A LA OFICINA ASESORA DE PLANEACIÓN EN LA FASE DE IMPLEMENTACIÓN DEL SISTEMA INTEGRADO DE GESTIÓN DE LA SECRETARÍA DE EDUCACIÓN DEL DISTRITO Y SU SOSTENIBILIDAD, EN ESPECIAL EN LOS PROCESOS DE SOCIALIZACIÓN Y SENSIBILIZACIÓN REQUERIDOS</t>
  </si>
  <si>
    <t>1055-5</t>
  </si>
  <si>
    <t>APOYO PROFESIONAL A LA OFICINA ASESORA DE PLANEACIÓN EN LA FASE DE IMPLEMENTACIÓN DEL SISTEMA INTEGRADO DE GESTIÓN DE LA SECRETARÍA DE EDUCACIÓN DEL DISTRITO Y SU SOSTENIBILIDAD, EN ESPECIAL EN LA ELABORACIÓN DE LOS DOCUMENTOS GENERALES DEL SIG.</t>
  </si>
  <si>
    <t>1055-6</t>
  </si>
  <si>
    <t>APOYO PROFESIONAL A LA OFICINA ASESORA DE PLANEACIÓN EN LA FASE DE IMPLEMENTACIÓN DEL SISTEMA INTEGRADO DE GESTIÓN DE LA SECRETARÍA DE EDUCACIÓN DEL DISTRITO Y SU SOSTENIBILIDAD, EN ESPECIAL EN LA ADMINISTRACIÓN DEL APLICATIVO ISOLUCION</t>
  </si>
  <si>
    <t>1055-7</t>
  </si>
  <si>
    <t>APOYO PROFESIONAL A LA OFICINA ASESORA DE PLANEACIÓN EN LA IMPLEMENTACIÓN Y SOSTENIBILIDAD DEL SUBSISTEMA DE GESTIÓN AMBIENTAL DE LA ENTIDAD, Y EL SEGUIMIENTO A LA IMPLEMENTACIÓN DEL PIGA, COMO ESTRATEGIAS DE MODERNIZACIÓN DE LA GESTIÓN DE LA SECRETARÍA DE EDUCACIÓN DEL DISTRITO.</t>
  </si>
  <si>
    <t>1055-8</t>
  </si>
  <si>
    <t>APOYO PROFESIONAL A LA OFICINA ASESORA DE PLANEACIÓN EN LA IMPLEMENTACIÓN Y SOSTENIBILIDAD DEL SUBSISTEMA DE GESTIÓN AMBIENTAL DE LA ENTIDAD, Y EL SEGUIMIENTO A LA IMPLEMENTACIÓN DEL PIGA EN EL NIVEL LOCAL, COMO ESTRATEGIAS DE MODERNIZACIÓN DE LA GESTIÓN DE LA SECRETARÍA DE EDUCACIÓN DEL DISTRITO.</t>
  </si>
  <si>
    <t>1055-9</t>
  </si>
  <si>
    <t>APOYO PROFESIONAL A LA OFICINA ASESORA DE PLANEACIÓN EN LA IMPLEMENTACIÓN Y SOSTENIBILIDAD DEL SUBSISTEMA DE GESTIÓN AMBIENTAL DE LA ENTIDAD, Y EL SEGUIMIENTO A LA IMPLEMENTACIÓN DEL PIGA EN EL NIVEL LOCAL, COMO ESTRATEGIAS DE MODERNIZACIÓN DE LA GESTIÓN DE LA SECRETARÍA DE EDUCACIÓN DEL DISTRITO, EN ESPECIAL EL APOYO EN EL FUNCIONAMIENTO DEL MÓDULO AMBIENTAL DEL APLICATIVO ISOLUCION.</t>
  </si>
  <si>
    <t>1055-10</t>
  </si>
  <si>
    <t>PRESTAR SERVICIOS PROFESIONALES A LA DIRECCIÓN DE SERVICIOS ADMINISTRATIVOS EN LAS ACTIVIDADES DE GESTIÓN DOCUMENTAL Y ARCHIVO.</t>
  </si>
  <si>
    <t>1055-11</t>
  </si>
  <si>
    <t>PRESTAR SERVICIOS PROFESIONALES A LA DIRECCIÓN DE SERVICIOS ADMINISTRATIVOS EN LAS ACTIVIDADES RELACIONADAS CON LA GESTIÓN DOCUMENTAL EN LA SECRETARIA DE EDUCACIÓN DEL DISTRITO.</t>
  </si>
  <si>
    <t>1055-12</t>
  </si>
  <si>
    <t>PRESTAR SERVICIOS PROFESIONALES A LA DIRECCIÓN DE SERVICIOS ADMINISTRATIVOS, EN LOS PROCESOS CONTRACTUALES, ADMINISTRATIVOS, Y DEMÁS TRÁMITES QUE SE REQUIERAN PARA APOYAR LAS ACTIVIDADES DE LOGÍSTICA DE GESTIÓN DOCUMENTAL DE LA ENTIDAD.</t>
  </si>
  <si>
    <t>1055-14</t>
  </si>
  <si>
    <t>01004 Actualización de procesos del nivel central, local e institucional.</t>
  </si>
  <si>
    <t>IMPLEMENTAR EL DISEÑO Y/O REDISEÑO DE LOS PROCESOS ESTRATÉGICOS, MISIONALES Y DE APOYO DEL NIVEL CENTRAL, ACORDE CON EL DIRECCIONAMIENTO ESTRATÉGICO DE LA SED.</t>
  </si>
  <si>
    <t>1055-16</t>
  </si>
  <si>
    <t>01005 Garantizar los procesos de mejoramiento de la gestión documental y archivo en la SED.</t>
  </si>
  <si>
    <t>Mínima cuantía</t>
  </si>
  <si>
    <t>1055-19</t>
  </si>
  <si>
    <t>02 Comunicación Organizacional</t>
  </si>
  <si>
    <t>02007 Desarrollar y aplicar métodos para medir el impacto de la comunicación y los proyectos prioritarios de la SED.</t>
  </si>
  <si>
    <t>93141506; 86101705</t>
  </si>
  <si>
    <t>02008 Fortalecimiento de la cultura organizacional de la SED.</t>
  </si>
  <si>
    <t>1055-20</t>
  </si>
  <si>
    <t>03 Gestión de Servicio a la Ciudadania</t>
  </si>
  <si>
    <t>03011 Apoyo profesional, técnico y asistencial para el mejoramiento de la gestión del Servicio al Ciudadano</t>
  </si>
  <si>
    <t>PRESTAR SERVICIOS  PROFESIONALES A LA OFICINA DE SERVICIO AL CIUDADANO EN LA CONSTRUCCIÓN, DESARROLLO Y SOCIALIZACIÓN DE LA BASE DEL CONOCIMIENTO, DESDE Y HACIA LOS NIVELES Y CANALES DE ATENCIÓN DE LA SED, QUE PERMITAN CONSOLIDAR LA INFORMACIÓN Y LA ADMINISTRACIÓN DE LAS NECESIDADES DE LOS USUARIOS.</t>
  </si>
  <si>
    <t>1055-21</t>
  </si>
  <si>
    <t xml:space="preserve">
PRESTAR   SERVICIOS PROFESIONALES  A LA OFICINA DE SERVICIO AL CIUDADANO DE LA SED, EN EL ACOMPAÑAMIENTO Y SEGUIMIENTO AL CUMPLIMIENTO DE LOS INDICADORES DE SERVICIO AL CIUDADANO DE LA ENTIDAD EN LAS DIRECCIONES LOCALES DE EDUCACIÓN Y SERVIR DE ENLACE PARA LA GESTIÓN DE LOS REQUERIMIENTOS QUE ENTRE LOS DOS NIVELES SE PRESENTEN. EN ARAS DE GARANTIZAR UN APOYO OPORTUNO Y EFICIENTE, QUE GARANTICE LA CALIDAD EN LA PRESTACIÓN DEL SERVICIO EN EL TERRITORIO.</t>
  </si>
  <si>
    <t>1055-22</t>
  </si>
  <si>
    <t>PRESTAR APOYO TÉCNICO PARA EL MEJORAMIENTO EN LA PRESTACIÓN DEL SERVICIO AL CIUDADANO EN LOS DIFERENTES CANALES DE ATENCIÓN QUE PRESTA LA SECRETARÍA DE EDUCACIÓN DEL DISTRITO Y SEGUIMIENTO EN LA ATENCIÓN DEL SERVICIO QUE SE PRESTA DESDE LAS VENTANILLAS DE LA OFICINA DE SERVICIO AL CIUDADANO DEL NIVEL CENTRAL A LOS CIUDADANOS.</t>
  </si>
  <si>
    <t>1055-23</t>
  </si>
  <si>
    <t>PRESTAR APOYO TÉCNICO A LA OFICINA DE SERVICIO AL CIUDADANO EN LA SOCIALIZACIÓN, ACOMPAÑAMIENTO E IMPLEMETACIÓN DEL SISTEMA INTEGRADO DE SEVICIO A LA CIUDADANÍA EN LOS COLEGIOS DEL DISTRITO.  DE LA MISMA FORMA, SE ACOMPAÑARA A LA SED DESDE EL TERRITORIO, ACERCA DE LOS TRÁMITES Y SERVICIOS EN LOS DIFERENTES CANALES DE ATENCIÓN Y ACOMPAÑAMIENTO EN EL PROCESO DE NOTIFICACIÓN DE LOS ACTOS ADMINSITRATIVOS DE LA ENTIDAD.</t>
  </si>
  <si>
    <t>1055-24</t>
  </si>
  <si>
    <t>PRESTAR APOYO TÉCNICO A LA OFICINA DE SERVICIO AL CIUDADANO EN LA SOCIALIZACIÓN, ACOMPAÑAMIENTO E IMPLEMETACIÓN DEL SISTEMA INTEGRADO DE SEVICIO A LA CIUDADANÍA EN LOS COLEGIOS DEL DISTRITO.  DE LA MISMA FORMA, DEBERÁ ACOMPAÑAR A LA SED DESDE EL TERRITORIO, ACERCA DE LOS TRÁMITES Y SERVICIOS EN LOS DIFERENTES CANALES DE ATENCIÓN.</t>
  </si>
  <si>
    <t>1055-25</t>
  </si>
  <si>
    <t>1055-26</t>
  </si>
  <si>
    <t>PRESTAR SERVICIOS PROFESIONALES EN EL SEGUIMIENTO DEL PROCESO DE IMPLEMENTACIÓN DEL SISTEMA INTEGRADO DE SERVICIO A LA CIUDADANÍA EN LAS INSTITUCIONES EDUCATIVAS DISTRITALES, CON EL FIN DE GARANTIZAR LA SOSTENIBILIDAD DEL PROYECTO SISAC 360.</t>
  </si>
  <si>
    <t>1055-27</t>
  </si>
  <si>
    <t xml:space="preserve">PRESTAR SERVICIOS PROFESIONALES A LA OFICINA DE SERVICIO AL CIUDADANO EN LA CONSTRUCCIÓN E IMPLEMENTACIÓN DE LA ESTRATEGIA DE EXPERIENCIA DE SERVICIO ENFOCADA EN CADA SEGMENTO Y DESARROLLO DE LA OFERTA DE VALOR CON EL FIN DE SATISFACER LAS NECESIDADES Y REQUERIMIENTOS DE LOS USUARIOS, SEGÚN EL PERFIL Y PRIORIDADES DE SERVICIO. 
</t>
  </si>
  <si>
    <t>1055-28</t>
  </si>
  <si>
    <t>PRESTAR SERVICIOS PROFESIONALES A LA OFICINA DE SERVICIO AL CIUDADANO  EN EL PROCESO DE SEGUIMIENTO, PLANEACIÓN OPERATIVA Y FINANCIERAEN EL MARCO DEL PLAN SECTORIAL DE EDUCACIÓN, REALIZANDO EL CONTROL Y SEGUIMIENTO DE LOS COMPONENTES DE LOS PROGRAMAS Y PROYECTOS DESARROLLADOS DE CARA AL CIUDADANO Y LOS ENTES DE CONTROL.</t>
  </si>
  <si>
    <t>1055-31</t>
  </si>
  <si>
    <t>PRESTAR SERVICIOS PROFESIONALES PARA APOYAR JURÍDICAMENTE A LA OFICINA DE SERVICIO AL CIUDADANO, EN LA ETAPA PRECONTRACTUAL, CONTRACTUAL Y LIQUIDACIÓN DE LOS CONTRATOS Y CONVENIOS A CARGO DEL MENCIONADO DESPACHO; DE IGUAL MANERA, EN EL MEJORAMIENTO DE LA PRESTACIÓN DEL SERVICIO DE LA SED Y EN LA RESPUESTAS QUE LE SEAN ASIGNADAS POR EL SISTEMA SIGA Y SDQS EN LAS QUE SE REQUIERA  ACOMPAÑAMIENTO JURÍDICO.</t>
  </si>
  <si>
    <t>75,216,613</t>
  </si>
  <si>
    <t>1055-32</t>
  </si>
  <si>
    <t>03012 Fortalecer la calidad de la experiencia de servicio a la ciudadanía en todos los canales de atención de la Secretaria de Educación del Distrito.</t>
  </si>
  <si>
    <r>
      <t xml:space="preserve">83111507; </t>
    </r>
    <r>
      <rPr>
        <sz val="12"/>
        <color rgb="FFFF0000"/>
        <rFont val="Arial"/>
        <family val="2"/>
      </rPr>
      <t>83161707</t>
    </r>
    <r>
      <rPr>
        <sz val="12"/>
        <rFont val="Arial"/>
        <family val="2"/>
      </rPr>
      <t>; 43231501</t>
    </r>
  </si>
  <si>
    <t>CONTRATAR EL SERVICIO DEL CENTRO DE CONTACTO, CON EL FIN DE SATISFACER LAS NECESIDADES DE INFORMACIÓN, TRÁMITES Y COMUNICACIÓN DE LA SECRETARÍA DE EDUCACIÓN DISTRITAL; QUE PERMITA FORTALECER LOS CANALES QUE SE TIENEN CON EL PÚBLICO INTERNO Y EXTERNO ATENDIDO EN EL MARCO DE LA POLÍTICA INSTITUCIONAL DE SERVICIO A LA CIUDADANÍA.</t>
  </si>
  <si>
    <t>1055-33</t>
  </si>
  <si>
    <t xml:space="preserve">Prestar servicios profesionales para apoyar en la estructuración y aplicación de los estándares de medición de calidad y la satisfacción de los usuarios en los canales de atención de la entidad. 
</t>
  </si>
  <si>
    <t>EDSON MARITNEZ BAENA</t>
  </si>
  <si>
    <t>emartinezb@educacionbogota.gov.co</t>
  </si>
  <si>
    <t>1055-34</t>
  </si>
  <si>
    <t>PRESTACIÓN DE SERVICIOS PROFESIONALES A LA DIRECCIÓN DE SERVICIOS ADMINISTRATIVOS PARA LA ACTUALIZACIÓN E IMPLEMENTACIÓN DEL SISTEMA INTEGRADO DE CONSERVACIÓN DE LA SED</t>
  </si>
  <si>
    <t>Subsecretaria De Gestión Institucional</t>
  </si>
  <si>
    <t>1055-35</t>
  </si>
  <si>
    <t>GARANTIZAR LA MOVILIDAD Y CUSTODIA DE LOS DOCUMENTOS DE ARCHIVO MEDIANTE EL SERVICIO DE TRANSPORTE PARA LA CONSULTA DE EXPEDIENTES DOCUMENTALES EN LA SED.</t>
  </si>
  <si>
    <t>1055-36</t>
  </si>
  <si>
    <t>PRESTAR EL SERVICIO DE DIGITALIZACION DE  DOCUMENTACIÓN DE LA SECRETARIA DE EDUCACIÓN DEL DISTRITO.</t>
  </si>
  <si>
    <t>1055-37</t>
  </si>
  <si>
    <t>1056-1</t>
  </si>
  <si>
    <t>1056 Mejoramiento de la calidad educativa a través de la jornada única y el uso del tiempo escolar</t>
  </si>
  <si>
    <t>01 JORNADA UNICA</t>
  </si>
  <si>
    <t>01001 Conformar un equipo profesional y técnico que coordina, orienta y apoya el desarrollo de la ampliación del tiempo escolar - Jornada Única</t>
  </si>
  <si>
    <t>Prestar servicios profesionales especializados para coordinar los procesos de formación pedagógica, acompañamiento y orientación al centro de interés de Coros ¡Canta, Bogotá Canta!, en el marco de la apuesta de ampliación del tiempo escolar hacia la jornada única, en desarrollo del Proyecto 1056 “Mejoramiento de la calidad educativa a través de jornada única y uso del tiempo escolar”</t>
  </si>
  <si>
    <t>1056-2</t>
  </si>
  <si>
    <t>Prestar servicios profesionales para acompañar y apoyar juridicamente el desarrollo, ejecución  y seguimiento de la ampliación del tiempo escolar hacia la jornada única, así como a las demás apuestas que de manera integral se lideran desde la Subsecretaria de Calidad y Pertinencia, para una Ciudad Educadora.</t>
  </si>
  <si>
    <t>1056-3</t>
  </si>
  <si>
    <t>Prestar servicios profesionales a la Dirección de Educación Preescolar y Básica para planear, coordinar y hacer seguimiento en el marco de la apuesta de ampliación del tiempo escolar hacia la jornada única, en desarrollo del Proyecto 1056 “Mejoramiento de la calidad educativa a través de jornada única y uso del tiempo escolar”.</t>
  </si>
  <si>
    <t>1056-4</t>
  </si>
  <si>
    <t>Prestar servicios profesionales especializados para apoyar la gestión, seguimiento y control de los indicadores, presupuesto y metas de la ampliación del tiempo escolar hacia la jornada única, así como a las demás apuestas que de manera integral se lideran desde la Subsecretaria de Calidad y Pertinencia, para una Ciudad Educadora.</t>
  </si>
  <si>
    <t>1056-5</t>
  </si>
  <si>
    <t>Prestar servicios profesionales especializados a la Subsecretaría de Calidad y Pertinencia, en el acompañamiento e implementación de las orientaciones pedagógicas en educación ambiental a los colegios oficiales del distrito, con especial énfasis en la apuesta de ampliación del tiempo escolar hacia la jornada única, y en coordinación con las estrategias lideradas desde la Dirección de Educación Preescolar y Básica.</t>
  </si>
  <si>
    <t>1056-6</t>
  </si>
  <si>
    <t>Prestar servicios profesionales para  acompañar y apoyar los procesos jurídicos, desarrollados en la apuesta de ampliación del tiempo escolar hacia la jornada única, así como a las demás apuestas que de manera integral se lideran desde la Subsecretaria de Calidad y Pertinencia, para una Ciudad Educadora.</t>
  </si>
  <si>
    <t>1056-7</t>
  </si>
  <si>
    <t>Prestar servicios profesionales especializados a la Subsecretaría de Calidad y Pertinencia para apoyar y acompañar los procesos, acciones y estrategias de implementación a desarrollar en la apuesta de ampliación del tiempo escolar hacia la jornada única, así como a las demás apuestas que de manera integral se lideran desde la Subsecretaria de Calidad y Pertinencia, para una Ciudad Educadora.</t>
  </si>
  <si>
    <t>1056-8</t>
  </si>
  <si>
    <t>Prestar servicios profesionales para apoyar los procesos jurídicos desarrollados en el marco de la ampliación del tiempo escolar hacia la jornada única, así como a las demás apuestas que de manera integral se lideran desde la Dirección de Educación Preescolar y Básica.</t>
  </si>
  <si>
    <t>1056-9</t>
  </si>
  <si>
    <t>Prestar servicios profesionales para apoyar a la Dirección de Educación Preescolar y Básica en el análisis, operación y seguimiento sobre el cumplimiento del objeto y las obligaciones de los convenios o contratos suscritos en el marco de la ampliación del tiempo escolar hacia la jornada única.</t>
  </si>
  <si>
    <t>1056-10</t>
  </si>
  <si>
    <t>Prestar servicios profesionales especalizados para coordinar el seguimiento, análisis y operación de los procesos relacionados con la ejecución presupuestal, contratación y metas de la ampliación del tiempo escolar hacia la jornada única, así como a las demás apuestas que de manera integral se lideran desde la Dirección de Educación Preescolar y Básica.</t>
  </si>
  <si>
    <t>1056-11</t>
  </si>
  <si>
    <t>Prestar servicios profesionales para apoyar los procesos y acciones de implementación en la apuesta de ampliación del tiempo escolar hacia la jornada única, particularmente en lo relacionado con la articulación con temas de matrícula liderados por la Dirección de Cobertura de la SED.</t>
  </si>
  <si>
    <t>1056-12</t>
  </si>
  <si>
    <t xml:space="preserve">Prestar servicios profesionales especializados para la coordinación de temas pedagógicos y de organización escolar en los colegios oficiales del Distrito que se encuentran en el marco del proyecto de inversión 1056 y asi contribuir a la eficiente ampliación del tiempo escolar hacia la jornada única. </t>
  </si>
  <si>
    <t>1056-13</t>
  </si>
  <si>
    <t xml:space="preserve">Prestar servicios profesionales especializados para apoyar la planeación y desarrollo de procesos encaminados a articular los operadores de los convenios o contratos suscritos en el marco del proyecto de inversión 1056 y asi contribuir a la eficiente ampliación del tiempo escolar hacia la jornada única. </t>
  </si>
  <si>
    <t>1056-14</t>
  </si>
  <si>
    <t>Prestar servicios profesionales para apoyar a la Dirección de educación preescolar y básica, de la Secretaría de Educacion Distrital, en la articulación y consolidación de las estrategias de asistencia técnica de fortalecimiento institucional a desarrollar en los establecimientos educativos del distrito que se encuentran en el marco del proyecto de inversión 1056.</t>
  </si>
  <si>
    <t>1056-15</t>
  </si>
  <si>
    <t>Prestar servicios profesionales especializados, encaminados al fortalecimiento, consolidación y gestión de actividades y procesos que se encuentran en el marco de la ampliación y uso del tiempo escolar, en desarrollo del Proyecto 1056 “Mejoramiento de la calidad educativa a través de jornada única y uso del tiempo escolar”.</t>
  </si>
  <si>
    <t>1056-16</t>
  </si>
  <si>
    <t>Prestar servicios profesionales para apoyar los procesos y acciones a nivel pedagógico, técnico y operativo que se desarrollan en el marco del proyecto 1056 “Mejoramiento de la Calidad Educativa a través de la Jornada Única y el uso del Tiempo escolar”.</t>
  </si>
  <si>
    <t>1056-17</t>
  </si>
  <si>
    <t>02 USO DEL TIEMPO ESCOLAR</t>
  </si>
  <si>
    <t>02002 Conformar un equipo profesional y técnico que coordina, orienta y apoya el desarrollo de la ampliación del tiempo escolar - Uso del tiempo escolar</t>
  </si>
  <si>
    <t>Prestar servicios profesionales para apoyar jurídicamente a la Dirección de Educación Preescolar y Básica, en materia de contratación pública en todas las etapas de los procesos contractuales que se adelanten en dicha Dirección, mediante el análisis, revisión de documentos, actos y demás propios del engranaje contractual, especialmente en relación con las apuestas de ampliación y uso del tiempo escolar.</t>
  </si>
  <si>
    <t>1056-18</t>
  </si>
  <si>
    <t>Prestar servicios profesionales para apoyar el seguimiento, análisis y operación de los procesos relacionados con la ejecución presupuestal, contratación y seguimiento a los convenios y/o contratos que se suscriban en el marco de las estrategias de ampliación y uso del tiempo escolar, así como en su articulación junto con las demás apuestas lideradas por la Dirección de Educación Preescolar y Básica.</t>
  </si>
  <si>
    <t>1056-19</t>
  </si>
  <si>
    <t>Prestar servicios profesionales para realizar  el seguimiento al cumplimiento de los procesos de aseguramiento y control en el marco de la ampliación y uso del tiempo escolar, en desarrollo del Proyecto 1056 “Mejoramiento de la calidad educativa a través de jornada única y uso del tiempo escolar”, así como a las demás apuestas que de manera integral se lideran desde la Subsecretaria de Calidad y Pertinencia, para una Ciudad Educadora.</t>
  </si>
  <si>
    <t>1056-20</t>
  </si>
  <si>
    <t>Prestar apoyo profesional en la gestión de procesos y estrategias desarrolladas por la Dirección de Educación Preescolar y Básica, en coherencia con la organización de ciclos de desarrollo en el marco de la ampliación y uso del tiempo escolar, en desarrollo del Proyecto 1056 “Mejoramiento de la calidad educativa a través de jornada única y uso del tiempo escolar”</t>
  </si>
  <si>
    <t>1056-21</t>
  </si>
  <si>
    <t>Prestar servicios profesionales encaminados al fortalecimiento, consolidación y gestión de actividades y procesos que se encuentran en el marco de la ampliacion y uso del tiempo escolar, en desarrollo del Proyecto 1056 “Mejoramiento de la calidad educativa a través de jornada única y uso del tiempo escolar”</t>
  </si>
  <si>
    <t>1056-22</t>
  </si>
  <si>
    <t>Prestar servicios profesionales para apoyar la implementación pedagógica y metodológica de los Centros de Interés de Ciudadanía y convivencia, que se encuentran en el marco de la ampliación y uso del tiempo escolar, en desarrollo del Proyecto 1056 “Mejoramiento de la calidad educativa a través de jornada única y uso del tiempo escolar”</t>
  </si>
  <si>
    <t>1056-23</t>
  </si>
  <si>
    <t>1056-24</t>
  </si>
  <si>
    <t>Prestar servicios profesionales a la Dirección de Educación Preescolar y Básica en la implementación de las estrategias para el mejoramiento de la calidad educativa y el desarrollo integral de las y los estudiantes del distrito, a través de la ampliación y uso del tiempo escolar, en desarrollo del Proyecto 1056 “Mejoramiento de la calidad educativa a través de jornada única y uso del tiempo escolar”</t>
  </si>
  <si>
    <t>1056-25</t>
  </si>
  <si>
    <t>Prestar servicios profesionales para apoyar la coordinación de la estrategia metodológica Escuelas de Formación Integral en ajedrez, que se encuentra en el marco de la ampliación y uso del tiempo escolar, en desarrollo del Proyecto 1056 “Mejoramiento de la calidad educativa a través de jornada única y uso del tiempo escolar”</t>
  </si>
  <si>
    <t>1056-26</t>
  </si>
  <si>
    <t>Prestar servicios profesionales especializados para apoyar y gestionar los procesos de seguimiento, operación y evaluación que se desarrollan en los Centros de interés de Bilingüismo, y Ciencia y Tecnología, en el marco de la ampliación y uso del tiempo escolar.</t>
  </si>
  <si>
    <t>1056-27</t>
  </si>
  <si>
    <t>Prestar servicios profesionales para coordinar la estrategia metodológica Escuelas de Formación Integral en ajedrez, que se encuentra en el marco de la ampliación y uso del tiempo escolar, en desarrollo del Proyecto 1056 “Mejoramiento de la calidad educativa a través de jornada única y uso del tiempo escolar”</t>
  </si>
  <si>
    <t>1056-28</t>
  </si>
  <si>
    <t>Prestar servicios profesionales para apoyar el desarrollo de los procesos encaminados a articular los operadores de los convenios o contratos suscritos en el marco de la ampliación y uso del tiempo escolar, en desarrollo del Proyecto 1056 “Mejoramiento de la calidad educativa a través de jornada única y uso del tiempo escolar”</t>
  </si>
  <si>
    <t>1056-29</t>
  </si>
  <si>
    <t>Prestar servicios profesionales para coordinar actividades relacionadas con el diseño, desarrollo, análisis y socialización de las herramientas y los sistemas de información requeridos para la adecuada planeación, ejecución y seguimiento en el marco de la ampliación y uso del tiempo escolar, del Proyecto 1056 "Mejoramiento de calidad educativa a través de la estrategia de ampliación de la jornada escolar"</t>
  </si>
  <si>
    <t>1056-30</t>
  </si>
  <si>
    <t>Prestar servicios profesionales para la Coordinación de la estrategia metodológica Escuelas Deportivas de Formación Integral, que se encuentra en el marco de la ampliación y uso del tiempo escolar, en desarrollo del Proyecto 1056 “Mejoramiento de la calidad educativa a través de jornada única y uso del tiempo escolar”</t>
  </si>
  <si>
    <t>1056-31</t>
  </si>
  <si>
    <t>Prestar servicios profesionales para apoyar la coordinación de la estrategia metodológica Escuelas Deportivas de Formación Integral, que se encuentra en el marco de la ampliación y uso del tiempo escolar, en desarrollo del Proyecto 1056 “Mejoramiento de la calidad educativa a través de jornada única y uso del tiempo escolar”</t>
  </si>
  <si>
    <t>1056-32</t>
  </si>
  <si>
    <t>Prestar servicios profesionales para apoyar los procesos de formación pedagógica en los ambientes de aprendizaje de coros de los colegios oficiales del distrito, que se encuentra en el marco de la ampliación y uso del tiempo escolar, en desarrollo del Proyecto 1056 “Mejoramiento de la calidad educativa a través de jornada única y uso del tiempo escolar”</t>
  </si>
  <si>
    <t>1056-33</t>
  </si>
  <si>
    <t>Prestar servicios profesionales para apoyar los procesos de formación pedagógica en los ambientes de aprendizaje de coros de los colegios oficiales del Distrito, que se encuentra en el marco de la ampliación y uso del tiempo escolar, en desarrollo del Proyecto 1056 “Mejoramiento de la calidad educativa a través de jornada única y uso del tiempo escolar”</t>
  </si>
  <si>
    <t>1056-34</t>
  </si>
  <si>
    <t xml:space="preserve">Prestar servicios profesionales para apoyar la implementación pedagógica y metodológica de los Centros de Interés de Ciudadanía y convivencia, conforme a los lineamientos de ampliacion del tiempo escolar hacia la jornada única.  </t>
  </si>
  <si>
    <t>1056-35</t>
  </si>
  <si>
    <t>Prestar servicios profesionales de supervisión técnica y pedagógica de los procesos formativos artísticos y culturales que se encuentra en el marco de la ampliación y uso del tiempo escolar, en desarrollo del Proyecto 1056 “Mejoramiento de la calidad educativa a través de jornada única y uso del tiempo escolar”</t>
  </si>
  <si>
    <t>1056-36</t>
  </si>
  <si>
    <t>Prestar servicios profesionales a la Dirección de Educación Preescolar y Básica, con el fin apoyar la  implementación y seguimiento a las herramientas de gestión de procesos definidas en la entidad, así como la consolidación de respuesta a requerimientos en la materia, con especial énfasis en  ampliación y uso del tiempo escolar en desarrollo del Proyecto 1056 “Mejoramiento de la calidad educativa a través de jornada única y uso del tiempo escolar”</t>
  </si>
  <si>
    <t>1056-37</t>
  </si>
  <si>
    <t>Prestar servicios profesionales para apoyar y gestionar los procesos de seguimiento, operación y evaluación que se desarrollan en los Centros de interés de Bilingüismo, y Ciencia y Tecnología, en el marco de la ampliación y uso del tiempo escolar.</t>
  </si>
  <si>
    <t>1056-38</t>
  </si>
  <si>
    <t>Prestar servicios profesionales al proyecto 1056, para apoyar y acompañar los procesos, acciones y estrategias de implementación a desarrollar en la apuesta de ampliación y uso del tiempo escolar, así como a las demás apuestas que de manera integral se lideran desde la Dirección de Educación Preescolar y Básica</t>
  </si>
  <si>
    <t>1056-39</t>
  </si>
  <si>
    <t>Prestar servicios profesionales para coordinar actividades relacionadas con el diseño, desarrollo, análisis y socialización de las herramientas y los sistemas de información requeridos para la adecuada planeación, ejecución y seguimiento de las estrategias de ampliación y uso del tiempo escolar, así como a las demás apuestas que de manera integral se lideran desde la Direccion de Educacion Preescolar y Básica.</t>
  </si>
  <si>
    <t>1056-40</t>
  </si>
  <si>
    <t>Prestar servicios profesionales para la  coordinación de la estrategia metodológica Escuelas Artísticas de Formación Integral, que se encuentra en el marco de la ampliación y uso del tiempo escolar, en desarrollo del Proyecto 1056 “Mejoramiento de la calidad educativa a través de jornada única y uso del tiempo escolar”</t>
  </si>
  <si>
    <t>1056-41</t>
  </si>
  <si>
    <t>Prestar Servicios de apoyo en las actividades relacionadas con la gestión administrativa, operativa, documental y de correspondencia en el centro de interés de coros de Canta Bogotá Canta que se encuentra en el marco de la ampliación y uso del tiempo escolar, en desarrollo del Proyecto 1056 “Mejoramiento de la calidad educativa a través de jornada única y uso del tiempo escolar”</t>
  </si>
  <si>
    <t>1056-42</t>
  </si>
  <si>
    <t>Prestar servicios profesionales para apoyar actividades relacionadas con el diseño, desarrollo, análisis y socialización de las herramientas y los sistemas de información requeridos para la adecuada planeación, ejecución y seguimiento de la ampliación y uso del tiempo escolar, así como a las demás apuestas que de manera integral se lideran desde la Dirección de Educacion Preescolar y Básica.</t>
  </si>
  <si>
    <t>1056-43</t>
  </si>
  <si>
    <t xml:space="preserve">Prestar servicios profesionales para apoyar las acciones de planeación y seguimiento a los procesos que desde la Dirección de Educación Preescolar y Básica enmarcan la implementación del Proyecto 1056 “Mejoramiento de la calidad educativa a través de la jornada única y uso del tiempo escolar”. </t>
  </si>
  <si>
    <t>1056-44</t>
  </si>
  <si>
    <t>Prestar servicios de apoyo a la gestión, en las actividades y procesos relacionadas con el levantamiento de inventarios, organización, ordenación, clasificación, selección natural, foliación, digitación, embalaje y transferencias de la documentación que se requieren en el marco de la ampliación y uso del tiempo escolar, y en general en la consolidación de apuestas lideradas desde la Direccion de Educacion Preescolar y Básica.</t>
  </si>
  <si>
    <t>1056-45</t>
  </si>
  <si>
    <t>Prestar servicios profesionales especializados para apoyar el análisis del seguimiento a la ejecución del plan de acción, metas, e instrumentos estratégicos que se encuentran en el marco de la ampliación y uso del tiempo escolar, así como a las demás apuestas que de manera integral se lideran desde la Direccion de Educacion Preescolar y Básica.</t>
  </si>
  <si>
    <t>1056-46</t>
  </si>
  <si>
    <t>01002 Garantizar los escenarios, organizaciones, personas externas u otro tipo de recursos que se requieran para implementar la Jornada Única en ambientes de aprendizajes seguros en una ciudad Educadora</t>
  </si>
  <si>
    <t>Aunar esfuerzos entre las partes para contribuir al mejoramiento de la calidad educativa y fortalecer las competencias  y saberes esenciales para la vida de los estudiantes del sistema educativo distrital mediante el desarrollo, ejecución y seguimiento  de estrategias pedagógicas vinculadas a la  Jornada Única y Uso del Tiempo Escolar (Jornada Extendida), como estrategias del Uso del Tiempo Escolar para potenciar el desarrollo humano integral  de los niños, niñas y jóvenes de las Instituciones Educativas Distritales, apoyando las diferentes acciones con los medios o recursos necesarios para su cumplimiento, así como el disfrute de la ciudad como escenario educador.</t>
  </si>
  <si>
    <t>Convenio de Asociación Ley 489/1998 art. 96</t>
  </si>
  <si>
    <t>02001 Garantizar los escenarios, organizaciones, personas externas u otro tipo de recursos que se requieran para implementar el Uso del Tiempo Escolar en ambientes de aprendizajes seguros en una ciudad Educadora</t>
  </si>
  <si>
    <t>1056-47</t>
  </si>
  <si>
    <t>Mejorar la calidad educativa y fortalecer las competencias básicas y de desarrollo humano en los estudiantes mediante el desarrollo, ejecución y seguimiento de la Jornada Única y Uso del Tiempo Escolar (Jornada Extendida), como estrategias del Uso del Tiempo Escolar, que permitan la apropiación de los saberes en los procesos educativos complementarios de los niños, niñas y jóvenes de las Instituciones Educativas Distritales, apoyando las diferentes acciones con los medios o recursos necesarios para su cumplimiento.</t>
  </si>
  <si>
    <t>1056-48</t>
  </si>
  <si>
    <t>Mejorar la calidad educativa y fortalecer las competencias ciudadanas, socioemocionales, comunicativas y cognitivas de los estudiantes del sistema educativo distrital mediante el desarrollo de estrategias pedagógicas vinculadas a los centros de interés en astronomía en el marco de la apuesta de ampliación y uso del tiempo escolar hacia la jornada única, en desarrollo del Proyecto 1056 “Mejoramiento de la calidad educativa a través de jornada única y uso del tiempo escolar”</t>
  </si>
  <si>
    <t>1056-49</t>
  </si>
  <si>
    <t>Fortalecer las competencias cognitivas, comunicativas, socioemocionales y ciudadanas en los estudiantes del Sistema Educativo Oficial a través de la apropiación de los saberes y la formación en procesos deportivos y artísticos que permitan la estructuración, desarrollo y fortalecimiento desde las apuestas de ampliación y uso del tiempo escolar como proyecto 1056 “Mejoramiento de la calidad educativa a través de la jornada única y uso del tiempo escolar”.</t>
  </si>
  <si>
    <t>1056-50</t>
  </si>
  <si>
    <t>Mejorar la calidad educativa y fortalecer las competencias básicas y de desarrollo humano en los estudiantes del Sistema Educativo Oficial, a través de la articulación administrativa, pedagógica, técnica, logística y financiera interinstitucional, que permita la apropiación de los saberes y la formación en procesos artísticos de los niños, niñas y jóvenes,  en el marco de la Jornada Única y Uso del Tiempo Escolar.</t>
  </si>
  <si>
    <t>Mejorar la calidad educativa y fortalecer las competencias básicas y de desarrollo humano en los estudiantes del Sistema Educativo Oficial, a través de la articulación administrativa, pedagógica, técnica, logística y financiera interinstitucional, que permita la apropiación de los saberes y la formación en procesos artísticos de los niños, niñas y jóvenes, en el marco de la Jornada Única y Uso del Tiempo Escolar.</t>
  </si>
  <si>
    <t>1056-51</t>
  </si>
  <si>
    <t>Fortalecer las competencias cognitivas, comunicativas, socioemocionales y ciudadanas en los estudiantes del Sistema Educativo Oficial a través de la apropiación de los saberes y la formación en procesos deportivos, en el marco de la Jornada Única y Uso del Tiempo Escolar.</t>
  </si>
  <si>
    <t>1056-54</t>
  </si>
  <si>
    <t>Prestar servicios profesionales para la realización de acciones de comunicación y gestión de la movilización social que se requieren en el marco de la ampliación y uso  del tiempo escolar, en desarrollo del Proyecto 1056 “Mejoramiento de la calidad educativa a través de jornada única y uso del tiempo escolar”</t>
  </si>
  <si>
    <t>1056-56</t>
  </si>
  <si>
    <t xml:space="preserve">Prestar servicios profesionales para apoyar la coordinación de la estrategia metodológica Escuelas Deportivas de Formación Integral, que se encuentra en el marco de la apuesta de ampliación del tiempo escolar hacia la jornada única, en desarrollo del Proyecto 1056 “Mejoramiento de la calidad educativa a través de jornada única y uso del tiempo escolar” 
</t>
  </si>
  <si>
    <t>1056-57</t>
  </si>
  <si>
    <t xml:space="preserve">Prestar servicios profesionales especializados para el seguimiento e implementación de las diferentes actividades, procesos y estrategias que se desarrollan en el marco de los proyectos pertenecientes a la Subsecretaría de Calidad y Pertinencia, en especial del proyecto 1056 "Mejoramiento de la calidad educativa a través de la jornada única y el  uso del tiempo escolar". </t>
  </si>
  <si>
    <t>JOSE MAXIMILIANO GOMEZ TORRES</t>
  </si>
  <si>
    <t>1056-58</t>
  </si>
  <si>
    <t>Prestar servicios profesionales a la Secretaría de Educación del Distrito para apoyar la implementación y el seguimiento de acciones que impacten en la calidad educativa, de los proyectos de la Dirección de Educación Preescolar y Básica.</t>
  </si>
  <si>
    <t>1056-59</t>
  </si>
  <si>
    <t>Prestar servicios profesionaless en actividades administrativas y técnicas relacionadas con el seguimiento, control y liquidaciones de los contratos y/o convenios suscritos en los diferentes proyectos de la dirección de educación preescolar y básica.</t>
  </si>
  <si>
    <t>1056-60</t>
  </si>
  <si>
    <t>Prestar servicios profesionales especializados para gestionar y liderar el Foro Educativo Distrital 2018 en su planeación, producción, ejecución, evaluación y cierre en el marco de los proyectos de la Subsecretaría de Calidad y Pertinencia.</t>
  </si>
  <si>
    <t>1056-61</t>
  </si>
  <si>
    <t>Prestar servicios profesionales especializados para la gerencia y liderazgo del Foro Distrital de Educación 2018 en sus diversos momentos: planeación, implementación, producción y evaluación, cierre en el marco de los proyectos de la Subsecretaría de Calidad y Pertinencia.</t>
  </si>
  <si>
    <t>1056-62</t>
  </si>
  <si>
    <t>Prestar servicios profesionales especializados para el desarrollo y seguimiento de actividades, procesos y estrategias de los asuntos de la Subsecretaría de Calidad y Pertinencia, conforme al Proyecto 1056 Mejoramiento de la calidad educativa a través de la jornada única y el uso del tiempo escolar.</t>
  </si>
  <si>
    <t>1056-63</t>
  </si>
  <si>
    <t>Prestar servicios profesionales para apoyar los procesos juridicos desarrollados, en la ejecución  y seguimiento de la ampliación del tiempo escolar hacia la jornada única, así como a las demás apuestas que de manera integral se lideran desde la Subsecretaria de Calidad y Pertinencia.</t>
  </si>
  <si>
    <t>1057-1</t>
  </si>
  <si>
    <t>01 Uso y apropiación de Tecnologías de la Información y las comunicaciones (TIC) y de los medios educativos</t>
  </si>
  <si>
    <t>01001 Fortalecer y acompañar a los colegios en la implementación de estrategias que aporten al mejoramiento de los ambientes de aprendizaje y del conocimiento, promiviendo  el desarrollo de las capacidades en el uso inteligente de las TIC.</t>
  </si>
  <si>
    <t xml:space="preserve">80101507;86101710;86141703  
</t>
  </si>
  <si>
    <t>Fortalecer y acompañar a las instituciones educativas distritales, llevando a cabo estrategias que aporten al mejoramiento de los ambientes de aprendizaje y de conocimiento, a través del desarrollo de las capacidades en el uso inteligente de las TIC, con actividades dirigidas a los directivos docentes, docentes y estudiantes en el marco de la red de innovación de maestros y las competencias para el ciudadano de hoy.</t>
  </si>
  <si>
    <t>IVÁN DARÍO GOMÉZ CASTAÑO</t>
  </si>
  <si>
    <t>Subsecretaria de Calidad y Pertinencia</t>
  </si>
  <si>
    <t>DIANA MARIA SILVA LIZARAZO</t>
  </si>
  <si>
    <t>Direccion de Ciencias Tecnologías y Medios Educativos.</t>
  </si>
  <si>
    <t xml:space="preserve">ZULMA MIREYA CORREDOR CAMARGO </t>
  </si>
  <si>
    <t>Tel.3241000 ext.2409</t>
  </si>
  <si>
    <t>zcorredor@educacionbogota.gov.co</t>
  </si>
  <si>
    <t>1057-2</t>
  </si>
  <si>
    <t>811115;811118;821415;821019</t>
  </si>
  <si>
    <t>Implementar el portal educativo red académica en los colegios oficiales del distrito, para fortalecer su uso en la comunidad educativa, a través de un esquema de acompañamiento en sitio, una malla de contenidos educativos digitales y un curso virtual.</t>
  </si>
  <si>
    <t>1057-3</t>
  </si>
  <si>
    <t>01002 Conformar un equipo profesional y técnico para el seguimiento y desarrollo de los programas y procesos del proyecto de inversión competencias para el ciudadano de hoy.</t>
  </si>
  <si>
    <t>Prestar servicios profesionales y apoyar en la coordinación, seguimiento técnico y evaluación de la estrategia pedagógica y digital del Portal Red Académica dentro del componente del Uso y apropiación de las tecnologías de la Información TIC, en articulación con el proyecto de inversión Competencias para el ciudadano de hoy y dentro del marco de los proyectos y programas, apoyando la supervisión de contratos o convenios relacionados con dicho Portal</t>
  </si>
  <si>
    <t>1057-4</t>
  </si>
  <si>
    <t>81111504;81111501;81112216</t>
  </si>
  <si>
    <t>Prestar apoyo técnico en la operación y sostenimiento del Portal Educativo Red Académica para su correcto funcionamiento y articulación con las estrategias de la DCTME.</t>
  </si>
  <si>
    <t>1057-5</t>
  </si>
  <si>
    <t>Prestar apoyo profesional para la coordinación y seguimiento de los programas y procesos en el uso y apropiación de TIC dentro del marco del proyecto de inversión Competencias para el ciudadano de hoy</t>
  </si>
  <si>
    <t>1057-6</t>
  </si>
  <si>
    <t>Prestar servicios profesionales y apoyar en la elaboración y promoción de contenidos educativos y editoriales para el posicionamiento del Portal Educativo Red Académica, en articulación con las estrategias de la DCTME.</t>
  </si>
  <si>
    <t>1057-7</t>
  </si>
  <si>
    <t>Prestar apoyo profesionales en la gestión administrativa, presupuestal y financiera en la atención de  los procesos y programas del proyecto de  inversión 1057 "Competencias para el ciudadano de hoy"</t>
  </si>
  <si>
    <t>1057-8</t>
  </si>
  <si>
    <t>Prestar servicios profesionales para apoyar a la Dirección de Ciencias, Tecnologías y Medios Educativos en el acompañamiento  y  trámite jurídico de acuerdo con los procesos contractuales y acciones diseñadas  en el marco de la implementación del proyecto de inversión 1057 “Competencias para el ciudadano de hoy”. Así como, de los proyectos pertenecientes a la Subsecretaría de Calidad y Pertinencia.</t>
  </si>
  <si>
    <t>1057-9</t>
  </si>
  <si>
    <t>Prestar apoyo asistencial y técnico en actividades de atención y acompañamiento a las IED, organización documental y bases de datos de los programas y procesos en el uso y apropiación de TIC en el marco del proyecto de inversión Competencias Para el Ciudadano de Hoy.</t>
  </si>
  <si>
    <t>1057-10</t>
  </si>
  <si>
    <t>Prestar servicios profesionales y apoyar en  la coordinación, planeación, seguimiento y control de la ejecución a cargo del componente Uso y apropiación de Tecnologías de la Información y las comunicaciones (TIC) y de los medios educativos</t>
  </si>
  <si>
    <t>1057-11</t>
  </si>
  <si>
    <t>02 Lectoescritura y Fortalecimiento de Bibliotecas Escolares</t>
  </si>
  <si>
    <t>02003 Garantizar la financiación, apoyo logístico para la participación de la IED en actividades culturales y académicas de Lectoescritura y Fortalecimiento de Bibliotecas Escolares.</t>
  </si>
  <si>
    <t>"Contribuir a la realización y participación en las actividades culturales de la 31ª  Edición de la Feria Internacional del libro de Bogotá"</t>
  </si>
  <si>
    <t>1057-12</t>
  </si>
  <si>
    <t>02001 Implementar el plan distrital de lectura y escritura,  generando acciones que permitan mejorar los procesos de lectoescritura a través del aprovechamiento y fortalecimiento de las bibliotecas escolares y de ambientes de aprendizaje e investigación.</t>
  </si>
  <si>
    <t xml:space="preserve">Realizar el procesamiento técnico y físico de material bibliográfico, e ingresar los registros correspondientes a la base de datos Koha, como parte de las actividades de los procesos de organización de las bibliotecas escolares, de acuerdo con los lineamientos de la Dirección de Ciencias, Tecnologías y Medios Educativos.  </t>
  </si>
  <si>
    <t>1057-13</t>
  </si>
  <si>
    <t>02002 Conformar un equipo profesional y técnico para el seguimiento y desarrollo de los programas y procesos del proyecto de inversión competencias para el ciudadano de hoy - Lectoescritura y Fortalecimiento de Bibliotecas</t>
  </si>
  <si>
    <t>Prestar servicios profesionales y apoyar  la coordinación del Plan Distrital de Lectura y Escritura “Leer es volar” del proyecto 1057 “Competencias para el ciudadano de hoy” en el componente de Lectoescritura y Fortalecimiento de Bibliotecas Escolares</t>
  </si>
  <si>
    <t>1057-14</t>
  </si>
  <si>
    <t>Prestar apoyo profesional al seguimiento y la coordinación de los procesos y actividades de la red de bibliotecas escolares del distrito, en el marco del componente de lectoescritura y fortalecimiento de las bibliotecas escolares, de la Dirección de Ciencias Tecnologías y Medios Educativos.</t>
  </si>
  <si>
    <t>1057-15</t>
  </si>
  <si>
    <t>Prestar apoyo profesional al seguimiento y la coordinación de los procesos y actividades del Plan de Fortalecimiento de la Lectoescritura, en el marco del componente de lectoescritura y fortalecimiento de las bibliotecas escolares, de la Dirección de Ciencias Tecnologías y Medios Educativos.</t>
  </si>
  <si>
    <t>1057-16</t>
  </si>
  <si>
    <t>Prestar apoyo profesional al seguimiento de los procesos y actividades del componente de lectoescritura y fortalecimiento de las bibliotecas escolares del proyecto de inversión "Competencias para el ciudadano de hoy".</t>
  </si>
  <si>
    <t>1057-17</t>
  </si>
  <si>
    <t>Prestar  apoyo profesional a la Dirección de Ciencias Tecnologías y Medios Educativos, para el seguimiento de los procesos, tramites y actividades de lectoescritura y fortalecimiento de Bibliotecas Escolares de los componentes del proyecto de  inversión 1057 "Competencias para el ciudadano de hoy"</t>
  </si>
  <si>
    <t>1057-18</t>
  </si>
  <si>
    <t>03 Fortalecimiento de Inglés como Segunda Lengua</t>
  </si>
  <si>
    <t xml:space="preserve">03001 Acompañar y apoyar el fortalecimiento de los programas de aprendizaje del inglés como una segunda lengua mediante la articulación de planes de estudio, uso de medios educativos y ambientes de aprendizaje. </t>
  </si>
  <si>
    <t>Convenio de Cooperación con Organismo Internacional</t>
  </si>
  <si>
    <t>1057-19</t>
  </si>
  <si>
    <t>Realizar actividades conjuntas para acompañar y apoyar el fortalecimiento de los programas de aprendizaje del inglés como una segunda lengua en los colegios focalizados por la secretaría de educación del distrito, mediante la articulación de planes de estudio, acompañamiento en uso de medios educativos y transformación de los ambientes de aprendizaje en el marco del plan distrital de segunda lengua.</t>
  </si>
  <si>
    <t>1057-20</t>
  </si>
  <si>
    <t>03002 Conformar un equipo profesional y técnico para el seguimiento y desarrollo de los programas y procesos del proyecto de inversión competencias para el ciudadano de hoy - Fortalecimiento de Inglés como Segunda Lengua</t>
  </si>
  <si>
    <t>Prestar servicios profesionales para la coordinación y seguimiento en el desarrollo de los programas y procesos acadèmicos del componente de fortalecimiento de Inglés como segunda lengua, del proyecto de inversión "Competencias para el ciudadano de hoy de la Direccion de Ciencias, Tecnologias y Medios Educativos</t>
  </si>
  <si>
    <t>1057-21</t>
  </si>
  <si>
    <t xml:space="preserve">Prestar servicios profesionales y apoyar academicamente  al Plan Distrital de Segunda Lengua en el desarrollo y seguimiento de acciones pedagógicas de los programas para el fortalecimiento de la segunda lengua en los colegios oficiales del Distrito .  </t>
  </si>
  <si>
    <t>1057-22</t>
  </si>
  <si>
    <t xml:space="preserve">Prestar servicios profesionales y apoyar la implementeación y seguimiento del programac de fortalecimiento de inglés como Lengua extranjera en las Instituciones Educativa Distritales.  </t>
  </si>
  <si>
    <t>1057-23</t>
  </si>
  <si>
    <t xml:space="preserve">Prestar servicios profesionales que conlleven a la implementacion y seguimiento  del programa de fortaleciemento de la segunda lengua en los colegios oficiales del Distrito .  </t>
  </si>
  <si>
    <t>1057-24</t>
  </si>
  <si>
    <t>1057-25</t>
  </si>
  <si>
    <t>Desarrollar acciones conjuntas para la definición, implementación y puesta en marcha del modelo de biblioteca público escolar, en las bibliotecas a las que haya lugar, según las concertaciones que se realicen entre la SCRD y la SED.</t>
  </si>
  <si>
    <t>Publicación contratación régimen especial - Banco multilateral y organismos multilaterales</t>
  </si>
  <si>
    <t>1057-26</t>
  </si>
  <si>
    <t>1057 Competencias para el ciudadano de hoy</t>
  </si>
  <si>
    <t xml:space="preserve">86101710  
86141703  </t>
  </si>
  <si>
    <t>Desarrollar de manera conjunta el Plan de Fortalecimiento de Lectura y Escritura (PFLE), en el marco del Plan Distrital de Lectura y Escritura Leer es Volar, para brindar procesos de acompañamiento y actualización profesional a docentes.</t>
  </si>
  <si>
    <t>1058-1</t>
  </si>
  <si>
    <t xml:space="preserve">1058 Participación ciudadana para el reencuentro, la reconciliación y la paz </t>
  </si>
  <si>
    <t>01 FORTALECIMIENTO DE  LAS CAPACIDADES DE LOS DIRECTORES LOCALES (DILES) Y DIRECTIVOS DOCENTES</t>
  </si>
  <si>
    <t>01005 Apoyo profesional y técnico para las estrategias encaminadas a la construcción de una ciudad educadora, por el reencuentro, la reconciliación y la paz, con especial énfasis en el fortalecimiento de las capacidades de los DILES y directivos docentes</t>
  </si>
  <si>
    <t>Prestar servicios profesionales a la Dirección General de Educación y Colegios Distritales para apoyar la planeación, coordinación, articulación, ejecución y seguimiento de las acciones orientadas al fortalecimiento de las capacidades de los Directores Locales de Educación y Directivos Docentes, en el marco del proyecto de inversión 1058 "Participación Ciudadana para el Reencuentro, la Reconciliación y la Paz".</t>
  </si>
  <si>
    <t>1058-2</t>
  </si>
  <si>
    <t>Prestar servicios profesionales a la Dirección General de Educación y Colegios Distritales para apoyar y acompañar a los Directores Locales de Educación y Directivos Docentes, en la implementación de estrategias que propendan por el fortalecimiento de sus capacidades y la optimización de los resultados de la gestión, a partir del reconocimiento de su contexto.</t>
  </si>
  <si>
    <t>1058-3</t>
  </si>
  <si>
    <t>Prestar servicios profesionales especializados que apoyen desde la línea técnica y gestión territorial, la generación de estrategias, su estructuración, desarrollo y seguimiento para el proceso de fortalecimiento de la capacidad institucional de los Directores Locales de Educación, en el marco del proyecto de inversión 1058 "Participación Ciudadana para el Reencuentro, la Reconciliación y la Paz".</t>
  </si>
  <si>
    <t>1058-4</t>
  </si>
  <si>
    <t>Prestar servicios profesionales a la Dirección General de Educación y Colegios Distritales para apoyar la ejecución y seguimiento de los procesos relacionados con la articulación institucional y la desconcetración de la política educativa, en el marco del fortalecimiento de las capacidades de los DILES y Directivos Docentes</t>
  </si>
  <si>
    <t>1058-5</t>
  </si>
  <si>
    <t>Prestar servicios profesionales a la Dirección General de Educación y Colegios Distritales para apoyar técnicamente en la planeación, estructuración, desarrollo y seguimiento de los procesos de formación en liderazgo educativo de los Directivos Docentes en el marco del proyecto de inversión 1058 "Participación ciudadana para el reencuentro, la reconciliación y la paz".</t>
  </si>
  <si>
    <t>1058-6</t>
  </si>
  <si>
    <t>Prestar servicios profesionales para apoyar a la Dirección General de Educación y Colegios Distritales en los procesos de la gestión y articulación institucional e interinstitucional en aras de fortalecer las capacidades de los Directores Locales de Educación y Directivos Docentes en el marco de la ejecución del proyecto de inversion 1058 "Participación ciudadana para el reencuentro, la reconciliación y la paz".</t>
  </si>
  <si>
    <t>1058-7</t>
  </si>
  <si>
    <t>Prestar servicios profesionales como abogado para apoyar a la Dirección General de Educación y Colegios Distritales y a las Direcciones Locales de Educación en la ejecución y seguimiento de las actividades jurídicas que se adelantan en el nivel central y local, como parte de las estrategias para el fortalecimiento de las capacidades de los DILES y Directivos Docentes.</t>
  </si>
  <si>
    <t>1058-8</t>
  </si>
  <si>
    <t>Prestar servicios profesionales especializados que apoyen en la gestión educativa, la estructuración, el desarrollo y seguimiento del proceso de fortalecimiento de la capacidad institucional de los Directores Locales de Educación, en el marco del proyecto de inversión 1058 "Participación Ciudadana para el Reencuentro, la Reconciliación y la Paz".</t>
  </si>
  <si>
    <t>1058-9</t>
  </si>
  <si>
    <t>Prestar servicios profesionales para apoyar a la Dirección General de Educación y Colegios Distritales y a las Direcciones Locales de Educación en el desarrollo, seguimiento y articulación de las estrategias encaminadas a la construcción de una ciudad educadora, por el reencuentro, la reconciliación y la paz, en el marco del Fortalecimiento de las capacidades de los DILES y Directivos Docentes, en la localidad que le sea asignada.</t>
  </si>
  <si>
    <t>1058-10</t>
  </si>
  <si>
    <t>1058-11</t>
  </si>
  <si>
    <t>1058-12</t>
  </si>
  <si>
    <t>1058-13</t>
  </si>
  <si>
    <t>1058-14</t>
  </si>
  <si>
    <t>1058-15</t>
  </si>
  <si>
    <t>1058-16</t>
  </si>
  <si>
    <t>1058-17</t>
  </si>
  <si>
    <t>1058-18</t>
  </si>
  <si>
    <t>1058-19</t>
  </si>
  <si>
    <t>1058-20</t>
  </si>
  <si>
    <t>1058-21</t>
  </si>
  <si>
    <t>1058-22</t>
  </si>
  <si>
    <t>1058-23</t>
  </si>
  <si>
    <t>1058-24</t>
  </si>
  <si>
    <t>1058-25</t>
  </si>
  <si>
    <t>1058-26</t>
  </si>
  <si>
    <t>1058-27</t>
  </si>
  <si>
    <t>1058-28</t>
  </si>
  <si>
    <t>03 CONSOLIDACIÓN DEL OBSERVATORIO DE CONVIVENCIA ESCOLAR</t>
  </si>
  <si>
    <t>03010 Apoyo profesional y técnico para las estrategias para la construcción de una ciudad educadora, por el reencuentro, la reconciliación y la paz, con énfasis en la consolidación del Observatorio y el Sistema Distrital de Convivencia Escolar</t>
  </si>
  <si>
    <t>Prestar servicios profesionales a la Dirección General de Educación y de Colegios Distritales para apoyar la ejecución y seguimiento de las acciones orientadas a la consolidacion del Observatorio de Convivencia Escolar en el marco del proyecto de inversión 1058 "Participación Ciudadana para el Reencuentro, la Reconciliación y la Paz".</t>
  </si>
  <si>
    <t>1058-29</t>
  </si>
  <si>
    <t>Prestar servicios profesionales a la Dirección General de Educación y de Colegios Distritales para apoyar administrativamente la planeación y el desarrollo de las actividades relacionadas con el Observatorio de Convivencia Escolar en el marco del proyecto de inversión 1058 "Participación Ciudadana para el Reencuentro, la Reconciliación y la Paz".</t>
  </si>
  <si>
    <t>1058-30</t>
  </si>
  <si>
    <t>Prestar servicios profesionales a la Dirección General de Educación y de Colegios Distritales en el analisis y generación de reportes estadísticos en el marco de la consolidacion del Observatorio de Convivencia Escolar.</t>
  </si>
  <si>
    <t>1058-31</t>
  </si>
  <si>
    <t>Prestar servicios profesionales especializados a la Subsecretaría de Integración Interinstitucional para apoyar la planeación, coordinación, articulación y ejecución de las acciones del proyecto de inversión 1058 "Participación Ciudadana para el Reencuentro, la Reconciliación y la Paz", especialmente orientadas al funcionamiento del Sistema Distrital de Convivencia Escolar que integra el Observatorio de Convivencia Escolar y a la implementación de estrategias para la convivencia escolar, como integradores de la apuesta de Ciudad Educadora.</t>
  </si>
  <si>
    <t>Jorge Enrique Celis Giraldo</t>
  </si>
  <si>
    <t>Subsecretaría de Integración Interinstitucional</t>
  </si>
  <si>
    <t>Jenny Milena Pinzon Farfan (SII)</t>
  </si>
  <si>
    <t>jpinzonf@educacionbogota.gov.co</t>
  </si>
  <si>
    <t>1058-33</t>
  </si>
  <si>
    <t>Prestar servicios profesionales a la Dirección General de Educación y de Colegios Distritales para apoyar las actividades de coordinación y consolidación de información, en el marco de la consolidación del Observatorio de Convivencia Escolar, en el marco del proyecto de inversión 1058 "Participación ciudadana para el reencuentro, la reconciliación y la paz".</t>
  </si>
  <si>
    <t>1058-34</t>
  </si>
  <si>
    <t>Prestar servicios profesionales a la Dirección General de Educación y Colegios Distritales para apoyar el análisis de la información, el tratamiento y gestión de los casos reportados en el Sistema de alertas, en aras de apoyar el proceso de consolidación del Observatorio de Convivencia Escolar.</t>
  </si>
  <si>
    <t>1058-35</t>
  </si>
  <si>
    <t>Prestar  servicios profesionales a la Dirección General de Educación y de Colegios Distritales para la administración del Sistema de Alertas, el análisis de datos, procesamiento, reporte y gestión de la información registrada en el mismo en aras de apoyar el proceso de consolidación del Observatorio de Convivencia Escolar.</t>
  </si>
  <si>
    <t>1058-36</t>
  </si>
  <si>
    <t>Prestar servicios profesionales a la Dirección General de Educación y de Colegios Distritales apoyando las rutas y protocolos, así como el seguimiento con las entidades garantes de derechos, de los casos reportados en el  Sistema de Alertas con los integrantes de la comunidad educativa, en aras de apoyar el proceso de consolidación del Observatorio de Convivencia Escolar.</t>
  </si>
  <si>
    <t>1058-37</t>
  </si>
  <si>
    <t>Prestar servicios profesionales a la Dirección General de Educación y de Colegios Distritales como ingeniero de soporte para la actualización e implementación de las soluciones necesarias para el adecuado funcionamiento del Sistema de Alertas, en aras de apoyar el proceso de consolidación del Observatorio de Convivencia Escolar.</t>
  </si>
  <si>
    <t>1058-38</t>
  </si>
  <si>
    <t>04 MEJORAMIENTO DE ENTORNOS ESCOLARES</t>
  </si>
  <si>
    <t>04013 Apoyo profesional y técnico para las estrategias para la construcción de una ciudad educadora, por el reencuentro, la reconciliación y la paz, con énfasis en el mejoramiento de entornos escolares</t>
  </si>
  <si>
    <t>Prestar servicios profesionales especializados para apoyar la planeación, coordinación, articulación, ejecución, seguimiento y evaluación de las acciones previstas en el componente de Mejoramiento de los Entornos Escolares, en el marco del proyecto de inversión 1058 "Participación Ciudadana para el Reencuentro, la Reconciliación y la Paz".</t>
  </si>
  <si>
    <t>1058-39</t>
  </si>
  <si>
    <t>Prestar servicios profesionales en el apoyo técnico a la planeación, contratación, implementación, seguimiento y evaluación de los programas y procesos que se adelanten en el marco del componente de Mejoramiento de los Entornos Escolares, con énfasis en la gestion de la estrategia de fortalecimiento de las competencias socio-emocionales y ciudadanas</t>
  </si>
  <si>
    <t>1058-40</t>
  </si>
  <si>
    <t>Prestar servicios profesionales en el apoyo técnico a la planeación, contratación, implementación, seguimiento y evaluación de los programas y procesos que se adelanten en el marco del componente de Entornos Escolares,  con énfasis en las intervenciones artístico pedagógicas.</t>
  </si>
  <si>
    <t>1058-41</t>
  </si>
  <si>
    <t>Prestar servicios profesionales en el apoyo técnico a la planeación, contratación, implementación, seguimiento y evaluación de los programas y procesos que se adelanten en el marco del componente de Entornos Escolares, con especial énfasis en la estrategia de prevención del consumo de sustancias psicoactivas.</t>
  </si>
  <si>
    <t>1058-42</t>
  </si>
  <si>
    <t xml:space="preserve">Prestar servicios profesionales en el apoyo técnico a la planeación, articulación, implementación, ejecución, seguimiento y evaluación de los programas y procesos que se adelanten en el marco del componente de Entornos Escolares, en especial las estrategias intersectoriales con las Entidades del Orden Distrital y Nacional. </t>
  </si>
  <si>
    <t>1058-43</t>
  </si>
  <si>
    <t>Prestar servicios profesionales para apoyar desde lo técnico el acompañamiento a la implementación de las intervenciones ejecutadas en el marco del componente de Mejoramiento de los Entornos Escolares, con especial énfasis en las intervenciones artistico pedagógicas</t>
  </si>
  <si>
    <t>1058-44</t>
  </si>
  <si>
    <t xml:space="preserve">Prestar servicios profesionales en el apoyo técnico a la planeación, articulación, implementación, seguimiento y evaluación de los programas que se adelanten en el marco del componente de Mejoramiento de los Entornos Escolares y especialmente en la estrategia intersectorial de seguridad y vigilancia. </t>
  </si>
  <si>
    <t>1058-45</t>
  </si>
  <si>
    <t>Prestar servicios profesionales para apoyar el desarrollo de la estrategia intersectorial e interinstitucional para el desarrollo del componente de Mejoramiento de Entornos Escolares, así como en las articulación con otras estrategias de la apuesta desde el Proyecto 1058 "Participación Ciudadana para el Reencuentro, la Reconciliación y la Paz".</t>
  </si>
  <si>
    <t>1058-46</t>
  </si>
  <si>
    <t xml:space="preserve">Prestar servicios profesionales a la Subsecretaría de integración Interinstitucional para el apoyo en las actividades de comunicación, articulación y gestión administrativa del Proyecto 1058 "Participación Ciudadana para el Reencuentro, la Reconciliación y la Paz", con énfasis en el componente de Mejoramiento de los Entornos Escolares. </t>
  </si>
  <si>
    <t>1058-47</t>
  </si>
  <si>
    <t>Prestar servicios profesionales para apoyar la planeación, ejecución y seguimiento de las actividades realizadas en el marco del plan de acción de la política pública para la atención y prevención del consumo y la vinculación de la oferta de sustancias psicoactivas en Bogotá, desde el componente Mejoramiento de Entornos Escolares.</t>
  </si>
  <si>
    <t>1058-48</t>
  </si>
  <si>
    <t>05 FORTALECIMIENTO DE  LOS PLANES DE CONVIVENCIA HACIA EL REENCUENTRO, LA RECONCILIACIÓN Y LA PAZ.</t>
  </si>
  <si>
    <t>05015 Apoyo profesional y técnico para las estrategias para la construcción de una ciudad educadora, por el reencuentro, la reconciliación y la paz, con énfasis en el fortalecimiento de los planes de convivencia y la implementación de la cátedra de paz</t>
  </si>
  <si>
    <t>Prestar servicios profesionales a la Dirección de Participación y Relaciones Interinstitucionales para apoyar la planeación, coordinación, articulación, seguimiento y ejecución de las acciones orientadas al fortalecimiento de la convivencia escolar, con énfasis en los planes de convivencia y la implementación de la cátedra de paz con enfoque de cultura ciudadana, en el marco del proyecto de inversión 1058 "Participación Ciudadana para el Reencuentro, la Reconciliación y la Paz".</t>
  </si>
  <si>
    <t>1058-49</t>
  </si>
  <si>
    <t>Prestar servicios profesionales a la Dirección de Participación y de Relaciones Interinstitucionales para apoyar en campo el desarrollo y seguimiento de las acciones orientadas al fortalecimiento de la convivencia escolar, en las Instituciones educativas que le sean asignadas, con énfasis en los planes de convivencia y la implementación de la cátedra de paz con enfoque de cultura ciudadana, en el marco del proyecto de inversión 1058 "Participación Ciudadana para el Reencuentro, la Reconciliación y la Paz".</t>
  </si>
  <si>
    <t>1058-50</t>
  </si>
  <si>
    <t>Prestar servicios profesionales a la Dirección de Participación y Relaciones Interinstitucionales para apoyar técnicamente en la planeación, estructuración, desarrollo y seguimiento al proceso de implementación de la cátedra de paz con enfoque de cultura ciudadana, educación en derechos humanos y la ruta metodológica para el fortalecimiento de las competencias socio emocionales para la convivencia, en el marco del proyecto de inversión 1058 "Participación Ciudadana para el Reencuentro, la Reconciliación y la Paz".</t>
  </si>
  <si>
    <t>1058-51</t>
  </si>
  <si>
    <t>Prestar servicios profesionales a la Dirección de Participación y Relaciones Interinstitucionales para apoyar técnicamente en la planeación, estructuración, desarrollo y seguimiento al proceso de fortalecimiento de los planes de convivencia, así como a la actualización, difusión y aplicación de las rutas de atención integral, en el marco del proyecto de inversión 1058 "Participación Ciudadana para el Reencuentro, la Reconciliación y la Paz".</t>
  </si>
  <si>
    <t>1058-52</t>
  </si>
  <si>
    <t>1058-53</t>
  </si>
  <si>
    <t>1058-54</t>
  </si>
  <si>
    <t>Prestar servicios profesionales para brindar acompañamiento desde lo pedagógico en las acciones para la convivencia y el fortalecimiento institucional del sector educativo en el marco del proyecto de inversión 1058 Participación ciudadana para el reencuentro, reconciliación y la paz.</t>
  </si>
  <si>
    <t>1058-55</t>
  </si>
  <si>
    <t>Prestar servicios profesionales a la Dirección de Participación y Relaciones Interinstitucionales para apoyar en la ejecución y seguimiento a la gestión administrativa y documental relacionada con las estrategias adelantadas por la dirección y en especial en lo referente al fortalecimiento de los planes de convivencia, la educación en derechos humanos y la implementación de la cátedra de paz con enfoque de cultura ciudadana.</t>
  </si>
  <si>
    <t>1058-56</t>
  </si>
  <si>
    <t>Prestar servicios profesionales a la Dirección de Participación y Relaciones Interinstitucionales para apoyar en la ejecución, articulación y seguimiento a la gestión administrativa y documental relacionada con las estrategias adelantadas por la dirección y en especial lo referente al fortalecimiento de los planes de convivencia, la educación en derechos humanos y la implementación de la cátedra de paz con enfoque de cultura ciudadana.</t>
  </si>
  <si>
    <t>1058-57</t>
  </si>
  <si>
    <t>Prestar servicios profesionales a la Dirección de Participación y Relaciones Interinstitucionales para apoyar en la ejecución, monitoreo y seguimiento a la gestión de la dirección, en lo referente a bases de datos y actividades documentales, con énfasis en el fortalecimiento de los planes de convivencia, la educación en derechos humanos y la implementación de la cátedra de paz con enfoque de cultura ciudadana.</t>
  </si>
  <si>
    <t>1058-58</t>
  </si>
  <si>
    <t>Prestar servicios profesionales a la Subsecretaría de Integración Interinstitucional para apoyar la planeación, ejecución y seguimiento de las actividades administrativas y financieras requeridas en el marco del Proyecto 1058 "Participación Ciudadana para el Reencuentro, la Reconciliación y la Paz",  en especial las relacionadas con el proceso de tesorería, con énfasis en el fortalecimiento de los planes de convivencia y la implementación de la Cátedra de paz</t>
  </si>
  <si>
    <t>1058-59</t>
  </si>
  <si>
    <t>Prestar servicios profesionales a la Subsecretaría de Integración Interinstitucional para apoyar la planeación, desarrollo, ejecución y seguimiento de las metas físicas y financieras en cada uno de los componentes del Proyecto 1058 "Participación Ciudadana para el Reencuentro, la Reconciliación y la Paz", con énfasis en el fortalecimiento de los planes de convivencia y la implementación de la Cátedra de Paz.</t>
  </si>
  <si>
    <t>1058-60</t>
  </si>
  <si>
    <t>Prestar servicios profesionales especializados a la Subsecretaría de Integración Interinstitucional para apoyar jurídicamente en el ámbito legal y contractual las actividades relacionadas con la gestión y el desarrollo del proyecto 1058 Participación ciudadana para el reecuentro, la reconciliación y la paz, con énfasis en el fortalecimiento de los planes de convivencia y la implementación de la Cátedra de Paz.</t>
  </si>
  <si>
    <t>1058-61</t>
  </si>
  <si>
    <t>Prestar servicios profesionales a la Subsecretaría de Integración Interinstitucional para apoyar el trámite y seguimiento en materia jurídica a las etapas pre contractual, contractual y postcontractual de las contrataciones requeridas en el marco del proyecto 1058 Participación ciudadana para el reencuentro, la reconciliación y la paz y en las demás actividades de apoyo jurídico que sean requeridas, con énfasis en el fortalecimiento de los planes de convivencia y la implementación de la Cátedra de Paz.</t>
  </si>
  <si>
    <t>1058-62</t>
  </si>
  <si>
    <t>Prestar servicios profesionales como abogado a la Subsecretaría de Integración Interinstitucional para apoyar la planeación, coordinación, articulación, ejecución y seguimiento de las acciones jurídicas requeridas en el marco del proyecto de inversión 1058 "Participación Ciudadana para el Reencuentro, la Reconciliación y la Paz", con énfasis en el fortalecimiento de los planes de convivencia y la implementación de la Cátedra de Paz.</t>
  </si>
  <si>
    <t>1058-63</t>
  </si>
  <si>
    <t>Prestar servicios profesionales a la Subsecretaría de Integración Interinstitucional para apoyar desde lo financiero y contable, la ejecución, supervisión y liquidación de contratos y convenios y demás actividades requeridas en el marco de la gestión del Proyecto 1058 "Participación Ciudadana para el Reencuentro, la Reconciliación y la Paz", con énfasis en el fortalecimiento de los planes de convivencia y la implementación de la Cátedra de Paz.</t>
  </si>
  <si>
    <t>1058-64</t>
  </si>
  <si>
    <t>1058-65</t>
  </si>
  <si>
    <t>06 GESTION CON LA COMUNIDAD EDUCATIVA</t>
  </si>
  <si>
    <t>06029 Apoyo profesional y técnico para las estrategias para la construcción de una ciudad educadora, por el reencuentro, la reconciliación y la paz, con énfasis en el acompañamiento de escuelas de padres y familia</t>
  </si>
  <si>
    <t>Prestar servicios profesionales a la Dirección de Participación y Relaciones Interinstitucionales para apoyar técnicamente en la planeación, estructuración, desarrollo y seguimiento a la implementación de la alianza familia escuela y acompañamiento de las escuelas de padres y familia, en el marco del proyecto de inversión 1058 "Participación ciudadana para el reencuentro, la reconciliación y la paz".</t>
  </si>
  <si>
    <t>1058-66</t>
  </si>
  <si>
    <t>Prestar servicios profesionales a la Dirección de Participación y de Relaciones Interinstitucionales para apoyar en campo el desarrollo y seguimiento de las acciones orientadas al fortalecimiento de la convivencia escolar, en las Instituciones educativas que le sean asignadas, con énfasis en la implementación de la alianza familia escuela y acompañamiento de las escuelas de padres y familia, en el marco del proyecto de inversión 1058 "Participación Ciudadana para el Reencuentro, la Reconciliación y la Paz".</t>
  </si>
  <si>
    <t>1058-67</t>
  </si>
  <si>
    <t>1058-68</t>
  </si>
  <si>
    <t>1058-69</t>
  </si>
  <si>
    <t>1058-70</t>
  </si>
  <si>
    <t>06028 Apoyo profesional y técnico para las estrategias para la construcción de una ciudad educadora, por el reencuentro, la reconciliación y la paz, con énfasis en el fortalecimiento de la gestión con la comunidad educativa</t>
  </si>
  <si>
    <t>Prestar servicios profesionales a la Dirección de Participación y Relaciones Interinstitucionales para apoyar el desarrollo, seguimiento y documentación de los procesos de participación de las instancias que le sean asignadas y demás actividades requeridas en el marco de la gestión con la comunidad educativa.</t>
  </si>
  <si>
    <t>1058-71</t>
  </si>
  <si>
    <t xml:space="preserve">Prestar servicios profesionales a la Dirección de Participación y Relaciones Interinstitucionales con énfasis en el apoyo a la coordinación, planeación, articulación, ejecución y seguimiento de las acciones orientadas al fortalecimiento de la gestión con la comunidad educativa. </t>
  </si>
  <si>
    <t>1058-72</t>
  </si>
  <si>
    <t>Prestar servicios profesionales a la Dirección de Participación y Relaciones Interinstitucionales para apoyar el desarrollo, articulación, seguimiento y documentación de los procesos de participación de las instancias que le sean asignadas y demás actividades requeridas en el marco de la gestión con la comunidad educativa.</t>
  </si>
  <si>
    <t>1058-73</t>
  </si>
  <si>
    <t>1058-74</t>
  </si>
  <si>
    <t>Prestar servicios profesionales a la Dirección de Participación y Relaciones Interinstitucionales para apoyar el desarrollo, seguimiento y documentación de los procesos locales y distritales de participación, con las instancias que le sean asignadas, y demás actividades requeridas en el marco de la gestión con la comunidad educativa.</t>
  </si>
  <si>
    <t>1058-75</t>
  </si>
  <si>
    <t>Prestar servicios profesionales a la Dirección de Participación y de Relaciones Interinstitucionales para apoyar la planeación, coordinación, articulación, ejecución y seguimiento de las acciones orientadas al desarrollo y fortalecimiento de las diferentes instancias locales y distritales de participación, en el marco del proyecto de inversión 1058 "Participación Ciudadana para el Reencuentro, la Reconciliación y la Paz", y demás actividades requeridas en el marco de la gestión con la comunidad educativa.</t>
  </si>
  <si>
    <t>1058-76</t>
  </si>
  <si>
    <t>Prestar servicios profesionales a la Dirección de Participación y de Relaciones Interinstitucionales para apoyar el desarrollo, seguimiento y  sistematización requeridos para la implementación del modelo de Simulación de las Naciones Unidas (SIMONU), como espacio de discusión, reflexión, formación e intercambio de saberes que redundan en el fortalecimiento de la gestión con la comunidad educativa.</t>
  </si>
  <si>
    <t>1058-77</t>
  </si>
  <si>
    <t>Prestar servicios profesionales a la Dirección de Participación y de Relaciones Interinstitucionales para apoyar la articulación, ejecución, seguimiento, sistematización y comunicacion efectiva en las actividades en las localidades e instituciones educativas participantes, necesarios para la implementación del modelo de Simulación de las Naciones Unidas (SIMONU), como espacio de discusión, reflexión, formación e intercambio de saberes que redundan en el fortalecimiento de la gestión con la comunidad educativa.</t>
  </si>
  <si>
    <t>1058-78</t>
  </si>
  <si>
    <t>Prestar servicios profesionales a la Dirección de Participación y de Relaciones Interinstitucionales para apoyar la elaboración, revisión, estructuración, articulación, consolidación y seguimiento a las respuestas de las solicitudes provenientes de las diferentes instancias del orden nacional y distrital, tales como el Congreso de la República, el Concejo de Bogotá, las Juntas Administradoras Locales, las Alcaldías Locales, entre otras, en los temas relacionados con la ejecución del Proyecto 1058 "Participación Ciudadana para el Reencuentro, la Reconciliación y la Paz", en el marco del fortalecimiento de la gestión con la comunidad educativa.</t>
  </si>
  <si>
    <t>1058-79</t>
  </si>
  <si>
    <t>Prestar servicios profesionales a la Dirección de Relaciones con el Sector Educativo Privado en la planeación, coordinación, articulación, ejecución y seguimiento de las acciones orientadas al fortalecimiento de la gestión con el sector educativo privado, que propendan por el mejoramiento de la gestión con la comunidad educativa</t>
  </si>
  <si>
    <t>1058-80</t>
  </si>
  <si>
    <t xml:space="preserve">Prestar servicios profesionales a la Dirección de Relaciones con el Sector Educativo Privado  para apoyar el trámite y seguimiento en materia jurídica a las etapas pre contractual, contractual y postcontractual de las contrataciones a su cargo en el marco del proyecto 1058 Participación ciudadana para el reencuentro, la reconciliación y la paz, así como en las demás actividades de apoyo jurídico que sean requeridas en cuanto a la gestión con la comunidad educativa. </t>
  </si>
  <si>
    <t>1058-81</t>
  </si>
  <si>
    <t>Prestar servicios profesionales a la Dirección de Relaciones con el Sector Educativo Privado para el seguimiento al  Plan Maestro de Equipamientos Educativos, como parte de las acciones del componente de gestión con la comunidad del proyecto 1058 Participación ciudadana para el reencuentro, la reconciliación y la paz .</t>
  </si>
  <si>
    <t>1058-83</t>
  </si>
  <si>
    <t>02 VOCES DEL TERRITORIO</t>
  </si>
  <si>
    <t>02032 Documentar las historias de la educación a través de piezas audiovisuales, periodisticas o artísticas.</t>
  </si>
  <si>
    <t xml:space="preserve">86101700;821016
</t>
  </si>
  <si>
    <t>Contratar la prestación de servicios de preproducción, producción, realización, promoción, emisión y streaming de productos audiovisuales, transmediales, de acuerdo con las necesidades definidas por la SED.</t>
  </si>
  <si>
    <t>Jenny Milena Pinzón Farfan (SII) - César Alfonso Almonacid Achury (OACP)</t>
  </si>
  <si>
    <t>jpinzonf@educacionbogota.gov.co;  calmonacid@educacionbogota.gov.co</t>
  </si>
  <si>
    <t>1058-85</t>
  </si>
  <si>
    <t>02022 Hacer seguimiento a las noticias y mensajes de la SED en los medios masivos de comunicación y redes sociales.</t>
  </si>
  <si>
    <t>Prestación del servicio de monitoreo de medios de comunicación local, nacional, regional y/o comunitario que registren, divulguen o promocionen información relacionada con el sector educativo en soporte impreso, audiovisual, radial y digital.</t>
  </si>
  <si>
    <t>1058-90</t>
  </si>
  <si>
    <t>04012 Implementar las estrategias de intervención de los entornos escolares de los colegios distritales.</t>
  </si>
  <si>
    <t>861215; 931416</t>
  </si>
  <si>
    <t>Implementar un programa en instituciones educativas distritales que contribuya a la prevención temprana del consumo de alcohol como sustancia precursora de adicciones y de conductas de riesgo asociadas e incida en el mejoramiento del clima escolar, la convivencia y los entornos escolares de la ciudad; así como en el fortalecimiento de las escuelas de padres y madres.</t>
  </si>
  <si>
    <t>1058-92</t>
  </si>
  <si>
    <t xml:space="preserve">861215; 861218; 861116; 861017: 861016; 861217; 901417; 901416; 901415; 931416; 931415; 941215; 941218 </t>
  </si>
  <si>
    <t>Implementar un programa que, a través de la práctica del fútbol desarrolle y fortalezca en los niños, niñas y adolescentes participantes, competencias socio-emocionales, físicas, cognitivas y ciudadanas; que contribuyan en su proceso de formación integral y brinde espacios y oportunidades extracurriculares para el aprovechamiento del tiempo libre</t>
  </si>
  <si>
    <t>1058-95</t>
  </si>
  <si>
    <t>1058-96</t>
  </si>
  <si>
    <t>Prestar servicios profesionales a la Dirección General de Educación y Colegios Distritales para apoyar y acompañar en la implementación de estrategias que propendan por el fortalecimiento de las capacidades de liderazgo y la optimización de los resultados de la gestión de los directivos docentes, a partir del reconocimiento de su contexto.</t>
  </si>
  <si>
    <t>1058-97</t>
  </si>
  <si>
    <t>Prestar servicios profesionales especializados a la Subsecretaría de Integración Interinstitucional para apoyar la planeación, coordinación, articulación y ejecución de las acciones orientadas a la consolidación del Observatorio de Convivencia Escolar y del Sistema Distrital de Convivencia Escolar, en el marco del proyecto de inversión 1058 "Participación Ciudadana para el Reencuentro, la Reconciliación y la Paz".</t>
  </si>
  <si>
    <t>1058-98</t>
  </si>
  <si>
    <t>1058-99</t>
  </si>
  <si>
    <t>02006 Divulgar campañas de comunicación en medios de carácter masivos, directos, comunitrarios o alternativos.</t>
  </si>
  <si>
    <t>82101600; 82101800</t>
  </si>
  <si>
    <t>Prestar los servicios de planeación, ordenación, compra, y seguimiento de espacios en medios de comunicación masivos, y directos, redes sociales, digitales, comunitarios y alternativos necesarios para ejecutar el componente de divulgación de las campañas de comunicación de la Secretaría de Educación del Distrito.</t>
  </si>
  <si>
    <t>1058-100</t>
  </si>
  <si>
    <t>1058-101</t>
  </si>
  <si>
    <t>931415; 931416; 931417; 861215</t>
  </si>
  <si>
    <t>Implementar intervenciones artístico-pedagógicas que permitan la transformación y el mejoramiento de los entornos escolares de instituciones educativas distritales de la ciudad de Bogotá.</t>
  </si>
  <si>
    <t>1058-102</t>
  </si>
  <si>
    <t>01004 Implementar la estrategia para fortalecimiento de las capacidades de gestión de los directores locales y directivos docentes</t>
  </si>
  <si>
    <t>861217; 861218; 861116; 861016; 861017; 931415; 931416; 931421</t>
  </si>
  <si>
    <t xml:space="preserve">Acompañamiento en la puesta en marcha de la implementación y evaluación integral de las  estrategias  de: fortalecimiento de competencias socioemocionales en el marco de la cátedra de la paz con enfoque de cultura ciudadana, formación en liderazgo educativo de rectores  y  consolidación del observatorio de convivencia escolar, contenidas en el  proyecto de inversión 1058 “participación ciudadana para el reencuentro, la reconciliación y la paz” , así como apoyar la evaluación de las estrategias distritales de calidad y acceso a la educación superior  desarrolladas en el proyecto 1074 “educación superior para una ciudad de conocimiento”, a través de  un articulación interinstitucional, técnica, administrativa y financiera. </t>
  </si>
  <si>
    <t>03011 Implementar la estrategia que permita el estudio y análisis de los fenómenos que afectan el clima escolar, los entornos escolares y la convivencia</t>
  </si>
  <si>
    <t>05027 Implementar las estrategias para el fortalecimiento de los planes de convivencia hacia el reencuentro, la reconciliación y la paz y para la implementación de la cátedra de paz con enfoque de cultura ciudadana</t>
  </si>
  <si>
    <t>1058-103</t>
  </si>
  <si>
    <t>1058-104</t>
  </si>
  <si>
    <t>1058-105</t>
  </si>
  <si>
    <t xml:space="preserve">861018; 861017; 861217; 861320; 861215; 861415; 931416; 931415; 931421 
</t>
  </si>
  <si>
    <t>Contribuir al proceso formación en liderazgo educativo para el mejoramiento de la gestión territorial de la educación de los directores locales de educación.</t>
  </si>
  <si>
    <t>Publicación contratación régimen especial - Régimen especial</t>
  </si>
  <si>
    <t>CCE-11||03</t>
  </si>
  <si>
    <t>1058-106</t>
  </si>
  <si>
    <t>Mejorar la convivencia escolar en los establecimientos educativos oficiales del Distrito Capital a partir del programa “Convivencia Escolar para la Paz” en el marco de la consolidación del Observatorio de Convivencia Escolar.</t>
  </si>
  <si>
    <t>1071 Gestión educativa institucional</t>
  </si>
  <si>
    <t>01 APOYO ADMINISTRATIVO</t>
  </si>
  <si>
    <t>01005 Suministar servicio de vigilancia privada para  todas las sedes de los establecimientos educativos (predios nuevos y cerrados, arrendamientos y convenios) la interventoría, supervisión, seguimiento, control del servicio y adiciones requeridas</t>
  </si>
  <si>
    <t>SUBSECRETARIA DE GESTIÓN INSTITUCIONAL</t>
  </si>
  <si>
    <t>ÁLVARO FERNANDO GUZMÁN LUCERO</t>
  </si>
  <si>
    <t>DIRECCIÓN DE SERVICIOS ADMINISTRATIVOS</t>
  </si>
  <si>
    <t xml:space="preserve">JOHANNA AYDE SALGADO </t>
  </si>
  <si>
    <t>jsalgado@educacionbogota.gov.co</t>
  </si>
  <si>
    <t>PRESTACIÓN DEL SERVICIO INTEGRAL DE ASEO Y CAFETERÍA PARA LAS SEDES EDUCATIVAS DEL DISTRITO, PARA LAS ÁREAS ADMINISTRATIVAS Y LA SEDE CENTRAL DE LA SECRETARIA DE EDUCACIÓN DEL DISTRITO.</t>
  </si>
  <si>
    <t>02 ARRENDAMIENTOS</t>
  </si>
  <si>
    <t>02007 Arrendar  inmuebles para ampliar la oferta educativa oficial, ajustar parámetros y atender a los alumnos que se trasladan por la intervención de plantas físicas y adelantar las adiciones.</t>
  </si>
  <si>
    <t>Arrendamiento</t>
  </si>
  <si>
    <t>1071-13</t>
  </si>
  <si>
    <t>ARRENDAMIENTO DEL PREDIO IDENTIFICADO CON LA CALLE 16. J # 96 C - 61 DE LA LOCALIDAD DE FONTIBÓN DE LA CIUDAD DE BOGOTÁ D.C., PARA EL FUNCIONAMIENTO DE UNA SEDE EDUCATIVA DE LA SECRETARÍA DE EDUCACIÓN DEL DISTRITO.</t>
  </si>
  <si>
    <t>1071-15</t>
  </si>
  <si>
    <t>ARRENDAMIENTO DEL PREDIO IDENTIFICADO CON LA DIRECCIÓN CALLE 40 SUR NO 96-04 DE LA LOCALIDAD DE KENNEDY, DE LA CIUDAD DE BOGOTÁ D.C., PARA EL FUNCIONAMIENTO DE UNA SEDE EDUCATIVA DE LA SECRETARÍA DE EDUCACIÒN DEL DISTRITO.</t>
  </si>
  <si>
    <t>1071-16</t>
  </si>
  <si>
    <t>ARRENDAMIENTO DEL PREDIO IDENTIFICADO CON LA DIRECCIÓN CARRERA 77 P BIS A NO 47 A 31 SUR   DE LA LOCALIDAD DE KENNEDY, DE LA CIUDAD DE BOGOTÁ D.C., PARA EL FUNCIONAMIENTO DE UNA SEDE EDUCATIVA DE LA SECRETARÍA DE EDUCACIÓN DEL DISTRITO.</t>
  </si>
  <si>
    <t>1071-17</t>
  </si>
  <si>
    <t>ARRENDAMIENTO DEL PREDIO IDENTIFICADO CON LA DIRECCIÓN CALLE 25 SUR NO 70 B 34 DE LA LOCALIDAD DE KENNEDY, DE LA CIUDAD DE BOGOTÁ D.C., PARA EL FUNCIONAMIENTO DE UNA SEDE EDUCATIVA DE LA SECRETARÍA DE EDUCACIÓN DEL DISTRITO.</t>
  </si>
  <si>
    <t>1071-20</t>
  </si>
  <si>
    <t>ARRENDAMIENTO DE LOS PREDIOS IDENTIFICADOS CARRERA 102 # 131 - 66 Y CALLE 131 # 100 A - 35 DE LA LOCALIDAD DE SUBA, DE LA CIUDAD DE BOGOTÁ D.C., PARA EL FUNCIONAMIENTO DE UNA SEDE EDUCATIVA DE LA SECRETARÍA DE EDUCACIÓN DEL DISTRITO.</t>
  </si>
  <si>
    <t>1071-21</t>
  </si>
  <si>
    <t>ARRENDAMIENTO DEL PREDIO IDENTIFICADO CON LA DIRECCIÓN CARRERA 24 D # 48 C - 70 SUR DE LA LOCALIDAD DE TUNJUELITO, DE LA CIUDAD DE BOGOTÁ D.C., PARA EL FUNCIONAMIENTO DE UNA SEDE EDUCATIVA DE LA SECRETARÍA DE EDUCACIÓN DEL DISTRITO.</t>
  </si>
  <si>
    <t>1071-23</t>
  </si>
  <si>
    <t>ARRENDAMIENTO DEL PREDIO IDENTIFICADO CON LAS DIRECCIONES CALLE 127 F # 94 - 47 / 53 DE LA LOCALIDAD DE SUBA, DE LA CIUDAD DE BOGOTÁ D.C., PARA EL FUNCIONAMIENTO DE UNA SEDE EDUCATIVA DE LA SECRETARÍA DE EDUCACIÓN DEL DISTRITO.</t>
  </si>
  <si>
    <t>1071-25</t>
  </si>
  <si>
    <t>ARRENDAMIENTO DEL PREDIO IDENTIFICADO CON LA DIRECCIÓN CARRERA  99 # 155- 96 DE LA LOCALIDAD DE SUBA, DE LA CIUDAD DE BOGOTÁ D.C., PARA EL FUNCIONAMIENTO DE UNA SEDE EDUCATIVA DE LA SECRETARÍA DE EDUCACIÓN DEL DISTRITO</t>
  </si>
  <si>
    <t>1071-26</t>
  </si>
  <si>
    <t>ARRENDAMIENTO DEL PREDIO IDENTIFICADO CON LA DIRECCIÓN CARRERA 96 # 129 C - 76, DE LA LOCALIDAD DE SUBA, DE LA CIUDAD DE BOGOTÁ D.C., PARA EL FUNCIONAMIENTO DE UNA SEDE EDUCATIVA DE LA SECRETARÍA DE EDUCACIÓN DEL DISTRITO</t>
  </si>
  <si>
    <t>1071-28</t>
  </si>
  <si>
    <t>ARRENDAMIENTO DEL PREDIO IDENTIFICADO CON LA DIRECCIÓN: CALLE 69 I SUR #18 M -09 DE LA LOCALIDAD DE CIUDAD BOLIVAR DE LA CIUDAD DE BOGOTÁ D.C., PARA EL FUNCIONAMIENTO DE UNA SEDE EDUCATIVA DE LA SECRETARÍA DE EDUCACIÓN DEL DISTRITO.</t>
  </si>
  <si>
    <t>1071-29</t>
  </si>
  <si>
    <t>ARRENDAMIENTO DEL PREDIO IDENTIFICADO CON LA DIRECCIÓN: CALLE 65 SUR No. 100 A -51 DE LA LOCALIDAD DE BOSA DE LA CIUDAD DE BOGOTÁ D.C., PARA EL FUNCIONAMIENTO DE UNA SEDE EDUCATIVA DE LA SECRETARÍA DE EDUCACIÓN DEL DISTRITO</t>
  </si>
  <si>
    <t>1071-30</t>
  </si>
  <si>
    <t>Arrendamientos de los predios identificados con el no. 56-72 sur de la carrera 66 a, 56 - 68 sur de la carrera 66 a 56 -64 sur de la carrera 66 a 55 - 15 sur de la carrera 64 b y no. 55 - 17 sur de la carrera 64 b de la localidad de bosa de la ciudad de Bogotá D.C., para el funcionamiento de una sede educativa de la Secretaría de Educación del Distrito</t>
  </si>
  <si>
    <t>1071-33</t>
  </si>
  <si>
    <t>ARRENDAMIENTO DEL PREDIO IDENTIFICADO CON LA DIRECCIÓN CARRERA 102 No. 69 - 51 SUR, DE LA LOCALIDAD DE BOSA, DE LA CIUDAD DE BOGOTÁ D.C., PARA EL  FUNCIONAMIENTO DE UNA SEDE EDUCATIVA DE LA SECRETARÍA DE EDUCACIÓN DEL DISTRITO</t>
  </si>
  <si>
    <t>1071-35</t>
  </si>
  <si>
    <t>Arrendamiento del predio identificado con la dirección, carrera 66a no. 56 - 03 sur de la localidad de bosa, de la ciudad de Bogotá D.C., para el funcionamiento de una sede educativa de la Secretaría de Educación del Distrito</t>
  </si>
  <si>
    <t>1071-37</t>
  </si>
  <si>
    <t xml:space="preserve">Arrendamiento del predio identificado con la dirección, carrera 7b nº 22-64 sur de la localidad de san cristobal, de la ciudad de Bogotá D.C., para el funcionamiento de una sede educativa de la Secretaría de Educación del Distrito </t>
  </si>
  <si>
    <t>1071-38</t>
  </si>
  <si>
    <t>ARRENDAMIENTO DEL PREDIO IDENTIFICADO CON LA DIRECCIÓN CALLE 54C SUR No. 87K-21, DE LA LOCALIDAD DE BOSA, DE LA CIUDAD DE BOGOTÁ D.C., PARA EL FUNCIONAMIENTO DE UNA SEDE EDUCATIVA DE LA SECRETARIA DE EDUCACIÓN DEL DISTRITO</t>
  </si>
  <si>
    <t>1071-39</t>
  </si>
  <si>
    <t xml:space="preserve">Arrendamiento del predio identificado con la dirección: carrera 12 g no. 22 b-11 sur de localidad de rafael uribe uribe de la ciudad de Bogotá D.C., para el funcionamiento de una sede educativa de la Secretaría de Educación del Distrito </t>
  </si>
  <si>
    <t>1071-40</t>
  </si>
  <si>
    <t>Arrendamiento del predio identificado con la dirección av cra 7 # 158- 41, de la localidad de usaquén, de la ciudad de Bogotá D.C., para el funcionamiento de una sede educativa de la Secretaría de Educación del Distrito</t>
  </si>
  <si>
    <t>1071-42</t>
  </si>
  <si>
    <t>Arrendamiento del predio identificado con la dirección calle 49a sur 5a-37 de la localidad de rafael uribe uribe, de la ciudad de Bogotá D.C., para el funcionamiento de una sede educativa de la Secretaría de Educación del Distrito</t>
  </si>
  <si>
    <t>1071-43</t>
  </si>
  <si>
    <t>ARRENDAMIENTO DEL PREDIO IDENTIFICADO CON LA DIRECCIÓN CARRERA 90 # 159 A -17 DE LA LOCALIDAD DE SUBA DE LA CIUDAD DE BOGOTÁ D.C., PARA EL FUNCIONAMIENTO DE UNA SEDE EDUCATIVA DE LA SECRETARÍA DE EDUCACIÓN DEL DISTRITO</t>
  </si>
  <si>
    <t>1071-44</t>
  </si>
  <si>
    <t>ARRENDAMIENTO DEL PREDIO IDENTIFICADO CON LA DIRECCIÓN DIAGONAL 51 BIS SUR # 60 - 34, DE LA LOCALIDAD DE TUNJUELITO, DE LA CIUDAD DE BOGOTÁ D.C., PARA EL FUNCIONAMIENTO DE UNA SEDE EDUCATIVA DE LA SECRETARÍA DE EDUCACIÓN DEL DISTRITO</t>
  </si>
  <si>
    <t>1071-45</t>
  </si>
  <si>
    <t>Arrendamiento de los predios identificados con las direcciones calle 65 j sur 77 k-17, calle 65 j sur 77 k-13, carrera 77 k 65 j-07 sur y carrera 77 k 65 j-11 sur de la localidad de bosa de la ciudad de Bogotá D.C., para el funcionamiento de una sede educativa de la Secretaría de Educación del Distrito</t>
  </si>
  <si>
    <t>1071-46</t>
  </si>
  <si>
    <t>Arrendamiento del predio identificado con la dirección calle 76b sur no. 1a-28/36 este de la localidad de usme, de la ciudad de Bogotá D.C., para el funcionamiento de una sede educativa de la Secretaría de Educación del Distrito</t>
  </si>
  <si>
    <t>1071-47</t>
  </si>
  <si>
    <t>Arrendamiento del  predio identificado con la dirección transversal 80b nº 65f - 80 sur, de la localidad de bosa, de la ciudad de Bogotá D.C., para el funcionamiento de una sede educativa de la Secretaría de Educación del Distrito</t>
  </si>
  <si>
    <t>1071-49</t>
  </si>
  <si>
    <t>ARRENDAMIENTO DEL PREDIO IDENTIFICADO CON LA DIRECCION CALLE 48 X SUR NO 2 -13 ESTE DE LA LOCALIDAD DE RAFAEL URIBE URIBE, DE LA CIUDAD DE BOGOTÁ D.C., PARA EL FUNCIONAMIENTO DE UNA SEDE EDUCATIVA DE LA SECRETARÍA DE EDUCACIÓN DEL DISTRITO.</t>
  </si>
  <si>
    <t>1071-50</t>
  </si>
  <si>
    <t>Arrendamiento del predio identificado con la dirección calle 65g sur no. 77j-30 de la localidad de bosa, de la ciudad de Bogotá D.C., para el funcionamiento de una sede educativa de la Secretaría de Educación del Distrito</t>
  </si>
  <si>
    <t>1071-51</t>
  </si>
  <si>
    <t>Arrendamiento del predio identificado con la dirección calle 73 d bis sur no. 78b-24  de la localidad de bosa, de la ciudad de Bogotá D.C., para atender el programa 40 horas.</t>
  </si>
  <si>
    <t>1071-53</t>
  </si>
  <si>
    <t>Arrendamiento del predio identificado con la dirección carrera 78 c no. 65 j-43 sur de la localidad de bosa, de la ciudad de Bogotá D.C., para el funcionamiento de una sede educativa de la Secretaría de Educación del Distrito</t>
  </si>
  <si>
    <t>1071-54</t>
  </si>
  <si>
    <t>ARRENDAMIENTO DEL PREDIO IDENTIFICADO CON LA DIRECCIÓN CARRERA 105 A # 131-10 (ANTES CALLE 130 # 104 D - 96) DE LA LOCALIDAD DE SUBA, DE LA CIUDAD DE BOGOTÁ D.C., PARA EL FUNCIONAMIENTO DE UNA SEDE EDUCATIVA DE LA SECRETARÍA DE EDUCACIÓN DEL DISTRITO</t>
  </si>
  <si>
    <t>1071-55</t>
  </si>
  <si>
    <t>Arrendamiento del predio identificado carrera 82 d nº71a-58 sur de la localidad de bosa, de la ciudad de Bogotá D.C., para el funcionamiento de una sede educativa de la Secretaría de Educación del Distrito</t>
  </si>
  <si>
    <t>1071-56</t>
  </si>
  <si>
    <t>ARRENDAMIENTO DEL PREDIO IDENTIFICADO CON LA DIRECCIÓN CALLE 146 C # 92-48, DE LA LOCALIDAD DE SUBA, DE LA CIUDAD DE BOGOTÁ D.C., PARA EL FUNCIONAMIENTO DE UNA SEDE EDUCATIVA DE LA SECRETARÍA DE EDUCACIÓN DEL DISTRITO</t>
  </si>
  <si>
    <t>1071-57</t>
  </si>
  <si>
    <t>Arrendamiento del predio identificado con la dirección carrera 26 no. 7-61 de la localidad de los mártires de la ciudad de Bogotá D.C., para el funcionamiento de una sede educativa de la Secretaría de Educación del Distrito</t>
  </si>
  <si>
    <t>1071-60</t>
  </si>
  <si>
    <t>Arrendamiento del predio identificado con la dirección carrera 81f nº 71 a  81 sur, de la localidad de bosa, de la ciudad de Bogotá D.C., para el funcionamiento de una sede educativa de la Secretaría de Educación del Distrito</t>
  </si>
  <si>
    <t>1071-61</t>
  </si>
  <si>
    <t>Arrendamiento de los predios identificados con las direcciones carrera 78 b bis a  73b-27 sur, carrera 78 b bis a  73b-35 sur y calle 73d bis sur  78b-34 de la localidad de bosa, de la ciudad de Bogotá D.C., para el funcionamiento de una sede educativa de la Secretaría de Educación del Distrito.</t>
  </si>
  <si>
    <t>1071-62</t>
  </si>
  <si>
    <t>Arrendamiento del predio identificado con la dirección carrera 77j  nº 65d 67 sur, de la localidad de bosa, de la ciudad de Bogotá D.C., para el funcionamiento de una sede educativa de la Secretaría de Educación del Distrito</t>
  </si>
  <si>
    <t>1071-63</t>
  </si>
  <si>
    <t>ARRENDAMIENTO DEL PREDIO IDENTIFICADO CON LA DIRECCIÓN CALLE 81 SUR # 46A-33 Y CALLE 81 SUR # 46A-35 DE LA LOCALIDAD DE CIUDAD BOLÍVAR, DE LA CIUDAD DE BOGOTÁ D.C., PARA EL FUNCIONAMIENTO DE UNA SEDE EDUCATIVA DE LA SECRETARÍA DE EDUCACIÓN DEL DISTRITO</t>
  </si>
  <si>
    <t>1071-65</t>
  </si>
  <si>
    <t>Arrendamiento del predio identificado con la dirección calle 49 no. 22-17, de la localidad de teusaquillo, de la ciudad de Bogotá D.C., para el funcionamiento de una sede educativa de la Secretaría de Educación del Distrito</t>
  </si>
  <si>
    <t>1071-67</t>
  </si>
  <si>
    <t>ARRENDAMIENTO DEL PREDIO IDENTIFICADO CON LA DIRECCIÓN CARRERA 88 C # 128 B - 29, DE LA LOCALIDAD DE SUBA, DE LA CIUDAD DE BOGOTÁ D.C., PARA EL FUNCIONAMIENTO DE UNA SEDE EDUCATIVA DE LA SECRETARÍA DE EDUCACIÓN DEL DISTRITO</t>
  </si>
  <si>
    <t>1071-68</t>
  </si>
  <si>
    <t>ARRENDAMIENTO DEL PREDIO IDENTIFICADO CON LA DIRECCIÓN CARRERA 14 A NO 57 - 43 DE LA LOCALIDAD DE TEUSAQUILLO, DE LA CIUDAD DE BOGOTÁ D.C., PARA EL FUNCIONAMIENTO DE UNA SEDE EDUCATIVA DE LA SECRETARÍA DE EDUCACIÓN DEL DISTRITO.</t>
  </si>
  <si>
    <t>1071-69</t>
  </si>
  <si>
    <t>ARRENDAMIENTO DEL PREDIO IDENTIFICADO CON LA DIRECCIÓN CARRERA 26 No 7-41 DE LA LOCALIDAD DE MÁRTIRES, DE LA CIUDAD DE BOGOTÁ D.C., PARA EL FUNCIONAMIENTO DE UNA SEDE EDUCATIVA DE LA SECRETARÍA DE EDUCACIÓN DEL DISTRITO</t>
  </si>
  <si>
    <t>1071-70</t>
  </si>
  <si>
    <t>ARRENDAMIENTO DE LOS PREDIOS IDENTIFICADOS CON LAS DIRECCIONES: CARRERA 17N # 65A-29 SUR, CALLE 66A SUR #17N - 32, CARRERA 18 # 65A-42 SUR, CARRERA 18 # 65A - 48 SUR, DIAGONAL 65A SUR # 17N-32, DIAGONAL 65A SUR # 17N-35, CALLE 66A SUR # 17N-24 DE LA LOCALIDAD DE CIUDAD BOLÍVAR DE LA CIUDAD DE BOGOTÁ D.C., PARA EL FUNCIONAMIENTO DE UNA SEDE EDUCATIVA DE LA SECRETARÍA DE EDUCACIÓN DEL DISTRITO</t>
  </si>
  <si>
    <t>1071-71</t>
  </si>
  <si>
    <t>Arrendamiento de los predios identificados con las direcciones calle 26 sur no 69 c 76/80/84/90, de la localidad de kennedy de la ciudad de Bogotá, D.C. , para el funcionamiento de una sede educativa de la Secretaría de Educación del Distrito</t>
  </si>
  <si>
    <t>1071-72</t>
  </si>
  <si>
    <t>Arrendamiento de los predios identificaddos con las direcciones carrera 107 nº 139-78/72/66/60 y carrera 104 nº 139-81 interior 3, de la localidad de suba, de la ciudad de Bogotá D.C., para atender los programas educativos de la Secretaría de Educación del Distrito</t>
  </si>
  <si>
    <t>1071-75</t>
  </si>
  <si>
    <t xml:space="preserve">03 LOGÍSTICA Y APOYOS </t>
  </si>
  <si>
    <t xml:space="preserve">03009 Suministrar el servicios de transporte para el traslado de funcionarios Administrativos a los colegios o  localidades para fortalecer la labor que realiza la SED a través de sus proyectos de inversión </t>
  </si>
  <si>
    <t>Prestar el servicio público de transporte terrestre automotor especial para el desarrollo de las actividades programadas por la Secretaría de Educación del Distrito</t>
  </si>
  <si>
    <t>1071-76</t>
  </si>
  <si>
    <t>03011 Suministrar el apoyo logístico a los eventos de la entidad</t>
  </si>
  <si>
    <t>Contratar la prestación de servicios de un operador logístico, para la planeación, organización, administración, producción, ejecución y demás acciones logísticas necesarias para la realización de los eventos programados por las dependencias de la Secretaria de Educación del Distrito</t>
  </si>
  <si>
    <t>1071-77</t>
  </si>
  <si>
    <t>03012 Interventoria al apoyo logístico a los eventos de la entidad</t>
  </si>
  <si>
    <t xml:space="preserve">CONTRATAR LA INTERVENTORÍA TÉCNICA, ADMINISTRATIVA, JURÍDICA Y FINANCIERA DEL CONTRATO DE PRESTACIÓN DE SERVICIO DEL OPERADOR LOGÍSTICO, PARA LA PLANEACIÓN, ORGANIZACIÓN, ADMINISTRACIÓN, PRODUCCIÓN, EJECUCIÓN Y DEMÁS ACCIONES LOGÍSTICAS NECESARIAS PARA LA REALIZACIÓN DE LOS EVENTOS PROGRAMADOS POR LAS DEPENDENCIAS DE LA SECRETARÍA DE EDUCACIÓN DEL DISTRITO. </t>
  </si>
  <si>
    <t>1071-78</t>
  </si>
  <si>
    <t xml:space="preserve">03010 Suministrar apoyo  técnico y profesional para actividades relacionadas con el proyecto de inversión </t>
  </si>
  <si>
    <t>Prestar servicios profesionales a la Secretaría de Educación del Distrito  realizando  acompañamiento jurídico en los procesos administrativos y demás tramites que  requiera la Dirección de Servicios Administrativos para apoyar los temas asociados al proyecto de inversión 1071 "Gestión Educativa Institucional".</t>
  </si>
  <si>
    <t>1071-79</t>
  </si>
  <si>
    <t>Prestar servicios profesionales de acompañamiento, revisión y análisis de los procesos administrativos y financieros,  y demás  temas que se requieran  en la  Dirección de Servicios Administrativos, en el marco de las políticas educativas para  apoyar los temas asociados al proyecto de inversión 1071 "Gestión Educativa Institucional".</t>
  </si>
  <si>
    <t>1071-80</t>
  </si>
  <si>
    <t>Prestar  servicios  profesionales en el desarrollo de las actividades de gestión  ambiental en lo relacionado con los planes, programas y proyectos, así como realizar  acompañamiento técnico en los procesos administrativos que requieran a la Dirección de Servicios Administrativos para apoyar los temas asociados al proyecto de inversión 1071 "Gestión Educativa Institucional".</t>
  </si>
  <si>
    <t>1071-81</t>
  </si>
  <si>
    <t>Prestación de servicios profesionales para apoyar, analizar y revisar la gestión administrativa, financiera y contractual, en la ejecución y seguimiento de los contratos referidos a la logística de eventos de la Secretaría de Educación del Distrito, que se desarrollen en el marco de las políticas institucionales durante la vigencia para apoyar los temas asociados al proyecto de inversión 1071 "Gestión Educativa Institucional".</t>
  </si>
  <si>
    <t>1071-82</t>
  </si>
  <si>
    <t>Prestar los servicios  profesionales a la Dirección de Servicios Administrativos en el  desarrollo y seguimiento de los planes, proyectos y programas en tecnología de sistemas de seguridad física y electrónica y los demás temas requeridos por la Dirección de Servicios Administraticos para apoyar los temas asociados al proyecto de inversión 1071 "Gestión Educativa Institucional".</t>
  </si>
  <si>
    <t>1071-83</t>
  </si>
  <si>
    <t>Prestar servicios profesionales a la Dirección de Servicios Administrativos en los procesos administrativos, financieros, contractuales y demás que se requieran realizando su respectivo seguimiento y control para apoyar los temas asociados al proyecto de inversión 1071 "Gestión Educativa Institucional".</t>
  </si>
  <si>
    <t>1071-84</t>
  </si>
  <si>
    <t>Prestar los servicios  profesionales para gestionar de manera integral realizando el acompañamiento en el proceso de arrendamientos de las sedes de las instituciones educativas, sedes administrativas,  bodegas, entre otros  y demás trámites requeridos  por la  Secretaría de Educación del Distrito, para apoyar los temas asociados al proyecto de inversión 1071 "Gestión Educativa Institucional".</t>
  </si>
  <si>
    <t>1071-85</t>
  </si>
  <si>
    <t>Prestar servicios profesionales en los procesos jurídicos, contractuales, administrativos y demás trámites que se requieran en la Dirección  de  Servicios Administrativos para apoyar los temas asociados al proyecto de inversión 1071 "Gestión Educativa Institucional".</t>
  </si>
  <si>
    <t>1071-86</t>
  </si>
  <si>
    <t xml:space="preserve">Prestar servicios profesionales a la Dirección de Servicios Administrativos para gestionar integralmente el proceso de servicios públicos de la Secretaría de Educación del Distrito y demás trámites requeridos por la entidad,para apoyar los temas asociados al proyecto de inversión 1071 "Gestión Educativa Institucional".  </t>
  </si>
  <si>
    <t>1071-87</t>
  </si>
  <si>
    <t>Prestar los servicios profesionales a la Dirección de Servicios Administrativos en el proceso de arrendamientos, realizando visitas a las sedes de las IED, sedes administrativas, bodegas e inmuebles que la Secretaría de Educación del Distrito le requiera emitiendo los respectivos conceptos técnicos y realizar las demás actividades de apoyo que se le deleguen en el marco de las políticas educativas, para apoyar los temas asociados al proyecto de inversión 1071 "Gestión Educativa Institucional".</t>
  </si>
  <si>
    <t>1071-88</t>
  </si>
  <si>
    <t>Prestar asistencia técnica de apoyo en la supervisión del servicio de transporte, en lo relacionado al seguimiento, control y verificación del parque automotor de la SED, que garantice un adecuado mantenimiento y   suministro de combustible a los vehículos, y demas actividades que se requieran para apoyar los temas asociados al proyecto de inversión 1071 "Gestión Educativa Institucional".</t>
  </si>
  <si>
    <t>1071-89</t>
  </si>
  <si>
    <t>Prestar servicios profesionales para realizar el seguimiento y control a las firmas interventoras contratadas por la Dirección de Servicios Administrativos, asegurando el cumplimiento del objeto contractual para garantizar la correcta prestación del servicio, para apoyar los temas asociados al proyecto de inversión 1071 "Gestión Educativa Institucional".</t>
  </si>
  <si>
    <t>1071-90</t>
  </si>
  <si>
    <t>Prestar los servicios técnicos requeridos en el proceso de gestión de pagos de los servicios públicos a cargo de la Dirección de Servicios Administrativos, para apoyar los temas asociados al proyecto de inversión 1071 "Gestión Educativa Institucional".</t>
  </si>
  <si>
    <t>1071-91</t>
  </si>
  <si>
    <t>ARRENDAMIENTO DEL PREDIO IDENTIFICADO CON LA DIRECCION CARRERA 81G  73-58 SUR, DE LA LOCALIDAD DE BOSA, DE LA CIUDAD DE BOGOTA D.C., PARA EL FUNCIONAMIENTO DE UNA SEDE EDUCATIVA DE LA SECRETARIA DE EDUCACION DISTRITAL</t>
  </si>
  <si>
    <t>1071-92</t>
  </si>
  <si>
    <t>ARRENDAMIENTO DEL PREDIO IDENTIFICADO CON LA DIRECCIÓN CARRERA 12 G NO. 22 B – 51 SUR, DE LA LOCALIDAD DE RAFAEL URIBE URIBE, DE LA CIUDAD DE BOGOTÁ D.C., PARA EL FUNCIONAMIENTO DE UNA SEDE EDUCATIVA DE LA SECRETARÍA DE EDUCACIÓN DEL DISTRITO.</t>
  </si>
  <si>
    <t>1071-93</t>
  </si>
  <si>
    <t>92121701  92121702  92121502 92121504 92121503</t>
  </si>
  <si>
    <t>PRESTACIÓN INTEGRAL DEL SERVICIO DE VIGILANCIA Y SEGURIDAD PRIVADA PARA LAS SEDES EDUCATIVAS Y ÁREAS ADMINISTRATIVAS DE LA SECRETARÍA DE EDUCACIÓN DEL DISTRITO.</t>
  </si>
  <si>
    <t>1071-94</t>
  </si>
  <si>
    <t>ARRENDAMIENTO DEL PREDIO IDENTIFICADO CON LA DIRECCIÓN CALLE 19 B SUR NO. 14 - 35, DE LA LOCALIDAD DE SAN CRISTÓBAL, DE LA CIUDAD DE BOGOTÁ D.C., PARA EL FUNCIONAMIENTO DE UNA SEDE EDUCATIVA DE LA SECRETARÍA DE EDUCACIÓN DEL DISTRITO.</t>
  </si>
  <si>
    <t>1071-95</t>
  </si>
  <si>
    <t>ARRENDAMIENTO DEL PREDIO IDENTIFICADO CON LA DIRECCIÓN CALLE 63 SUR # 80 H – 35, DE LA LOCALIDAD DE BOSA, DE LA CIUDAD DE BOGOTA D.C., PARA EL FUNCIONAMIENTO DE UNA SEDE EDUCATIVA DE LA SECRETARIA DE EDUCACION DISTRITAL.</t>
  </si>
  <si>
    <t>1071-96</t>
  </si>
  <si>
    <t>1071-97</t>
  </si>
  <si>
    <t xml:space="preserve">Arrendamiento del predio identificado con la dirección: Carrera 24 C N° 54 - 47 Sur, de la Localidad de Tunjuelito de la ciudad de Bogotá D.C., para el funcionamiento de una sede educativa de la Secretaria de Educación del Distrito” </t>
  </si>
  <si>
    <t>1071-98</t>
  </si>
  <si>
    <t>ARRENDAMIENTO DEL PREDIO IDENTIFICADO CON LA DIRECCIÓN CARRERA-88 A # 59 C - 90 SUR, DE LA LOCALIDAD DE BOSA, DE LA CIUDAD DE BOGOTÁ D.C., PARA EL FUNCIONAMIENTO DE UNA SEDE EDUCATIVA DE LA SECRETARÍA DE EDUCACIÓN DEL DISTRITO</t>
  </si>
  <si>
    <t>1071-99</t>
  </si>
  <si>
    <t>ARRENDAMIENTO DEL PREDIO IDENTIFICADO CON LA DIRECCIÓN CARRERA 77 L No. 65 I-37 SUR DE LA LOCALIDAD DE BOSA DE LA CIUDAD DE BOGOTÁ D.C., PARA EL FUNCIONAMIENTO DE UNA SEDE EDUCATIVA DE LA SECRETARÍA DE EDUCACIÓN DEL DISTRITO</t>
  </si>
  <si>
    <t>1071-100</t>
  </si>
  <si>
    <t>ARRENDAMIENTO DEL PREDIO IDENTIFICADO CON LA DIRECCIÓN CARRERA 77 J No.65 A 38SUR, DE LA LOCALIDAD DE BOSA, PARA ATENDER UN PROGRAMA DE LA SECRETARÍA DE EDUCACIÓN DEL DISTRITO</t>
  </si>
  <si>
    <t>1071-101</t>
  </si>
  <si>
    <t>ARRENDAMIENTO DEL PREDIO IDENTIFICADO CON LA DIRECCIÓN CALLE 36 A SUR NO 68 A 85 DE LA LOCALIDAD DE KENNEDY, DE LA CIUDAD DE BOGOTÁ D.C., PARA EL FUNCIONAMIENTO DE UNA SEDE EDUCATIVA DE LA SECRETARÍA DE EDUCACIÓN DEL DISTRITO</t>
  </si>
  <si>
    <t>1071-102</t>
  </si>
  <si>
    <t>ARRENDAMIENTO DE LOS PREDIOS IDENTIFICADOS CON LA DIRECCIÓN CALLE 65 G SUR NO 77 J -10 Y CALLE 65 G SUR NO 77J - 18, DE LA LOCALIDAD DE BOSA, DE LA CIUDAD DE BOGOTÁ D.C., PARA EL FUNCIONAMIENTO DE UNA SEDE EDUCATIVA DE LA SECRETARÍA DE EDUCACIÓN DEL DISTRITO</t>
  </si>
  <si>
    <t>1071-103</t>
  </si>
  <si>
    <t xml:space="preserve">ARRENDAMIENTO DEL PREDIO IDENTIFICADO CON LAS DIRECCIONES CARRERA 17 A BIS # 62-66/72/80 SUR, PARA ATENDER UN PROGRAMA DE LA SECRETARÍA DE EDUCACIÓN DEL DISTRITO. </t>
  </si>
  <si>
    <t>1071-104</t>
  </si>
  <si>
    <t>ARRENDAMIENTO DEL PREDIO IDENTIFICADO CON LA DIRECCIÓN CARRERA  122 A BIS # 69C-21, DE LA LOCALIDAD DE ENGATIVA, DE LA CIUDAD DE BOGOTÁ D.C., PARA EL FUNCIONAMIENTO DE UNA SEDE EDUCATIVA DE LA SECRETARÍA DE EDUCACIÓN DEL DISTRITO</t>
  </si>
  <si>
    <t>1071-105</t>
  </si>
  <si>
    <t>ARRENDAMIENTO DEL PREDIO IDENTIFICADO CON LA DIRECCIÓN CARRERA 105 A # 74 A-15 DE LA LOCALIDAD DE ENGATIVÁ, DE LA CIUDAD DE BOGOTÁ D.C., PARA EL FUNCIONAMIENTO DE UNA SEDE EDUCATIVA DE LA SECRETARÍA DE EDUCACIÓN DEL DISTRITO</t>
  </si>
  <si>
    <t>1071-106</t>
  </si>
  <si>
    <t>ARRENDAMIENTO DE LOS PREDIOS IDENTIFICADOS CON CARRERA 17D # 65-53 SUR, CARRERA 17 D BIS #. 64 A-94 SUR, CARRERA 17D # 65-61 SUR, CARRERA 17 D # 65-71 SUR, CARRERA 17D BIS # 65-76 SUR, DE LA LOCALIDAD DE CIUDAD BOLÍVAR, DE LA CIUDAD DE BOGOTÁ D.C., PARA EL FUNCIONAMIENTO DE UNA SEDE EDUCATIVA DE LA SECRETARÍA DE EDUCACIÓN DEL DISTRITO</t>
  </si>
  <si>
    <t>1071-107</t>
  </si>
  <si>
    <t>ARRENDAMIENTO DEL PREDIO IDENTIFICADO CON LA DIRECCIÓN CARRERA 123 # 129 D - 55, DE LA LOCALIDAD DE SUBA, DE LA CIUDAD DE BOGOTÁ D.C., PARA EL FUNCIONAMIENTO DE UNA SEDE EDUCATIVA DE LA SECRETARÍA DE EDUCACIÓN DEL DISTRITO.</t>
  </si>
  <si>
    <t>1071-108</t>
  </si>
  <si>
    <t>ARRENDAMIENTO DE LOS PREDIOS IDENTIFICADOS CON LAS DIRECCIONES CALLE 132 # 133 A - 43; CARRERA 135 # 130 A - 09 Y CARRERA 135 # 130 A - 06, DE LA LOCALIDAD DE SUBA DE LA CIUDAD DE BOGOTÁ D.C., PARA EL FUNCIONAMIENTO DE UNA SEDE EDUCATIVA DE LA SECRETARÍA DE EDUCACIÓN DEL DISTRITO</t>
  </si>
  <si>
    <t>1071-109</t>
  </si>
  <si>
    <t>ARRENDAMIENTO DEL PREDIO IDENTIFICADO CON LA DIRECCIÓN TRANSVERSAL 13 G NO 45 G - 25 SUR, DE LA LOCALIDAD DE RAFAEL URIBE URIBE, DE LA CIUDAD DE BOGOTÁ D.C., PARA EL FUNCIONAMIENTO DE UNA SEDE EDUCATIVA DE LA SECRETARÍA DE EDUCACIÓN DEL DISTRITO.</t>
  </si>
  <si>
    <t>1071-110</t>
  </si>
  <si>
    <t>ARRENDAMIENTO DEL PREDIO IDENTIFICADO CON LA DIRECCIÓN CALLE 131 # 100 A - 35 DE LA LOCALIDAD DE SUBA, DE LA CIUDAD DE BOGOTÁ D.C., PARA EL FUNCIONAMIENTO DE UNA SEDE EDUCATIVA DE LA SECRETARÍA DE EDUCACIÓN DEL DISTRITO</t>
  </si>
  <si>
    <t>1071-111</t>
  </si>
  <si>
    <t>ARRENDAMIENTO DEL PREDIO IDENTIFICADO CON LA DIRECCIÓN CARRERA 102 # 131 - 66 DE LA LOCALIDAD DE SUBA, DE LA CIUDAD DE BOGOTÁ D.C., PARA EL FUNCIONAMIENTO DE UNA SEDE EDUCATIVA DE LA SECRETARÍA DE EDUCACIÓN DEL DISTRITO</t>
  </si>
  <si>
    <t>1071-112</t>
  </si>
  <si>
    <t>ARRENDAMIENTO DE LOS PREDIOS IDENTIFICADOS CON LAS DIRECCIONES: CALLE 63 SUR No. 78J- 10, CARRERA 78 J No. 60A-49 SUR Y CARRERA 78 J No. 60A-51 SUR, DE LA LOCALIDAD DE BOSA DE LA CIUDAD DE BOGOTÁ D.C., PARA EL FUNCIONAMIENTO DE UNA SEDE EDUCATIVA DE LA SECRETARÍA DE EDUCACIÓN DEL DISTRITO</t>
  </si>
  <si>
    <t>1071-113</t>
  </si>
  <si>
    <t>ARRENDAMIENTO DEL PREDIO IDENTIFICADO CON LA DIRECCIÓN  CALLE 1 No. 27 A 59 DE LA LOCALIDAD DE MÁRTIRES, DE LA CIUDAD DE  BOGOTÁ D.C., PARA EL FUNCIONAMIENTO DE UNA SEDE EDUCATIVA DE LA SECRETARÍA DE EDUCACIÓN DEL DISTRITO.</t>
  </si>
  <si>
    <t>1071-114</t>
  </si>
  <si>
    <t xml:space="preserve">ARRENDAMIENTO DEL PREDIO IDENTIFICADO CON LA DIRECCION: CARRERA 37 BIS # 64 A-03 SUR DE LA LOCALIDAD DE CIUDAD BOLIVAR LA CIUDAD DE BOGOTA D.C., PARA EL FUNCIONAMIENTO DE UNA SEDE EDUCATIVA DE LA SECRETARIA DE EDUCACION DEL DISTRITO. </t>
  </si>
  <si>
    <t>1072-1</t>
  </si>
  <si>
    <t>01 Gestión del Conocimiento sobre evaluación para la Calidad de la Educación</t>
  </si>
  <si>
    <t>01001 Producción de información relevante para caracterizar las Instituciones Educativas Distritales - IED</t>
  </si>
  <si>
    <t>Prestar apoyo profesional especializado para el análisis, interpretación, gestión de informes y divulgación de resultados de evaluaciones internas y externas de estudiantes, con base en lineamientos del Marco General de Evaluación de la SED.</t>
  </si>
  <si>
    <t>LISBETH MARCELA SAENZ MUÑOZ</t>
  </si>
  <si>
    <t>DIRECCIÓN DE EVALUACIÓN DE LA EDUCACIÓN</t>
  </si>
  <si>
    <t xml:space="preserve">GENNY CAROLINA RINCON BAEZ </t>
  </si>
  <si>
    <t>(crincon@educaciónbogota.gov.co)</t>
  </si>
  <si>
    <t>1072-2</t>
  </si>
  <si>
    <t>Prestar apoyo profesional especializado para el análisis, interpretación, gestión de informes y divulgación de resultados de las pruebas SER y encuesta de clima escolar, con base en lineamientos del Marco General de Evaluación de la SED.</t>
  </si>
  <si>
    <t>1072-3</t>
  </si>
  <si>
    <t>01002 Personal técnico y profesional para la ejecución de las actividades propuestas en los diferentes componentes del proyecto.</t>
  </si>
  <si>
    <t>Prestar apoyo profesional para el procesamiento, validación, análisis, elaboración de informes y divulgación de resultados de evaluaciones en los componentes del sistema integral de evaluación de la educación de la SED.</t>
  </si>
  <si>
    <t>1072-4</t>
  </si>
  <si>
    <t>Prestar servicios profesionales en la Dirección de Evaluación para el seguimiento, la articulación y puesta en marcha de herramientas tecnológicas, bases de datos y sistemas de información en los componentes de evaluación de estudiantes y docentes.</t>
  </si>
  <si>
    <t xml:space="preserve"> N</t>
  </si>
  <si>
    <t>Brindar alternativas y apoyar el desarrollo y aplicación del modelo de mejoramiento de la calidad educativa de la SED, en aras de otorgar la acreditación institucional, con fundamento en los lineamientos de calidad educativa contenidos en el Plan de Desarrollo.</t>
  </si>
  <si>
    <t>1072-6</t>
  </si>
  <si>
    <t>Prestar apoyo profesional en la documentación, gestión administrativa, monitoreo y seguimiento en los procesos de contratación y administrativos a cargo de la Dirección de Evaluación.</t>
  </si>
  <si>
    <t>1072-7</t>
  </si>
  <si>
    <t>Prestar servicios profesionales para el desarrollo y seguimiento a nivel jurídico de los programas y proyectos relacionados con la educación y su evaluación integral, en los procesos administrativos y de contratación</t>
  </si>
  <si>
    <t>1072-8</t>
  </si>
  <si>
    <t>Prestación de servicios profesionales para el apoyo, seguimiento e implementación al modelo de acreditación de la secretaría en el marco del sistema integral de evaluación de la SED.</t>
  </si>
  <si>
    <t>1072-9</t>
  </si>
  <si>
    <t>1072-10</t>
  </si>
  <si>
    <t>Prestación de servicios técnicos y operativos en la gestión de la Dirección de Evaluación en el manejo y desarrollo de todas las actividades operativas y el sistema evaluativo de la SED.</t>
  </si>
  <si>
    <t>1072-11</t>
  </si>
  <si>
    <t>Prestar servicios profesionales para elaborar instrumentos de evaluación y medición de la calidad de la educación en el marco de las actividades a cargo de la Dirección de la Evaluación.</t>
  </si>
  <si>
    <t>1072-12</t>
  </si>
  <si>
    <t>Prestar servicios profesionales especializados para el seguimiento e implementación de las diferentes actividades, procesos y estrategias que se desarrollan en el marco de los proyectos pertenecientes a la Subsecretaría de Calidad y Pertinencia, así como para evaluar los proyectos y estrategias de la Dirección de Evaluación de la Educación.</t>
  </si>
  <si>
    <t>1072-13</t>
  </si>
  <si>
    <t>Prestar servicios profesionales en el análisis y validación de la información del sistema integral de evaluación de la calidad educativa en la Dirección de Evaluación de la Educación.</t>
  </si>
  <si>
    <t>1072-14</t>
  </si>
  <si>
    <t>Prestar servicios profesionales especializados para analizar, orientar y organizar la información del sistema integral de evaluación en el marco del plan de desarrollo vigente.</t>
  </si>
  <si>
    <t>1072-15</t>
  </si>
  <si>
    <t xml:space="preserve">03 Articulación e integración de información sobre evaluaciones de aprendizaje, enseñanza y gestión en las IE </t>
  </si>
  <si>
    <t>03001 Desarrollar, revisar y ajustar  estrategias  de evaluación en los diferentes componentes del sistema.</t>
  </si>
  <si>
    <t>86121500; 86121504</t>
  </si>
  <si>
    <t xml:space="preserve">Brindar asistencia técnica para el desarrollo de estrategias que contribuyan al seguimiento, evaluación e implementación de acciones, que permitan el fortalecimiento y el mejoramiento de la calidad educativa como aporte a las decisiones de política pública del sector educativo de Bogotá. </t>
  </si>
  <si>
    <t>1072-16</t>
  </si>
  <si>
    <t>86121504; 86141501;
86101710</t>
  </si>
  <si>
    <t>Desarrollo de estrategias, en torno a procesos evaluativos, para el fortalecimiento de competencias de estudiantes de grado 11 de instituciones educativas distritales.</t>
  </si>
  <si>
    <t>1072-17</t>
  </si>
  <si>
    <r>
      <t xml:space="preserve">GENNY CAROLINA RINCON BAEZ
</t>
    </r>
    <r>
      <rPr>
        <sz val="12"/>
        <color rgb="FFFF0000"/>
        <rFont val="Arial"/>
        <family val="2"/>
      </rPr>
      <t>CARLOS LANDINES RIVERO</t>
    </r>
  </si>
  <si>
    <r>
      <t xml:space="preserve">(crincon@educaciónbogota.gov.co)
</t>
    </r>
    <r>
      <rPr>
        <sz val="12"/>
        <color rgb="FFFF0000"/>
        <rFont val="Arial"/>
        <family val="2"/>
      </rPr>
      <t>(clandines@educación.bogota.gov.co)</t>
    </r>
  </si>
  <si>
    <t>1073-1</t>
  </si>
  <si>
    <t>1073 Desarrollo integral de la educación media en las instituciones educativas del Distrito</t>
  </si>
  <si>
    <t>01 Competencias básicas, técnicas, tecnológicas, socioemocionales y exploración</t>
  </si>
  <si>
    <t>01001 Prestar apoyo profesional y/o tecnico para acompañar a las IED en las actividades de planeción y seguimiento para desarrollo y fortalecimiento de las competencias básicas, sociales y emocionales de los estudiantes de educación media de Bogotá</t>
  </si>
  <si>
    <t>Prestar servicios profesionales a la Dirección de Educación Media para coordinar los procesos de articulación con el SENA y acompañar los procesos de implementación de las estrategias para el fortalecimiento de competencias en la Educación Media en el Distrito Capital.</t>
  </si>
  <si>
    <t xml:space="preserve">SUBSECRETARIA DE CALIDAD Y PERTINENCIA </t>
  </si>
  <si>
    <t>GERMÁN ANDRÉS URREGO SABOGAL</t>
  </si>
  <si>
    <t xml:space="preserve">DIRECCIÓN DE EDUCACIÓN MEDIA </t>
  </si>
  <si>
    <t>MONICA IVETTE VARON NAVARRO</t>
  </si>
  <si>
    <t>mvaron@educacionbogota.gov.co</t>
  </si>
  <si>
    <t>1073-2</t>
  </si>
  <si>
    <t>Prestar servicios profesionales a la Dirección de Educación Media, en la coordinación, asesoría y orientación de las políticas públicas para el fortalecimiento de competencias desde el proyecto Desarrollo Integral de la Educación Media en el Distrito Capital.</t>
  </si>
  <si>
    <t>1073-3</t>
  </si>
  <si>
    <t>Prestar servicios profesionales a la Dirección de Educación Media para asesorar, coordinar y hacer seguimiento al fortalecimiento de competencias desde el proyecto Desarrollo Integral de la Educación Media en el Distrito Capital.</t>
  </si>
  <si>
    <t>1073-4</t>
  </si>
  <si>
    <t>Prestar servicios profesionales para definir los lineamientos técnicos y pedagógicos para el fortalecimiento de competencias en la educación media, así como acompañar a las Instituciones Educativas Distritales en el proceso de implementación de las estrategias del proyecto Desarrollo Integral de la Educación Media.</t>
  </si>
  <si>
    <t>1073-5</t>
  </si>
  <si>
    <t>Prestar servicios profesionales para acompañar la implementación de las estrategias de fortalecimiento de competencias en la educación media desde el Proyecto de Desarrollo Integral de la Educación Media.</t>
  </si>
  <si>
    <t>1073-6</t>
  </si>
  <si>
    <t>1073-7</t>
  </si>
  <si>
    <t>Prestar servicios profesionales en la orientación y acompañamiento de los aspectos jurídicos relacionados con las estrategias y acciones para el desarrollo y fortalecimiento de las competencias desde el programa de educación media en el Distrito Capital.</t>
  </si>
  <si>
    <t>1073-8</t>
  </si>
  <si>
    <t>Prestar servicios profesionales para acompañar la implementación de las estrategias de fortalecimiento de las competencias en la educación media desde el Proyecto de Desarrollo Integral de la Educación Media.</t>
  </si>
  <si>
    <t>1073-9</t>
  </si>
  <si>
    <t>1073-10</t>
  </si>
  <si>
    <t>Prestar Servicios Profesionales Especializados para el óptimo desarrollo y seguimiento de los programas de fortalecimiento de competencias en la educación media desde las nuevas políticas educativas planteadas por la Subsecretaria de Calidad y Pertinencia, en los aspectos jurídicos relacionados con los procesos administrativos y de contratación.</t>
  </si>
  <si>
    <t>1073-11</t>
  </si>
  <si>
    <t>Prestar servicios de apoyo en la consolidación y administración de la información de las apuestas de fortalecimiento de competencias en la educación media, conforme los servicios educativos a cargo de la Dirección, y con el seguimiento de la ejecución del proyecto  de Desarrollo Integral Educación Media.</t>
  </si>
  <si>
    <t>1073-12</t>
  </si>
  <si>
    <t>Prestar servicios profesionales para orientar y acompañar los procesos de seguimiento a la gestión territorial a las estrategias de fortalecimiento de las competencias desde del proyecto de Desarrollo Integral de la Educación Media que se desarrollen en el Distrito.</t>
  </si>
  <si>
    <t>1073-13</t>
  </si>
  <si>
    <t>Prestar servicios profesionales para hacer acompañamiento y seguimiento a la implementación de las estrategias de fortalecimiento de las competencias desde  del proyecto de Desarrollo Integral de la Educación Media en las Instituciones Educativas Distritales.</t>
  </si>
  <si>
    <t>1073-14</t>
  </si>
  <si>
    <t>Prestar servicios profesionales para hacer seguimiento y monitoreo al desarrollo de las estrategias para fortalecimiento de competencias desde el proyecto de Desarrollo Integral de la Educación Media en las Instituciones Educativas Distritales, en el marco de los convenios suscritos con las Instituciones de Educación Superior.</t>
  </si>
  <si>
    <t>1073-15</t>
  </si>
  <si>
    <t>Prestar servicios profesionales para acompañar la implementación de las estrategias de fortalecimiento de competencias de la educación media desde el Proyecto de Desarrollo Integral de la Educación Media.</t>
  </si>
  <si>
    <t>1073-16</t>
  </si>
  <si>
    <t>1073-17</t>
  </si>
  <si>
    <t>1073-18</t>
  </si>
  <si>
    <t>1073-19</t>
  </si>
  <si>
    <t>Prestar servicios de apoyo, en el desarrollo y fortalecimiento de las competencias de la educación media, a través de la consolidación y administración de la información de Riesgos Laborales ARL de los estudiantes del Distrito.</t>
  </si>
  <si>
    <t>1073-20</t>
  </si>
  <si>
    <t>1073-21</t>
  </si>
  <si>
    <t>Prestar servicios profesionales para acompañar, sistematizar y hacer seguimiento a la información, manejar las bases de datos y apoyar la implementación de la apuesta de desarrollo y fortalecimiento de competencias, desde el  Proyecto Desarrollo Integral  de la Educación Media.</t>
  </si>
  <si>
    <t>1073-22</t>
  </si>
  <si>
    <t>1073-23</t>
  </si>
  <si>
    <t>Prestar servicios profesionales para hacer acompañamiento y seguimiento a la implementación  de las estrategias de fortalecimiento de competencias desde el proyecto de Desarrollo Integral de la Educación Media en las Instituciones Educativas Distritales.</t>
  </si>
  <si>
    <t>1073-24</t>
  </si>
  <si>
    <t xml:space="preserve">Prestar servicios de apoyo a la gestión de la estrategia de circulación interinstitucional de los estudiantes que hacen parte del desarrollo y fortalecimiento de competencias, en las Instituciones Educativas distritales en el marco del proyecto del Desarrollo Integral de la Educación Media.   </t>
  </si>
  <si>
    <t>1073-25</t>
  </si>
  <si>
    <t>1073-26</t>
  </si>
  <si>
    <t>Prestar servicios de apoyo a la gestión a la Dirección de Educación Media para acompañar el proceso de implementación del fortalecimiento de competencias desde el Proyecto de Desarrollo Integral de la Educación Media.</t>
  </si>
  <si>
    <t>1073-27</t>
  </si>
  <si>
    <t>Prestar servicios profesionales para fortalecer el proceso de seguimiento y control en la implementación del fortalecimiento de competencias desde el proyecto Desarrollo Integral de la educación media en las Instituciones Educativas Distritales.</t>
  </si>
  <si>
    <t>1073-29</t>
  </si>
  <si>
    <t>Prestar servicios profesionales para apoyar el proceso de gestión, consolidación y depuración de la información necesaria, relacionada con las estrategias de desarrollo y fortalecimiento de competencias, para hacer seguimiento al Proyecto de Desarrollo Integral de la Educación Media.</t>
  </si>
  <si>
    <t>1073-31</t>
  </si>
  <si>
    <t>Prestar servicios profesionales para realizar el desarrollo de la Fase II del Sistema de Seguimiento a Egresados del Distrito que incluya la incorporación de las bases de datos provenientes de las diferentes fuentes de información.</t>
  </si>
  <si>
    <t>1073-32</t>
  </si>
  <si>
    <t>02 Orientación sociocupacional</t>
  </si>
  <si>
    <t>02001 Prestar apoyo profesional y/o tecnico para acompañar a las IED en las actividades de planeación y seguimiento para el desarrollo y fortalecimiento de la orientación sociocupacional de los estudiantes de educación media de Bogotá</t>
  </si>
  <si>
    <t>Prestar servicios profesionales para orientar y acompañar a las IED en las actividades de planeación y seguimiento para el desarrollo y fortalecimiento de la orientación Socio-Ocupacional de los estudiantes de educación media de Bogotá.</t>
  </si>
  <si>
    <t>1073-33</t>
  </si>
  <si>
    <t>Prestar servicios profesionales a la dirección de educación media en la construcción y puesta en marcha del sitio web de la estrategia de orientación socio-ocupacional del Distrito y apoyar la estructuración del sistema de seguimiento a egresados de la educación media</t>
  </si>
  <si>
    <t>1073-34</t>
  </si>
  <si>
    <t>Prestar servicios profesionales para apoyar y realizar seguimiento a la implementación de la estrategia de  comunicación y divulgación del Desarrollo Integral de la Educación Media, con especial enfasis en la apuesta de orientación sociocupacional.</t>
  </si>
  <si>
    <t>1073-35</t>
  </si>
  <si>
    <t>Prestar servicios profesionales para implementar acciones que permitan el posicionamiento del  proyecto 1073 Desarrollo Integral de la Educación Media en el Distrito Capital.</t>
  </si>
  <si>
    <t>1073-36</t>
  </si>
  <si>
    <t>Prestar servicios profesionales especializados para la implementación y seguimiento de las diferentes estrategias y proyectos que se desarrollan en la Subsecretaría de Calidad y Pertinencia, en especial del proyecto 1073 "Desarrollo Integral de la Educación Media".</t>
  </si>
  <si>
    <t>1073-37</t>
  </si>
  <si>
    <t>1073-38</t>
  </si>
  <si>
    <t>1073-39</t>
  </si>
  <si>
    <t>1073-40</t>
  </si>
  <si>
    <t>1073-41</t>
  </si>
  <si>
    <t>Prestar servicios profesionales a la Dirección de Educación Media, en la coordinación y orientación de las actividades de planeación y seguimiento para desarrollo y fortalecimiento de las competencias desde el proyecto Desarrollo Integral de la Educación Media en el Distrito Capital.</t>
  </si>
  <si>
    <t>1073-42</t>
  </si>
  <si>
    <t>Prestar servicios de apoyo a la gestión de la estrategia de circulación interinstitucional de los estudiantes que hacen parte del desarrollo y fortalecimiento de competencias, en las Instituciones Educativas distritales en el marco del proyecto del Desarrollo Integral de la Educación Media.</t>
  </si>
  <si>
    <t>1073-43</t>
  </si>
  <si>
    <t>1073-44</t>
  </si>
  <si>
    <t>Prestar servicios profesionales para apoyar la gestión de la Dirección de Educación Media en el acompañamiento del proceso de implementación y consolidación de las estrategias del Proyecto de Desarrollo Integral de la Educación Media</t>
  </si>
  <si>
    <t>1073-45</t>
  </si>
  <si>
    <t>02002 Realizar acompañamiento, seguimiento e implementación de los procesos de orientación sociocupacional  de los estudiantes de educación media de Bogotá</t>
  </si>
  <si>
    <t>80101600-86111600 -93141500 -86141500-81111800-82111800</t>
  </si>
  <si>
    <t>Contratar los servicios para implementar la metodología de la Estrategia Distrital de Orientación Socio Ocupacional “Yo Puedo Ser” en sus componentes de acompañamiento in situ a IED y escenarios locales, con el fin de aportar al fortalecimiento de la calidad educativa, en el marco del Proyecto 1073 “Desarrollo Integral de la Educación Media”.</t>
  </si>
  <si>
    <t>1073-46</t>
  </si>
  <si>
    <t>01004 Realizar acompañamiento, seguimiento e implementación para desarrollo y fortalecimiento de las competencias básicas, sociales y emocionales de los estudiantes de educación media de Bogotá</t>
  </si>
  <si>
    <t>86141500 - 86111800</t>
  </si>
  <si>
    <t>Acompañar la implementación del Proyecto Desarrollo Integral de la Educación Media en las IED, dirigido a promover el mejoramiento de la calidad educativa ofrecida a los jóvenes de los grados 10 y 11, articulando esfuerzos técnicos, administrativos y económicos en conjunto entre la IES y la Secretaría de Educación del Distrito.</t>
  </si>
  <si>
    <t>1073-47</t>
  </si>
  <si>
    <t>1073-48</t>
  </si>
  <si>
    <t>1073-49</t>
  </si>
  <si>
    <t>1073-50</t>
  </si>
  <si>
    <t>1073-51</t>
  </si>
  <si>
    <t>1073-52</t>
  </si>
  <si>
    <t>1073-53</t>
  </si>
  <si>
    <t>1073-54</t>
  </si>
  <si>
    <t>1073-55</t>
  </si>
  <si>
    <t>1073-56</t>
  </si>
  <si>
    <t>1073-57</t>
  </si>
  <si>
    <t>1073-58</t>
  </si>
  <si>
    <t>1073-59</t>
  </si>
  <si>
    <t>1073-61</t>
  </si>
  <si>
    <t>MAXIMILIANO GOMEZ TORRES</t>
  </si>
  <si>
    <t>1073-62</t>
  </si>
  <si>
    <t xml:space="preserve">Prestar servicios profesionales para orientar, definir y acompañar los procesos de seguimiento a las estrategias para el fortalecimiento de competencias desde el proyecto de Desarrollo Integral de la Educación media en el Distrito.   </t>
  </si>
  <si>
    <t>1073-63</t>
  </si>
  <si>
    <t>1073-65</t>
  </si>
  <si>
    <t>Prestar servicios profesionales para apoyar la gestión de la Dirección de Educación Media en el acompañamiento del proceso de implementación de las estrategias del Proyecto de Desarrollo Integral de la Educación Media</t>
  </si>
  <si>
    <t>1073-66</t>
  </si>
  <si>
    <t>1073-67</t>
  </si>
  <si>
    <t>Prestar servicios profesionales para apoyar los procesos jurídicos y legales que adelante la Subsecretaria de Calidad y Pertinencia, así como la revisión de actos administrativos y la proyección de conceptos que se requieran.</t>
  </si>
  <si>
    <t>1073-68</t>
  </si>
  <si>
    <t>1073-69</t>
  </si>
  <si>
    <t>80101509, 80101604,80101702,80121704 81131501, 81131502 , 84111601, 84111602, 93151606, 93151607</t>
  </si>
  <si>
    <t>Realizar la interventoría integral para el seguimiento a los convenios suscritos entre la secretaria de educación del distrito y las instituciones de educación superior, que realicen el acompañamiento a instituciones educativas del distrito – IED en el marco del proyecto 1073 “desarrollo integral de la educación media.</t>
  </si>
  <si>
    <t>1073-70</t>
  </si>
  <si>
    <t>Prestar servicios profesionales para apoyar los procesos jurídicos y legales para el fortalecimiento de competencias que adelante la Subsecretaria de Calidad y Pertinencia, así como la revisión de los procesos administrativos y de contratacion.</t>
  </si>
  <si>
    <t>1073-71</t>
  </si>
  <si>
    <t>Prestar servicios profesionales para acompañar la implementación de las estrategias del proyecto 1073 Desarrollo Integral de la Educación Media en las Instituciones Educativas del Distrito.</t>
  </si>
  <si>
    <t>1073-72</t>
  </si>
  <si>
    <t>Prestar servicios profesionales para apoyar y hacer seguimiento a la implementación de las estrategias del proyecto 1073 Desarrollo Integral de la Educación Media en las Instituciones Educativas del Distrito.</t>
  </si>
  <si>
    <t>1074-1</t>
  </si>
  <si>
    <t>02 FORTALECIMIENTO DE LA CALIDAD</t>
  </si>
  <si>
    <t>02006 Prestar apoyo profesional y/o técnico en la ejecución, verificación y acompañamiento de proyectos de calidad en educacion superior</t>
  </si>
  <si>
    <t>Prestar servicios profesionales especializados a la Secretaría de Educación del Distrito para apoyar en la formulación, implementación y acompañamiento de acciones que impacten en la calidad educativa, en el marco del proyecto “Educación superior para una ciudad de conocimiento”.</t>
  </si>
  <si>
    <t>JORGE ENRIQUE CELIS GIRALDO</t>
  </si>
  <si>
    <t>Director de relaciones con los sectores de educación superior y educación para el trabajo.</t>
  </si>
  <si>
    <t>ALVARO ALFONSO GÓMEZ PACHECO</t>
  </si>
  <si>
    <t>3241000 EXT. 4341</t>
  </si>
  <si>
    <t>agomezp@educacionbogota.gov.co</t>
  </si>
  <si>
    <t>1074-2</t>
  </si>
  <si>
    <t>Prestar servicios profesionales especializados a la Secretaría de Educación del Distrito para apoyar en la implementación y acompañamiento de acciones que impacten en la calidad educativa, en el marco del proyecto “Educación superior para una ciudad de conocimiento”.</t>
  </si>
  <si>
    <t>1074-3</t>
  </si>
  <si>
    <t>Prestar servicios profesionales especializados a la Secretaría de Educación del Distrito para la liderar la implementación y seguimiento de acciones para incrementar el acceso a la educación, en el marco del proyecto “Educación superior para una ciudad de conocimiento”.</t>
  </si>
  <si>
    <t>1074-4</t>
  </si>
  <si>
    <t>Prestar servicios profesionales especializados a la Secretaría de Educación del Distrito para apoyar la formulación y acompañamiento de acciones que impacten en la calidad educativa, en el marco del proyecto “Educación superior para una ciudad de conocimiento”.</t>
  </si>
  <si>
    <t>1074-5</t>
  </si>
  <si>
    <t>Prestar servicios profesionales especilizados para realizar la gestión intersectorial e interinstitucional en el marco del proyecto “Educación superior para una ciudad de conocimiento”.</t>
  </si>
  <si>
    <t>1074-6</t>
  </si>
  <si>
    <t>Prestar servicios profesionales especializados a la Secretaría de Educación del Distrito para orientar, acompañar y hacer seguimiento al proyecto “Educación superior para una ciudad de conocimiento” en el Distrito Capital.</t>
  </si>
  <si>
    <t>1074-7</t>
  </si>
  <si>
    <t>Prestar servicios profesionales para verificar y hacer seguimiento a las condiciones técnicas de las instituciones de educación formal e instituciones de educación para el trabajo y el desarrollo humano, para apoyar la implementación del proyecto “Educación superior para una ciudad de conocimiento”.</t>
  </si>
  <si>
    <t>1074-8</t>
  </si>
  <si>
    <t>Prestación de servicios profesionales para apoyar a la Secretaría de Educación del Distrito en la implementación y acompañamiento de acciones que impacten en la calidad educativa, en el marco del proyecto “Educación superior para una ciudad de conocimiento”.</t>
  </si>
  <si>
    <t>1074-9</t>
  </si>
  <si>
    <t>1074-10</t>
  </si>
  <si>
    <t>Prestar servicios profesionales para apoyar a la Secretaría de Educación del Distrito en la orientación de la implementación y seguimiento de acciones para incrementar el acceso y la calidad de la educación superior, en el marco del proyecto “Educación superior para una ciudad de conocimiento”.</t>
  </si>
  <si>
    <t>1074-11</t>
  </si>
  <si>
    <t>Prestar servicios profesionales para apoyar a la Secretaría de Educación del Distrito para la implementación y seguimiento de acciones para incrementar el acceso y la calidad de la educación superior, en el marco del proyecto “Educación superior para una ciudad de conocimiento”.</t>
  </si>
  <si>
    <t>1074-12</t>
  </si>
  <si>
    <t>1074-13</t>
  </si>
  <si>
    <t>Prestar servicios profesionales para apoyar a la Secretaría de Educación del Distrito en aspectos jurídicos, en el marco del proyecto “Educación superior para una ciudad de conocimiento”.</t>
  </si>
  <si>
    <t>1074-14</t>
  </si>
  <si>
    <t>1074-15</t>
  </si>
  <si>
    <t>Prestar servicios profesionales para apoyar a la Secretaría de Educación del Distrito para la implementación y seguimiento de acciones para incrementar el acceso a la educación, en el marco del proyecto “Educación superior para una ciudad de conocimiento”.</t>
  </si>
  <si>
    <t>1074-16</t>
  </si>
  <si>
    <t>1074-17</t>
  </si>
  <si>
    <t>Prestar servicios profesionales para el acompañamiento en los aspectos jurídicos relacionados con las estrategias y acciones encaminadas a velar por la pertinencia y calidad de los programas ofrecidos por las instituciones de educación para el trabajo y el desarrollo humano.</t>
  </si>
  <si>
    <t>1074-18</t>
  </si>
  <si>
    <t>1074-19</t>
  </si>
  <si>
    <t xml:space="preserve">Prestar servicios de apoyo técnico y operativo, para la implementación y seguimiento de acciones de las estrategias de Educación para el Trabajo y el Desarrollo Humano, en el marco del proyecto “Educación superior para una ciudad de conocimiento”. </t>
  </si>
  <si>
    <t>1074-20</t>
  </si>
  <si>
    <t xml:space="preserve">Prestar servicios profesionales especializados para orientar y acompañar las estrategias de Educación Superior y Educación para el Trabajo, en el marco del proyecto “Educación superior para una ciudad de conocimiento”. </t>
  </si>
  <si>
    <t>1074-21</t>
  </si>
  <si>
    <t>Prestar servicios profesionales para asesorar a la Secretaría de Educación del Distrito en la formulación, implementación y acompañamiento para la implementación de acciones que impacten en la calidad educativa, en el marco del proyecto “Acceso con calidad a la Educación Superior”.</t>
  </si>
  <si>
    <t>1074-22</t>
  </si>
  <si>
    <t>Prestar servicios profesionales para apoyar a la Secretaría de Educación del Distrito en la formulación, implementación y acompañamiento para la implementación de acciones que impacten en la calidad educativa, en el marco del proyecto “Acceso con calidad a la Educación Superior”.</t>
  </si>
  <si>
    <t>1074-23</t>
  </si>
  <si>
    <t>1074-24</t>
  </si>
  <si>
    <t>1074-25</t>
  </si>
  <si>
    <t>1074-26</t>
  </si>
  <si>
    <t>Prestar servicios profesionales para apoyar a la Secretaría de Educación del Distrito en la orientación de la implementación y seguimiento de acciones para incrementar el acceso a la educación, en el marco del proyecto “Educación superior para una ciudad de conocimiento”.</t>
  </si>
  <si>
    <t>1074-27</t>
  </si>
  <si>
    <t>1074-28</t>
  </si>
  <si>
    <t>Prestar servicios profesionales especializados para verificar y hacer seguimiento a las condiciones técnicas de las instituciones de educación formal e instituciones de educación para el trabajo y el desarrollo humano, para apoyar la implementación del proyecto “Educación superior para una ciudad de conocimiento”.</t>
  </si>
  <si>
    <t>1074-29</t>
  </si>
  <si>
    <t>02004 Aunar esfuerzos con los actores del subsistema Distrital de Educacion Superior y el Gobierno Nacional, para orientar o desarrollar proyectos de Ciencia, Tecnología e Innovación, integrando apuestas productivas y de conocimiento de la región.</t>
  </si>
  <si>
    <t>Diseño de modelo y plan de pertinencia para educación superior y educación para el trabajo, que permitan orientar jóvenes y ciudadanos en general, respecto a las apuestas productivas y de conocimiento de la región, contribuyendo al desarrollo de CTeI.</t>
  </si>
  <si>
    <t>1074-30</t>
  </si>
  <si>
    <t>Aunar esfuerzos técnicos, administrativos y financieros para desarrollar un proyecto de mejoramiento de la calidad y el acceso a la educación superior, integrando apuestas productivas y de conocimiento de la región.</t>
  </si>
  <si>
    <t>1074-31</t>
  </si>
  <si>
    <t>02005 Implementacion gradual de una estrategia de Fomento a la calidad y mejores prácticas en los programas e instituciones de Formación para el Trabajo y el Desarrollo Humano</t>
  </si>
  <si>
    <t>Implementar el piloto de esquema de aseguramiento de la calidad para el sector de Educación para el Trabajo y el Desarrollo Humano</t>
  </si>
  <si>
    <t>1074-32</t>
  </si>
  <si>
    <t>Diseño de 3 programas de formación laboral, resultante del trabajo articulado entre una IETDH y un aliado del sector productivo, que responda con criterios de calidad y pertinencia a necesidades existentes en la ciudad</t>
  </si>
  <si>
    <t>1074-33</t>
  </si>
  <si>
    <t>1074 Educación superior para una ciudad de conocimiento</t>
  </si>
  <si>
    <t>Acompañamiento en la puesta en marcha de la implementación y evaluación integral de las estrategias de: fortalecimiento de competencias socioemocionales en el marco de la cátedra de la paz con enfoque de cultura ciudadana, formación en liderazgo educativo de rectores y consolidación del observatorio de convivencia escolar y de las estrategias distritales de acceso a la educación superior.</t>
  </si>
  <si>
    <t>JUAN MAURICIO TORRES JARAMILLO</t>
  </si>
  <si>
    <t>FABIAN CAMILO FONSECA JIMENEZ</t>
  </si>
  <si>
    <t>fcfonseca@educacionbogota.gov.co</t>
  </si>
  <si>
    <t>3120102-1</t>
  </si>
  <si>
    <t>Gastos de computador</t>
  </si>
  <si>
    <t>Suministro y distribución de tóner para impresora de las dependencias del nivel central y direcciones locales de la SED</t>
  </si>
  <si>
    <t>Alvaro Fernando Guzman Lucero</t>
  </si>
  <si>
    <t>Director de Servicios Administrativos</t>
  </si>
  <si>
    <t>YOLANDA CUELLAR GONZALEZ</t>
  </si>
  <si>
    <t>ycuellar@educacionbogota.gov.co</t>
  </si>
  <si>
    <t>3120102-2</t>
  </si>
  <si>
    <t>Prestar el servicio de soporte y mantenimiento al sistema financiero Apoteosys para la Secretaría de Educación del Distrito.</t>
  </si>
  <si>
    <t>3120102-3</t>
  </si>
  <si>
    <t xml:space="preserve">43232300;81112200 
</t>
  </si>
  <si>
    <t>Adquisición de licencias del software IBM SPSS STATISTICS para el manejo de la información estadística de la Secretaría de Educación del Distrito, lo cual incluye el plan anual de mantenimiento y soporte de la herramienta</t>
  </si>
  <si>
    <t>3120102-4</t>
  </si>
  <si>
    <t xml:space="preserve">43231513;43233701 </t>
  </si>
  <si>
    <t>Prestar los servicios de actualización, soporte, mantenimiento, asesoría y derecho a uso del software de gestión PS Documents, que soporta gestión de archivo de la Secretaría de Educación Distrital.</t>
  </si>
  <si>
    <t>3120102-5</t>
  </si>
  <si>
    <t>Prestar el servicio de mantenimiento, actualización y soporte del software de administración del Sistema de Gestión de Calidad - ISOLUCION, requerido por la SED.</t>
  </si>
  <si>
    <t>3120102-6</t>
  </si>
  <si>
    <t xml:space="preserve">Prestar los,sérvicios de actualización, soporte, y mantenimiento del software de asignación de turnos Digiturno® de
la Secretaría de Educación del Distrito. </t>
  </si>
  <si>
    <t>3120102-7</t>
  </si>
  <si>
    <t xml:space="preserve">81111805;43232801  
</t>
  </si>
  <si>
    <t>Renovar la Licencia Whatsup Gold Premium Service Agreement 2500 Devices, y WhatsUp Gold Flow Monitor 25 Sources para la Secretaría de Educación del distrito, lo que incluye el soporte de la Herramienta de monitoreo WhatsUP Gold.</t>
  </si>
  <si>
    <t>3120102-8</t>
  </si>
  <si>
    <t>Adquisición de los certificados digitales WILDCARD y TRUE BUSINESS para el fortalecimiento y consolidación de los Sistemas de información y el sostenimiento de la plataforma tecnológica de la Secretaria de Educación del Distrito.</t>
  </si>
  <si>
    <t>3120102-9</t>
  </si>
  <si>
    <t>81112210;81111811;81112501</t>
  </si>
  <si>
    <t xml:space="preserve">PRESTAR LOS SERVICIOS DE ADMINISTRACIÓN, ACTUALIZACIÓN, SOPORTE, MANTENIMIENTO Y DERECHO A USO DE 335 LICENCIAS DEL SOFTWARE DEXON, QUE SOPORTA LA GESTIÓN DE LOS SERVICIOS DE MESA DE AYUDA DE LA SECRETARÍA DE EDUCACIÓN DISTRITAL, ASI COMO EL SOPORTE Y MANTENIMIENTO DE LOS DEMÁS MÓDULOS QUE HACEN PARTE DEL SOFTWARE. </t>
  </si>
  <si>
    <t>3120102-10</t>
  </si>
  <si>
    <t>43233205;43233201</t>
  </si>
  <si>
    <t xml:space="preserve"> Adquisición, instalación y puesta en funcionamiento del software "CELLCRYPT" para encriptación de voz, chat y archivos en celulares Smartphone, para la Secretaría de Educación del Distrito.</t>
  </si>
  <si>
    <t>3120102-11</t>
  </si>
  <si>
    <t>Adquisición de las licencias de ACROBAT PRO y ADOBE CLOUD Sector Gobierno Plan VIP última versión, para el fortalecimiento y consolidación de los Sistemas de información de la plataforma tecnológica de la Secretaria de Educación del Distrito.</t>
  </si>
  <si>
    <t>3120102-12</t>
  </si>
  <si>
    <t>81112200;43232300</t>
  </si>
  <si>
    <t>Adquisición y soporte del software ArcGIS para el manejo del sistema de información Geográfica de la Secretaría de Educación del Distrito.</t>
  </si>
  <si>
    <t>3120102-13</t>
  </si>
  <si>
    <t>43232301;81112501</t>
  </si>
  <si>
    <t>Renovar el licenciamiento de la aplicación basada en búsqueda inteligente, interactiva y en línea de información, sobre imágenes documentales de la Secretaría de Educación del Distrito.</t>
  </si>
  <si>
    <t>3120102-14</t>
  </si>
  <si>
    <t>43231503, 80141705,  81161801</t>
  </si>
  <si>
    <t>PRESTAR EL SERVICIO DE OPERACIÓN DE LA PLATAFORMA TECNOLÓGICA PARA LAS SUBASTAS INVERSAS ELECTRÓNICAS DE LA SECRETARÍA DE EDUCACIÓN DEL DISTRITO</t>
  </si>
  <si>
    <t>LUZ DARY VARGAS</t>
  </si>
  <si>
    <t>311020301-1</t>
  </si>
  <si>
    <t>HONORARIOS ENTIDAD</t>
  </si>
  <si>
    <t>N/A</t>
  </si>
  <si>
    <t>PRESTACIÓN DE SERVICIOS PROFESIONALES ESPECIALIZADOS EN MATERIA JURÍDICA PARA ACOMPAÑAR AL DESPACHO DE LA SECRETARIA DE EDUCACIÓN EN EL ANÁLISIS Y REVISIÓN DE LOS ASUNTOS JURÍDICOS RELACIONADOS CON LA SEGUNDA INSTANCIA DE PROCESOS DISCIPLINARIOS DE SERVIDORES PÚBLICOS DE LA SECRETARÍA, EL SEGUIMIENTO Y CONTROL A ACTUACIONES ADMINISTRATIVAS DE LOS ÓRGANOS DE CONTROL, LOS PROCESOS DE COBRO PERSUASIVO Y LOS PROCESOS DE COMPRAS PÚBLICAS EN MATERIA DE TRANSPORTE ESCOLAR Y CONSTRUCCIONES QUE SE ENCUENTRAN A CARGO DEL DESPACHO DE LA SECRETARÍA DE EDUCACIÓN.</t>
  </si>
  <si>
    <t>KARINA EUGENIA RICAURTE FARFAN</t>
  </si>
  <si>
    <t>311020301-2</t>
  </si>
  <si>
    <t>PRESTACIÓN DE SERVICIOS PROFESIONALES PARA GESTIONAR Y APOYAR LAS RELACIONES DE LA SECRETARÍA DE EDUCACIÓN DISTRITAL CON EL SECTOR PRIVADO Y ORGANISMOS INTERNACIONALES, GENERANDO ALIANZAS, LAZOS DE AMISTAD Y COOPERACIÓN ACORDES A LA MISIONALIDAD DE LA ENTIDAD Y BRINDANDO COLABORACIÓN A LOS EQUIPOS ENCARGADOS DE LA ELABORACIÓN Y REVISIÓN DE TEXTOS TÉCNICOS O ACADÉMICOS REQUERIDOS POR EL DESPACHO DE LA SECRETARÍA DE EDUCACIÓN EN LAS LABORES QUE SEAN ASIGNADAS.</t>
  </si>
  <si>
    <t>311020301-3</t>
  </si>
  <si>
    <t>PRESTACIÓN DE SERVICIOS PROFESIONALES ESPECIALIZADOS EN MATERIA JURÍDICA PARA ACOMPAÑAR AL DESPACHO DE LA SECRETARIA DE EDUCACIÓN Y A LOS SUBSECRETARIOS A TRAVÉS DEL ANÁLISIS Y REVISIÓN DE LOS ASUNTOS JURÍDICO-ADMINISTRATIVOS QUE SEAN REQUERIDOS POR EL DESPACHO. ASÍ MISMO, REALIZAR EL ACOMPAÑAMIENTO JURÍDICO A LA SED EN ASUNTOS QUE TENGAN RELACIÓN CON LOS SINDICATOS DE LA SED.</t>
  </si>
  <si>
    <t>311020301-4</t>
  </si>
  <si>
    <t>PRESTAR LOS SERVICIOS PROFESIONALES EN LA CONCEPTUALIZACIÓN Y SEGUIMIENTO A LA EJECUCIÓN DEL PLAN DE BIENESTAR DE LA ENTIDAD, PROPENDIENDO POR EL FORTALECIMIENTO DE LA CULTURA ORGANIZACIONAL PARA LOS NIVELES CENTRAL, LOCAL INSTITUCIONAL QUE COMPONEN LA SECRETARIA DE EDUCACIÓN, EN COORDINACIÓN CON LA SUBSECRETARIA DE GESTIÓN INSTITUCIONAL Y SU DIRECCIÓN DE TALENTO HUMANO</t>
  </si>
  <si>
    <t>311020301-5</t>
  </si>
  <si>
    <t>PRESTACIÓN DE SERVICIOS PROFESIONALES ESPECIALIZADOS AL DESPACHO DE LA SECRETARÍA DE EDUCACIÓN DEL DISTRITO, CON EL FIN DE BRINDAR ACOMPAÑAMIENTO EN EL DESARROLLO DE ACTIVIDADES RELACIONADAS CON TEMAS DE FUNCIÓN PÚBLICA Y CARRERA ADMINISTRATIVA.</t>
  </si>
  <si>
    <t>JOSE RICARDO GUALTEROS UVA</t>
  </si>
  <si>
    <t xml:space="preserve">3241000
</t>
  </si>
  <si>
    <t>311020301-6</t>
  </si>
  <si>
    <t>PRESTAR SERVICIOS PROFESIONALES ESPECIALIZADOS EN MATERIA JURÍDICA ALTAMENTE CALIFICADA PARA ACOMPAÑAR EXTERNAMENTE A LA SECRETARÍA DE EDUCACIÓN DISTRITAL A TRAVÉS DE LA EMISIÓN DE CONCEPTOS JURÍDICOS, DEL ANÁLISIS Y REVISIÓN DE PROYECTOS DE NORMA O DECISIONES ADMINISTRATIVAS, ASÍ COMO LA REPRESENTACIÓN JUDICIAL DE LA ENTIDAD.</t>
  </si>
  <si>
    <t>311020301-7</t>
  </si>
  <si>
    <t>PRESTAR SERVICIOS PROFESIONALES A LA SECRETARÍA DE EDUCACIÓN EN TEMAS TRIBUTARIOS, FINANCIEROS, ADMINISTRATIVOS, Y DE HACIENDA PÚBLICA, MEDIANTE LA PREPARACIÓN DE CONCEPTOS JURÍDICOS,  PROYECTOS DE NORMAS Y TRÁMITES ANTE ENTIDADES DEL ORDEN NACIONAL O DISTRITAL EN LOS ASUNTOS OBJETO DEL CONTRATO.</t>
  </si>
  <si>
    <t>311020301-8</t>
  </si>
  <si>
    <t>PRESTAR ASESORÍA JURÍDICA A LA SECRETARÍA DE EDUCACIÓN DEL DISTRITO EN MATERIA LABORAL PARA EL PROCESO DE NEGOCIACIÓN COLECTIVA DE TRABAJO QUE DEBE ADELANTARSE CON LAS ORGANIZACIONES SINDICALES Y MANEJO DE CONFLICTOS LABORALES.</t>
  </si>
  <si>
    <t>311020301-9</t>
  </si>
  <si>
    <t>PRESTACIÓN DE SERVICIOS PROFESIONALES AL DESPACHO DE LA SECRETARÍA DE EDUCACIÓN PARA LA REVISIÓN, ANÁLISIS Y DEFINICIÓN DE INFORMACIÓN PARA LAS RESPUESTAS A LAS SOLICITUDES DEL CONGRESO DE LA REPÚBLICA, EL CONCEJO DISTRITAL Y LAS JUNTAS ADMINISTRADORAS LOCALES, ASÍ COMO LA REVISIÓN DE LA INFORMACIÓN QUE SE GENERE DESDE LA SECRETARÍA DE EDUCACIÓN PARA LA PARTICIPACIÓN EN LOS DEBATES QUE SE PRESENTEN EN DICHOS CUERPOS COLEGIADOS,  EN EL MARCO DEL PLAN DE DESARROLLO” BOGOTÁ MEJOR PARA TODOS”; ASÍ COMO PARA COORDINAR LA CONSTRUCCIÓN DE MEMORIA INSTITUCIONAL ALREDEDOR DE ESTOS TEMAS.</t>
  </si>
  <si>
    <t>311020301-10</t>
  </si>
  <si>
    <t>PRESTAR SERVICIOS PROFESIONALES AL DESPACHO DE LA SECRETARÍA DE EDUCACIÓN DEL DISTRITO, APOYANDO EN LA EJECUCIÓN DE LA ESTRATEGIA DE RELACIONAMIENTO CON LOS CUERPOS COLEGIADOS DEL ORDEN DISTRITAL Y NACIONAL, ENFATIZADO EN LOS ASUNTOS DEL CONCEJO DISTRITAL DE BOGOTÁ Y GENERANDO INFORMACIÓN QUE DOCUMENTE EL ACTUAR DE LA SECRETARÍA DE EDUCACIÓN EN LOS DEBATES DE LOS PROYECTOS DE ACUERDO Y DEBATES DE CONTROL POLÍTICO, APORTANDO EN LA CONSTRUCCIÓN DE MEMORIA INSTITUCIONAL.</t>
  </si>
  <si>
    <t>311020301-11</t>
  </si>
  <si>
    <t>GESTIONAR EL RELACIONAMIENTO DE LA SECRETARÍA DE EDUCACIÓN DE BOGOTÁ, A TRAVÉS DE ACCIONES Y PROYECTOS DE COOPERACIÓN CON ENTIDADES Y ORGANIZACIONES PRIVADAS Y PÚBLICAS, NACIONALES E INTERNACIONALES QUE PERMITAN EL FORTALECIMIENTO DE LOS PROGRAMAS Y ACCIONES QUE ADELANTA LA SECRETARÍA DE EDUCACIÓN EN CUMPLIMIENTO DEL PLAN DE DESARROLLO.</t>
  </si>
  <si>
    <t>311020301-12</t>
  </si>
  <si>
    <t>PRESTAR SERVICIOS PROFESIONALES AL DESPACHO DE LA SECRETARIA DE EDUCACIÓN DISTRITAL, DESARROLLANDO ACTIVIDADES DE APOYO PARA EL SEGUIMIENTO, ARTICULACIÓN Y FORTALECIMIENTO DE LAS RELACIONES DE LA SECRETARÍA DE EDUCACIÓN DISTRITAL CON INSTANCIAS DE ORDEN NACIONAL Y DISTRITAL QUE EJERCEN CONTROL POLÍTICO COMO EL CONGRESO DE LA REPÚBLICA, CONCEJO DISTRITAL Y JUNTAS ADMINISTRADORAS LOCALES, ASÍ COMO CON LAS JUNTAS DE ACCIÓN COMUNAL EN LOS CASOS QUE SE REQUIERA, EN EL MARCO DEL PLAN DE DESARROLLO” BOGOTÁ MEJOR PARA TODOS”, ENFATIZANDO EN LA COMPILACIÓN DE LAS ACTIVIDADES REALIZADAS POR LA SECRETARÍA DE EDUCACIÓN CON LAS COMUNIDADES EN TERRITORIO, GENERANDO MEMORIA INSTITUCIONAL AL RESPECTO.</t>
  </si>
  <si>
    <t>311020301-13</t>
  </si>
  <si>
    <t>80101509 </t>
  </si>
  <si>
    <t xml:space="preserve">PRESTACIÓN DE SERVICIOS PROFESIONALES AL DESPACHO DE LA SECRETARÍA DE EDUCACIÓN PARA COORDINAR LA GESTIÓN, SEGUIMIENTO Y CONTROL DE LA ATENCIÓN EFECTIVA A LAS SOLICITUDES DEL CONGRESO DE LA REPÚBLICA, EL CONCEJO DISTRITAL Y LAS JUNTAS ADMINISTRADORAS LOCALES, ASÍ COMO EL ACOMPAÑAMIENTO A LAS ÁREAS  EN LA VALIDACIÓN DE LA  INFORMACIÓN QUE LA  SED DEBE PRESENTAR  EN ESCENARIOS CON LA COMUNIDAD COMO MESAS DE TRABAJO, SESIONES, CONSEJOS LOCALES; ASÍ COMO APOYAR LA CONSTRUCCIÓN DE MEMORIA INSTITUCIONAL ALREDEDOR DE ESTOS TEMAS.
</t>
  </si>
  <si>
    <t>6,5</t>
  </si>
  <si>
    <t>3120103-1</t>
  </si>
  <si>
    <t xml:space="preserve">COMBUSTIBLES, LUBRICANTES Y LLANTAS </t>
  </si>
  <si>
    <t>Suministro de combustible para el parque automotor de la Secretaria de Educación del Distrito</t>
  </si>
  <si>
    <t>MARLON  MENDEZ VILLAMIZAR</t>
  </si>
  <si>
    <t xml:space="preserve">MEMENDEZ@educacionbogota.gov.co </t>
  </si>
  <si>
    <t>3120103-2</t>
  </si>
  <si>
    <t>Compra de llantas para el parque automotor de la Secretaria de Educación del Distrito</t>
  </si>
  <si>
    <t>3120104-1</t>
  </si>
  <si>
    <t>MATERIALES Y SUMINISTROS</t>
  </si>
  <si>
    <t>Suministro y distribución de insumos de papelería, útiles de oficina, para las dependencias del Nivel Central y las  Direcciones Locales de la Secretaria de Educación Distrital</t>
  </si>
  <si>
    <t>YCUELLAR@educacionbogota.gov.co</t>
  </si>
  <si>
    <t>3120104-2</t>
  </si>
  <si>
    <t>Servicio de máquinas dispensadoras de bebidas calientes para los funcionarios de la Secretaria de Educación Nivel Central</t>
  </si>
  <si>
    <t>MARCIA ANGELITA  BAYONA</t>
  </si>
  <si>
    <t xml:space="preserve">mbayona@educacionbogota.gov.co </t>
  </si>
  <si>
    <t>3120104-3</t>
  </si>
  <si>
    <t>Contratar la compra de equipos purificadores de agua para la sede central de la Secretaria de Educación Distrital</t>
  </si>
  <si>
    <t>3120105-1</t>
  </si>
  <si>
    <t>COMPRA DE EQUIPOS</t>
  </si>
  <si>
    <t xml:space="preserve">Adquisicion de Hornos Microondas Industriales </t>
  </si>
  <si>
    <t xml:space="preserve">3120201 - </t>
  </si>
  <si>
    <t xml:space="preserve">ARRENDAMIENTOS </t>
  </si>
  <si>
    <t>EN VIRTUD DEL PRESENTE CONTRATO EL ARRENDADOR, SE COMPROMETE A ENTREGAR Y EL ARRENDATARIO A RECIBIR A TÍTULO DE ARRENDAMIENTO Y COMO CUERPO CIERTO, EL ESPACIO PARA OFICINAS, UBICADO EN EL INMUEBLE DE LA AVENIDA CALLE 26 NO. 66 - 63 DE BOGOTÁ D.C, EL CUAL COMPRENDE UN ÁREA DE 14.273.88 M2 Y EL DERECHO AL USO DE 388 PARQUEADEROS QUE FORMAN PARTE DEL MISMO INMUEBLE, IDENTIFICADO CON LA CÉDULA CATASTRAL NO. A – 28-A 34/40, REGISTRADO CON MATRÍCULA INMOBILIARIA NO. 50C-0154167. LOS LINDEROS GENERALES SE ENCUENTRAN CONTENIDOS EN LA ESCRITURA PÚBLICA NO. 3005 DEL 28 DE MAYO DE 1973 DE LA NOTARÍA PRIMERA DE BOGOTÁ. EN CUANTO A LOS LINDEROS ESPECÍFICOS, SIENDO UN EDIFICIO QUE NO ESTÁ SOMETIDO A RÉGIMEN DE PROPIEDAD HORIZONTAL LAS ÁREAS OBJETO DE ARRENDAMIENTO SE DESCRIBEN EN EL ANEXO NO. 1.</t>
  </si>
  <si>
    <t xml:space="preserve">DIRECTOR DE SERVICIOS ADMINISTRATIVOS </t>
  </si>
  <si>
    <t>DIEGO ANDRÉS SOLÓRZANO LASSO</t>
  </si>
  <si>
    <t>dsolorzano@educacionbogota.gov.co</t>
  </si>
  <si>
    <t>ARRENDAMIENTO DEL PREDIO IDENTIFICADO CON LA DIRECCIÓN CALLE 14 B #114 B -30 DE LA LOCALIDAD DE FONTIBÓN DE LA CIUDAD DE BOGOTÁ D.C., PARA EL FUNCIONAMIENTO DEL ARCHIVO GENERAL DE LA SECRETARÍA DE EDUCACIÓN DEL DISTRITO.</t>
  </si>
  <si>
    <t>ARRENDAMIENTO DEL PREDIO IDENTIFICADO CON LA DIRECCIÓN CALLE 126A No. 7C-82 DE LA LOCALIDAD DE USAQUÉN, DE LA CIUDAD DE BOGOTÁ D.C., PARA EL FUNCIONAMIENTO DE LAS OFICINAS ADMINISTRATIVAS DE LA DIRECCIÓN LOCAL DE EDUCACIÓN.</t>
  </si>
  <si>
    <t>ARRENDAMIENTO DEL PREDIO IDENTIFICADO CON LA DIRECCIÓN, CALLE 71 A No. 70 C -44, DE LA LOCALIDAD DE ENGATIVÁ, DE LA CIUDAD DE BOGOTA D.C., PARA EL FUNCIONAMIENTO DE LA DIRECCIÓN LOCAL DE EDUCACIÓN.</t>
  </si>
  <si>
    <t>ARRENDAMIENTO DE LOS PREDIOS IDENTIFICADOS CON LAS DIRECCIONES: CALLE 59 B SUR N. 45 D-27. CALLE 59 B SUR N. 45-D - U:CALLE 59 C SUR N. 45 D 48. CALLE 59C SUR N. 45'D - 22 DE LA LOCALIDAD DE CIUDAD BOLÍVAR-DE LA CIUDAD DE BOGOTA D.C., PARA
EL FUNCIONAMIENTO DE LA DIRECCION LOCAL</t>
  </si>
  <si>
    <t xml:space="preserve"> ARRENDAMIENTO DEL PREDIO IDENTIFICADO CON LA DIRECCIÓN AVENIDA CRA 30 No. 1A-20 DE LA LOCALIDAD DE LOS MÁRTIRES, DE LA CIUDAD DE BOGOTÁ D.C., PARA EL FUNCIONAMIENTO DE LA DIRECCIÓN LOCAL DE EDUCACIÓN.</t>
  </si>
  <si>
    <t xml:space="preserve">ARRENDAMIENTO DEL PREDIO, DE LA CIUDAD DE BOGOTÁ D.C., PARA EL FUNCIONAMIENTO DE LA DIRECCIÓN LOCAL DE EDUCACIÓN DE CANDELARIA </t>
  </si>
  <si>
    <t>ARRENDAMIENTO DE LOS PREDIOS IDENTIFICADOS CON LAS DIRECCIONES: CALLE 59 B SUR # 45 D-27;  CALLE 59 B SUR # 45D-21; CALLE 59 C SUR #45D-28. CALLE 59C SUR #45D-22 DE LA LOCALIDAD DE CIUDAD BOLÍVAR DE LA CIUDAD DE BOGOTA D.C., PARA
EL FUNCIONAMIENTO DE LA DIRECCION LOCAL</t>
  </si>
  <si>
    <t>ARRENDAMIENTO DEL INMUEBLE IDENTIFICADO CON LA DIRECCION CARRERA 7 No.22-44 Segundo Piso, DE LA LOCALIDAD DE SANTA FE DE BOGOTA D.C, PARA EL FUNCIONAMIENTO DE LAS OFICINAS ADMINISTRATIVAS DE LA DIRECCION LOCAL DE SANTA FE y LA CANDELARIA.</t>
  </si>
  <si>
    <t>3120203-1</t>
  </si>
  <si>
    <t>GASTOS DE TRANSPORTE Y COMUNICACIÓN</t>
  </si>
  <si>
    <t>Prestar el servicio público de transporte terrestre automotor especial para el desarrollo de las actividades programadas por la Secretaría de Educación del Distrito.</t>
  </si>
  <si>
    <t>3120203 - 2</t>
  </si>
  <si>
    <t>Prestar los servicios para la gestión y administración de los procesos de correspondencia de la Secretaría de Educación del Distrito.</t>
  </si>
  <si>
    <t>MONICA PATRICIA PAJARO</t>
  </si>
  <si>
    <t>mpajaro@educacionbogota.gov.co</t>
  </si>
  <si>
    <t>3120204-1</t>
  </si>
  <si>
    <t>IMPRESOS Y PUBLICACIONES</t>
  </si>
  <si>
    <t xml:space="preserve">Prestar el servicio de fotocopiado integral y servicios afines para la Secretaria de Educación del Distrito bajo la modalidad de outsorcing.  </t>
  </si>
  <si>
    <t>3120204-2</t>
  </si>
  <si>
    <t>REALIZAR LA PUBLICACIÓN DE AVISOS DE PRENSA EMITIDOS POR LA SED EN PERIÓDICOS DE CIRCULACIÓN NACIONAL Y LOCAL.</t>
  </si>
  <si>
    <t>Karina Eugenia Ricaurte Farfan</t>
  </si>
  <si>
    <t>Subsecretaría de Gestión Institucional</t>
  </si>
  <si>
    <t>Rocio Jazmin Olarte Tapia</t>
  </si>
  <si>
    <t>Oficina Asesora de Comunicación y Prensa</t>
  </si>
  <si>
    <t>Cesar Almonacid Achury OACP</t>
  </si>
  <si>
    <t>3120204-3</t>
  </si>
  <si>
    <t>Suscripción Periódico El Espectador</t>
  </si>
  <si>
    <t>3120204-4</t>
  </si>
  <si>
    <t>Suscripción Periódico Casa Editorial EL TIEMPO</t>
  </si>
  <si>
    <t>3120204-5</t>
  </si>
  <si>
    <t>Suscripción Revista Semana</t>
  </si>
  <si>
    <t>3120204-6</t>
  </si>
  <si>
    <t>55101531;55111506</t>
  </si>
  <si>
    <t>Contratar la suscripción a las publicaciones en medio electrónico especializadas en materia jurídica con actualización permanente, así como acceso a la plataforma Analítica, líneas jurisprudenciales en materia de contratación estatal y responsabilidad extracontractual civil y del estado, en medio digital para 28 funcionarios de la entidad.</t>
  </si>
  <si>
    <t>Cesar Almonacid Achury OACP - Claudia Marcela Vela Jimenez - OAJ</t>
  </si>
  <si>
    <t>calmonacid@educacionbogota.gov.co; cvela@educacionbogota.gov.co</t>
  </si>
  <si>
    <t>312020501-1</t>
  </si>
  <si>
    <t>MANTENIMIENTO ENTIDAD</t>
  </si>
  <si>
    <t>Prestar el servicio de mantenimiento preventivo y correctivo al sistema de comunicaciones de la Secretaria de Educación del Distrito</t>
  </si>
  <si>
    <t>312020501-2</t>
  </si>
  <si>
    <t xml:space="preserve">Prestar el servicio de mantenimiento correctivo y preventivo para los vehículos que conforman el parque automotor de la Secretaría de Educación del Distrito </t>
  </si>
  <si>
    <t>312020501-3</t>
  </si>
  <si>
    <t>Suministro de materiales y elementos de ferretería para el mantenimiento de las edificaciones de las sedes administrativas de la secretaría de educación del distrito</t>
  </si>
  <si>
    <t>JUANITA LLERAS MEJIA</t>
  </si>
  <si>
    <t>jllerasm@educacionbogota.gov.co</t>
  </si>
  <si>
    <t>312020501-4</t>
  </si>
  <si>
    <t>Prestación integral del servicio de vigilancia y seguridad privada para las sedes educativas y áreas administrativas de la Secretaría de Educación del Distrito Capital</t>
  </si>
  <si>
    <t>SANDRA MILENA SALAZAR</t>
  </si>
  <si>
    <t>SSALAZAR@educacionbogota.gov.co</t>
  </si>
  <si>
    <t>312020501-5</t>
  </si>
  <si>
    <t>312020501-6</t>
  </si>
  <si>
    <t>311020400-1</t>
  </si>
  <si>
    <t>Remneración Servicios Técnicos</t>
  </si>
  <si>
    <t>Prestar servicios de apoyo asistencial a la dirección de servicios administrativos en las actividades de gestión documental</t>
  </si>
  <si>
    <t>Alvaro Fernando Guzmán Lucero</t>
  </si>
  <si>
    <t>Leonardo Alexander Cáceres Cáceres</t>
  </si>
  <si>
    <t>lcaceresc@educacionbogota.gov.co</t>
  </si>
  <si>
    <t>311020400-2</t>
  </si>
  <si>
    <t>311020400-3</t>
  </si>
  <si>
    <t>311020400-4</t>
  </si>
  <si>
    <t>311020400-5</t>
  </si>
  <si>
    <t>311020400-6</t>
  </si>
  <si>
    <t>311020400-7</t>
  </si>
  <si>
    <t>311020400-8</t>
  </si>
  <si>
    <t>311020400-9</t>
  </si>
  <si>
    <t>311020400-10</t>
  </si>
  <si>
    <t>311020400-11</t>
  </si>
  <si>
    <t>311020400-12</t>
  </si>
  <si>
    <t>311020400-13</t>
  </si>
  <si>
    <t>311020400-14</t>
  </si>
  <si>
    <t>311020400-15</t>
  </si>
  <si>
    <t>311020400-16</t>
  </si>
  <si>
    <t>311020400-17</t>
  </si>
  <si>
    <t>311020400-18</t>
  </si>
  <si>
    <t>311020400-19</t>
  </si>
  <si>
    <t>311020400-20</t>
  </si>
  <si>
    <t>311020400-21</t>
  </si>
  <si>
    <t>311020400-22</t>
  </si>
  <si>
    <t>311020400-23</t>
  </si>
  <si>
    <t>311020400-24</t>
  </si>
  <si>
    <t>311020400-25</t>
  </si>
  <si>
    <t>311020400-26</t>
  </si>
  <si>
    <t>311020400-27</t>
  </si>
  <si>
    <t>Prestar servicios de apoyo apoyo tecnico dirección de servicios administrativosen orfertacion y coordinacion de las actividades de Gestion Documental</t>
  </si>
  <si>
    <t>311020400-28</t>
  </si>
  <si>
    <t>311020400-29</t>
  </si>
  <si>
    <t>311020400-30</t>
  </si>
  <si>
    <t>311020400-31</t>
  </si>
  <si>
    <t>311020400-32</t>
  </si>
  <si>
    <t>311020400-33</t>
  </si>
  <si>
    <t>311020400-34</t>
  </si>
  <si>
    <t>311020400-36</t>
  </si>
  <si>
    <t>311020400-37</t>
  </si>
  <si>
    <t>311020400-38</t>
  </si>
  <si>
    <t>311020400-39</t>
  </si>
  <si>
    <t>311020400-40</t>
  </si>
  <si>
    <t>311020400-41</t>
  </si>
  <si>
    <t>311020400-42</t>
  </si>
  <si>
    <t>311020400-43</t>
  </si>
  <si>
    <t>311020400-44</t>
  </si>
  <si>
    <t>311020400-45</t>
  </si>
  <si>
    <t>311020400-46</t>
  </si>
  <si>
    <t>311020400-47</t>
  </si>
  <si>
    <t>311020400-48</t>
  </si>
  <si>
    <t>Prestar Servicios de Apoyo administrativo a la Dirección de Servicios Administrativos en las actividades de gestión documental</t>
  </si>
  <si>
    <t>311020400-49</t>
  </si>
  <si>
    <t>Prestar Servicios de apoyo técnico a la Dirección de Servicios Administrativos en orientación y coordinación de las actividades de Gestión Documental.</t>
  </si>
  <si>
    <t>311020400-50</t>
  </si>
  <si>
    <t>311020400-51</t>
  </si>
  <si>
    <t>311020400-52</t>
  </si>
  <si>
    <t>311020400-53</t>
  </si>
  <si>
    <t>311020400-54</t>
  </si>
  <si>
    <t>311020400-55</t>
  </si>
  <si>
    <t>311020400-56</t>
  </si>
  <si>
    <t xml:space="preserve"> EDUARDO DIAZ RODRIGUEZ</t>
  </si>
  <si>
    <t>312020601 SEGUROS ENTIDAD</t>
  </si>
  <si>
    <t>ADQUISICIÓN DE SEGURO OBLIGATORIO DE ACCIDENTES DE TRÁNSITO SOAT PARA  EL PARQUE AUTOMOTOR DE LA SECRETARIA DE EDUCACIÓN DEL DISTRITO</t>
  </si>
  <si>
    <t>Seguros</t>
  </si>
  <si>
    <t>SAP</t>
  </si>
  <si>
    <t>FERNANDO RAMIREZ OCHOA</t>
  </si>
  <si>
    <t>Director  de Dotaciones Escolares</t>
  </si>
  <si>
    <t>LUIS ALBERTO CANTOR BELLO</t>
  </si>
  <si>
    <t>3241000 EXT.3122</t>
  </si>
  <si>
    <t>LCANTOR@educacionbogota.gov.co</t>
  </si>
  <si>
    <t>ADQUIRIR EL PLAN DE SEGUROS DE LA SECRETARIA DE EDUCACIÓN DEL DISTRITO.</t>
  </si>
  <si>
    <t>ADQUISICIÓN DE LA PÓLIZA DE SEGURO DE INFIDELIDAD Y RIESGOS FINANCIEROS PARA LA SECRETARÍA DE EDUCACIÓN DISTRITAL.</t>
  </si>
  <si>
    <t>3-1-2-02-10</t>
  </si>
  <si>
    <t>BIENESTAR E INCENTIVOS</t>
  </si>
  <si>
    <t>PRESTACIÓN DE SERVICIOS DE APOYO A LA GESTIÓN PARA DESARROLLAR LAS ACTIVIDADES DEL PLAN DE BIENESTAR E INCENTIVOS, CAPACITACIÓN, PREVENCIÓN Y PROMOCIÓN DE LA SEGURIDAD Y SALUD EN EL TRABAJO, FUNDAMENTADA EN LA POLÍTICA INTEGRAL DE BIENESTAR Y EN LA POLÍTICA DE SEGURIDAD Y SALUD EN EL TRABAJO, ASÍ COMO EL FORTALECIMIENTO EN TEMAS DE COMUNICACIÓN Y CULTURA ORGANIZACIONAL.</t>
  </si>
  <si>
    <t>3-3-1-2-02-09-01</t>
  </si>
  <si>
    <t>CAPACITACION</t>
  </si>
  <si>
    <t>3-1-2-01-01</t>
  </si>
  <si>
    <t>DOTACION</t>
  </si>
  <si>
    <t>3-1-2-02-12</t>
  </si>
  <si>
    <t>SEGURIDAD Y SALUD EN EL TRABAJO</t>
  </si>
  <si>
    <t>1058-32</t>
  </si>
  <si>
    <t>1058-82</t>
  </si>
  <si>
    <t>Formar y acompañar Directores locales de educación para desarrollar y potenciar sus capacidades de liderazgo educativo en el mejoramiento de la gestión y la calidad de la educación.</t>
  </si>
  <si>
    <t>1058-84</t>
  </si>
  <si>
    <t>Prestar a la Secretaría de Educación del Distrito los servicios de planeación, ordenación, compra de espacios y seguimiento a la ejecución de campañas de divulgación en medios de comunicación de carácter masivos y directos, comunitarios o alternativos, para  los fines estipulados por las estrategias de comunicación de la SED con el fin de posicionar en la ciudadanía la educación de calidad a través de la formación integral, sujetándose a los lineamientos estratégicos de medios que indique la entidad</t>
  </si>
  <si>
    <t>1058-86</t>
  </si>
  <si>
    <t>02009 Producción y desarrollo de piezas de comunicación requeridas por las areas de la Secretaria de Educación del Distrito y su respectiva distribución.</t>
  </si>
  <si>
    <t>Contratar la producción y desarrollo de piezas de comunicación, así como publicaciones, que hacen parte de la estrategia institucional para el posicionamiento, promoción y desarrollo de las apuestas de la entidad orientadas a la construcción de una ciudad educadora</t>
  </si>
  <si>
    <t>1058-87</t>
  </si>
  <si>
    <t>Implementar estrategias desde la competencia de estudio, monitoreo y sistematización, que corresponde al Observatorio de Convivencia Escolar, en relación con los fenómenos que afectan  el clima escolar en la apuesta de Ciudad Educadora</t>
  </si>
  <si>
    <t>1058-88</t>
  </si>
  <si>
    <t>Implementar estrategias desde la competencia de estudio, monitoreo y sistematización, que corresponde al Observatorio de Convivencia Escolar, en relación con los fenómenos que afectan la convivencia escolar en la apuesta de Ciudad Educadora</t>
  </si>
  <si>
    <t>1058-89</t>
  </si>
  <si>
    <t>Implementar estrategias desde la competencia de estudio, monitoreo y sistematización, que corresponde al Observatorio de Convivencia Escolar, en relación con los fenómenos que afectan los entornos escolares en la apuesta de Ciudad Educadora</t>
  </si>
  <si>
    <t>1058-91</t>
  </si>
  <si>
    <t>1058-93</t>
  </si>
  <si>
    <t>93121607; 93121701</t>
  </si>
  <si>
    <t xml:space="preserve">Acompañar técnicamente a la SED en la adopción de la ruta pedagógica y metodológica para la implementación de estrategias para el fortalecimiento de las competencias socio-emocionales y de la cátedra de la paz con enfoque de cultura ciudadana en estudiantes de establecimientos educativos de Bogotá, a través de la articulación interinstitucional, técnica, administrativa y financiera. </t>
  </si>
  <si>
    <t>1058-94</t>
  </si>
  <si>
    <t>Fortalecer los planes de convivencia de los establecimientos educativos oficiales de la ciudad de Bogotá, para la apropiación y diseño de acciones de promoción, prevención, movilización y liderazgo que impulsen el mejoramiento de la convivencia y el clima escolar a través de la articulación interinstitucional técnica, administrativa y financiera.</t>
  </si>
  <si>
    <r>
      <rPr>
        <sz val="12"/>
        <color rgb="FFFF0000"/>
        <rFont val="Arial"/>
        <family val="2"/>
      </rPr>
      <t>Implementar</t>
    </r>
    <r>
      <rPr>
        <sz val="12"/>
        <color theme="1"/>
        <rFont val="Arial"/>
        <family val="2"/>
      </rPr>
      <t xml:space="preserve"> estrategias en torno a procesos evaluativos para el fortalecimiento de competencias </t>
    </r>
    <r>
      <rPr>
        <sz val="12"/>
        <color rgb="FFFF0000"/>
        <rFont val="Arial"/>
        <family val="2"/>
      </rPr>
      <t>con</t>
    </r>
    <r>
      <rPr>
        <sz val="12"/>
        <color theme="1"/>
        <rFont val="Arial"/>
        <family val="2"/>
      </rPr>
      <t xml:space="preserve"> estudiantes </t>
    </r>
    <r>
      <rPr>
        <sz val="12"/>
        <color rgb="FFFF0000"/>
        <rFont val="Arial"/>
        <family val="2"/>
      </rPr>
      <t>del</t>
    </r>
    <r>
      <rPr>
        <sz val="12"/>
        <color theme="1"/>
        <rFont val="Arial"/>
        <family val="2"/>
      </rPr>
      <t xml:space="preserve"> grado 11 d</t>
    </r>
    <r>
      <rPr>
        <sz val="12"/>
        <color rgb="FFFF0000"/>
        <rFont val="Arial"/>
        <family val="2"/>
      </rPr>
      <t>e las IED de la Ciudad de Bogotá.</t>
    </r>
  </si>
  <si>
    <r>
      <rPr>
        <sz val="12"/>
        <color theme="1"/>
        <rFont val="Arial"/>
        <family val="2"/>
      </rPr>
      <t>Prestar apoyo profesional especializado para la planificación, implementación, mantenimiento, evaluación y mejora continua del Sistema de Gestión de Seguridad y Salud en el Trabajo (SG-SST), en el marco del Decreto 1072 de 2015 y demás normas concordantes, dirigido al personal administrativo, contratista y</t>
    </r>
    <r>
      <rPr>
        <b/>
        <sz val="12"/>
        <color theme="1"/>
        <rFont val="Arial"/>
        <family val="2"/>
      </rPr>
      <t xml:space="preserve"> </t>
    </r>
    <r>
      <rPr>
        <sz val="12"/>
        <color theme="1"/>
        <rFont val="Arial"/>
        <family val="2"/>
      </rPr>
      <t>estudiantes que desarrollen prácticas y actividades de origen laboral en la Entidad.</t>
    </r>
  </si>
  <si>
    <r>
      <t>Prestación de Servicios de Desinfección de los depósitos de Archivo de la Secretaria de Educación del Distrito.</t>
    </r>
    <r>
      <rPr>
        <sz val="12"/>
        <color theme="1"/>
        <rFont val="Arial"/>
        <family val="2"/>
      </rPr>
      <t> </t>
    </r>
  </si>
  <si>
    <r>
      <t>Fortalecer l</t>
    </r>
    <r>
      <rPr>
        <sz val="12"/>
        <rFont val="Arial"/>
        <family val="2"/>
      </rPr>
      <t>os programas de aprendizaje del inglés en el marco del Plan Distrital de Segunda Lengua en los colegios focalizados por la SED, mediante la articulacion de planes de estudio, uso de medios educativos y ambientes de aprendizaje.</t>
    </r>
  </si>
  <si>
    <t xml:space="preserve"> VIGENCIA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</si>
</sst>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 #,##0_);_(&quot;$&quot;\ * \(#,##0\);_(&quot;$&quot;\ * &quot;-&quot;_);_(@_)"/>
    <numFmt numFmtId="44" formatCode="_(&quot;$&quot;\ * #,##0.00_);_(&quot;$&quot;\ * \(#,##0.00\);_(&quot;$&quot;\ * &quot;-&quot;??_);_(@_)"/>
    <numFmt numFmtId="43" formatCode="_(* #,##0.00_);_(* \(#,##0.00\);_(* &quot;-&quot;??_);_(@_)"/>
    <numFmt numFmtId="164" formatCode="_ &quot;$&quot;\ * #,##0.00_ ;_ &quot;$&quot;\ * \-#,##0.00_ ;_ &quot;$&quot;\ * &quot;-&quot;??_ ;_ @_ "/>
    <numFmt numFmtId="165" formatCode="&quot;$&quot;#,##0.00_);\(&quot;$&quot;#,##0.00\)"/>
    <numFmt numFmtId="166" formatCode="_(* #,##0_);_(* \(#,##0\);_(* &quot;-&quot;??_);_(@_)"/>
    <numFmt numFmtId="167" formatCode="_ * #,##0.00_ ;_ * \-#,##0.00_ ;_ * &quot;-&quot;??_ ;_ @_ "/>
    <numFmt numFmtId="168" formatCode="_ * #,##0_ ;_ * \-#,##0_ ;_ * &quot;-&quot;??_ ;_ @_ "/>
    <numFmt numFmtId="169" formatCode="_-* #,##0.00_-;\-* #,##0.00_-;_-* &quot;-&quot;??_-;_-@_-"/>
  </numFmts>
  <fonts count="19" x14ac:knownFonts="1">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u/>
      <sz val="11"/>
      <color theme="10"/>
      <name val="Calibri"/>
      <family val="2"/>
      <scheme val="minor"/>
    </font>
    <font>
      <b/>
      <sz val="9"/>
      <color indexed="81"/>
      <name val="Tahoma"/>
      <family val="2"/>
    </font>
    <font>
      <sz val="9"/>
      <color indexed="81"/>
      <name val="Tahoma"/>
      <family val="2"/>
    </font>
    <font>
      <sz val="12"/>
      <color indexed="8"/>
      <name val="Arial"/>
      <family val="2"/>
    </font>
    <font>
      <sz val="10"/>
      <color theme="1"/>
      <name val="Arial"/>
      <family val="2"/>
    </font>
    <font>
      <sz val="12"/>
      <color rgb="FFFF0000"/>
      <name val="Arial"/>
      <family val="2"/>
    </font>
    <font>
      <sz val="12"/>
      <color theme="1"/>
      <name val="Arial"/>
      <family val="2"/>
    </font>
    <font>
      <u/>
      <sz val="12"/>
      <name val="Arial"/>
      <family val="2"/>
    </font>
    <font>
      <u/>
      <sz val="12"/>
      <color theme="10"/>
      <name val="Arial"/>
      <family val="2"/>
    </font>
    <font>
      <sz val="12"/>
      <color rgb="FF000000"/>
      <name val="Arial"/>
      <family val="2"/>
    </font>
    <font>
      <b/>
      <sz val="12"/>
      <color theme="1"/>
      <name val="Arial"/>
      <family val="2"/>
    </font>
    <font>
      <u/>
      <sz val="12"/>
      <color rgb="FF0000FF"/>
      <name val="Arial"/>
      <family val="2"/>
    </font>
    <font>
      <u/>
      <sz val="12"/>
      <color rgb="FFFF0000"/>
      <name val="Arial"/>
      <family val="2"/>
    </font>
    <font>
      <b/>
      <sz val="16"/>
      <name val="Arial"/>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59999389629810485"/>
        <bgColor indexed="64"/>
      </patternFill>
    </fill>
  </fills>
  <borders count="17">
    <border>
      <left/>
      <right/>
      <top/>
      <bottom/>
      <diagonal/>
    </border>
    <border>
      <left style="thin">
        <color auto="1"/>
      </left>
      <right style="thin">
        <color indexed="64"/>
      </right>
      <top style="medium">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9" fontId="9" fillId="0" borderId="0" applyFont="0" applyFill="0" applyBorder="0" applyAlignment="0" applyProtection="0"/>
  </cellStyleXfs>
  <cellXfs count="149">
    <xf numFmtId="0" fontId="0" fillId="0" borderId="0" xfId="0"/>
    <xf numFmtId="0" fontId="4" fillId="3" borderId="7" xfId="0" applyNumberFormat="1" applyFont="1" applyFill="1" applyBorder="1" applyAlignment="1">
      <alignment horizontal="center" vertical="center" wrapText="1"/>
    </xf>
    <xf numFmtId="0" fontId="4" fillId="3" borderId="7" xfId="0" applyFont="1" applyFill="1" applyBorder="1" applyAlignment="1">
      <alignment horizontal="center" vertical="center" wrapText="1"/>
    </xf>
    <xf numFmtId="1" fontId="4" fillId="3" borderId="7" xfId="0" applyNumberFormat="1" applyFont="1" applyFill="1" applyBorder="1" applyAlignment="1">
      <alignment horizontal="center" vertical="center" wrapText="1"/>
    </xf>
    <xf numFmtId="3" fontId="4" fillId="3" borderId="7" xfId="0" applyNumberFormat="1" applyFont="1" applyFill="1" applyBorder="1" applyAlignment="1">
      <alignment horizontal="center" vertical="center" wrapText="1"/>
    </xf>
    <xf numFmtId="3" fontId="4" fillId="3" borderId="7" xfId="1" applyNumberFormat="1" applyFont="1" applyFill="1" applyBorder="1" applyAlignment="1">
      <alignment horizontal="center" vertical="center" wrapText="1"/>
    </xf>
    <xf numFmtId="0" fontId="4" fillId="3" borderId="8" xfId="0"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66" fontId="4" fillId="3" borderId="7" xfId="1" applyNumberFormat="1" applyFont="1" applyFill="1" applyBorder="1" applyAlignment="1">
      <alignment horizontal="center" vertical="center" wrapText="1"/>
    </xf>
    <xf numFmtId="0" fontId="4" fillId="3" borderId="7" xfId="1" applyNumberFormat="1" applyFont="1" applyFill="1" applyBorder="1" applyAlignment="1">
      <alignment horizontal="center" vertical="center" wrapText="1"/>
    </xf>
    <xf numFmtId="0" fontId="10" fillId="3" borderId="7" xfId="0" applyFont="1" applyFill="1" applyBorder="1" applyAlignment="1">
      <alignment horizontal="center" vertical="center" wrapText="1"/>
    </xf>
    <xf numFmtId="3" fontId="10" fillId="3" borderId="7"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xf numFmtId="0" fontId="4" fillId="3" borderId="7" xfId="0" applyFont="1" applyFill="1" applyBorder="1" applyAlignment="1">
      <alignment horizontal="left" vertical="center"/>
    </xf>
    <xf numFmtId="0" fontId="4" fillId="3" borderId="7" xfId="0" applyFont="1" applyFill="1" applyBorder="1" applyAlignment="1">
      <alignment horizontal="left" vertical="center" wrapText="1"/>
    </xf>
    <xf numFmtId="0" fontId="4" fillId="3" borderId="7" xfId="0" applyFont="1" applyFill="1" applyBorder="1" applyAlignment="1">
      <alignment vertical="center" wrapText="1"/>
    </xf>
    <xf numFmtId="0" fontId="4" fillId="3" borderId="9" xfId="0" applyFont="1" applyFill="1" applyBorder="1" applyAlignment="1">
      <alignment horizontal="center" vertical="center" wrapText="1"/>
    </xf>
    <xf numFmtId="0" fontId="4" fillId="3" borderId="0" xfId="0" applyFont="1" applyFill="1" applyAlignment="1">
      <alignment horizontal="center" vertical="center"/>
    </xf>
    <xf numFmtId="0" fontId="4" fillId="3" borderId="7" xfId="0" applyFont="1" applyFill="1" applyBorder="1" applyAlignment="1" applyProtection="1">
      <alignment horizontal="center" vertical="center"/>
      <protection locked="0"/>
    </xf>
    <xf numFmtId="0" fontId="4" fillId="3" borderId="7" xfId="0" applyFont="1" applyFill="1" applyBorder="1" applyAlignment="1" applyProtection="1">
      <alignment horizontal="left" vertical="center" wrapText="1"/>
      <protection locked="0"/>
    </xf>
    <xf numFmtId="1" fontId="4" fillId="3" borderId="7" xfId="0" applyNumberFormat="1" applyFont="1" applyFill="1" applyBorder="1" applyAlignment="1" applyProtection="1">
      <alignment horizontal="center" vertical="center"/>
      <protection locked="0"/>
    </xf>
    <xf numFmtId="3" fontId="4" fillId="3" borderId="7" xfId="0" applyNumberFormat="1" applyFont="1" applyFill="1" applyBorder="1" applyAlignment="1" applyProtection="1">
      <alignment horizontal="center" vertical="center"/>
      <protection locked="0"/>
    </xf>
    <xf numFmtId="3" fontId="4" fillId="3" borderId="7" xfId="1"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7" xfId="0" applyFont="1" applyFill="1" applyBorder="1" applyAlignment="1" applyProtection="1">
      <alignment horizontal="center" vertical="center" wrapText="1"/>
      <protection locked="0"/>
    </xf>
    <xf numFmtId="3" fontId="4" fillId="3" borderId="7" xfId="0" applyNumberFormat="1" applyFont="1" applyFill="1" applyBorder="1" applyAlignment="1" applyProtection="1">
      <alignment horizontal="right" vertical="center"/>
      <protection locked="0"/>
    </xf>
    <xf numFmtId="3" fontId="4" fillId="3" borderId="7" xfId="1" applyNumberFormat="1" applyFont="1" applyFill="1" applyBorder="1" applyAlignment="1" applyProtection="1">
      <alignment horizontal="right" vertical="center"/>
      <protection locked="0"/>
    </xf>
    <xf numFmtId="0" fontId="4" fillId="3" borderId="7" xfId="0" applyFont="1" applyFill="1" applyBorder="1" applyAlignment="1">
      <alignment horizontal="center" vertical="center"/>
    </xf>
    <xf numFmtId="0" fontId="11" fillId="3" borderId="7" xfId="0" applyFont="1" applyFill="1" applyBorder="1" applyAlignment="1">
      <alignment horizontal="center" vertical="center" wrapText="1"/>
    </xf>
    <xf numFmtId="0" fontId="4" fillId="3" borderId="7" xfId="0" applyFont="1" applyFill="1" applyBorder="1" applyAlignment="1">
      <alignment horizontal="justify" vertical="center" wrapText="1"/>
    </xf>
    <xf numFmtId="1" fontId="11" fillId="3" borderId="10"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66" fontId="11" fillId="3" borderId="7" xfId="1" applyNumberFormat="1" applyFont="1" applyFill="1" applyBorder="1" applyAlignment="1">
      <alignment vertical="center" wrapText="1"/>
    </xf>
    <xf numFmtId="0" fontId="4" fillId="3" borderId="7" xfId="0" applyNumberFormat="1" applyFont="1" applyFill="1" applyBorder="1" applyAlignment="1" applyProtection="1">
      <alignment horizontal="center" vertical="center" wrapText="1"/>
      <protection locked="0"/>
    </xf>
    <xf numFmtId="1" fontId="4" fillId="3" borderId="7" xfId="0" applyNumberFormat="1" applyFont="1" applyFill="1" applyBorder="1" applyAlignment="1" applyProtection="1">
      <alignment horizontal="center" vertical="center" wrapText="1"/>
      <protection locked="0"/>
    </xf>
    <xf numFmtId="3" fontId="4" fillId="3" borderId="7" xfId="0" applyNumberFormat="1" applyFont="1" applyFill="1" applyBorder="1" applyAlignment="1" applyProtection="1">
      <alignment horizontal="center" vertical="center" wrapText="1"/>
      <protection locked="0"/>
    </xf>
    <xf numFmtId="44" fontId="4" fillId="3" borderId="7" xfId="2" applyFont="1" applyFill="1" applyBorder="1" applyAlignment="1">
      <alignment horizontal="center" vertical="center" wrapText="1"/>
    </xf>
    <xf numFmtId="165" fontId="4" fillId="3" borderId="7" xfId="0" applyNumberFormat="1" applyFont="1" applyFill="1" applyBorder="1" applyAlignment="1" applyProtection="1">
      <alignment horizontal="center" vertical="center" wrapText="1"/>
      <protection locked="0"/>
    </xf>
    <xf numFmtId="0" fontId="8" fillId="3" borderId="9" xfId="0" applyNumberFormat="1" applyFont="1" applyFill="1" applyBorder="1" applyAlignment="1" applyProtection="1">
      <alignment horizontal="center" vertical="center"/>
      <protection locked="0"/>
    </xf>
    <xf numFmtId="1" fontId="4" fillId="3" borderId="10" xfId="0" applyNumberFormat="1" applyFont="1" applyFill="1" applyBorder="1" applyAlignment="1" applyProtection="1">
      <alignment horizontal="center" vertical="center" wrapText="1"/>
      <protection locked="0"/>
    </xf>
    <xf numFmtId="0" fontId="8" fillId="3" borderId="0"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wrapText="1"/>
      <protection locked="0"/>
    </xf>
    <xf numFmtId="3" fontId="4" fillId="3" borderId="0" xfId="0" applyNumberFormat="1" applyFont="1" applyFill="1" applyAlignment="1">
      <alignment horizontal="center" vertical="center" wrapText="1"/>
    </xf>
    <xf numFmtId="44" fontId="4" fillId="3" borderId="7" xfId="2" applyFont="1" applyFill="1" applyBorder="1" applyAlignment="1">
      <alignment horizontal="center" vertical="center"/>
    </xf>
    <xf numFmtId="0" fontId="4" fillId="3" borderId="8" xfId="0" applyFont="1" applyFill="1" applyBorder="1" applyAlignment="1">
      <alignment horizontal="center" vertical="center"/>
    </xf>
    <xf numFmtId="4" fontId="4" fillId="3" borderId="7" xfId="0" applyNumberFormat="1" applyFont="1" applyFill="1" applyBorder="1" applyAlignment="1">
      <alignment horizontal="center" vertical="center" wrapText="1"/>
    </xf>
    <xf numFmtId="4" fontId="4" fillId="3" borderId="7" xfId="1" applyNumberFormat="1" applyFont="1" applyFill="1" applyBorder="1" applyAlignment="1">
      <alignment horizontal="center" vertical="center" wrapText="1"/>
    </xf>
    <xf numFmtId="3" fontId="4" fillId="3" borderId="7" xfId="2"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1" fontId="4" fillId="4" borderId="7" xfId="0" applyNumberFormat="1" applyFont="1" applyFill="1" applyBorder="1" applyAlignment="1">
      <alignment horizontal="center" vertical="center" wrapText="1"/>
    </xf>
    <xf numFmtId="0" fontId="4" fillId="4" borderId="7" xfId="0" applyNumberFormat="1" applyFont="1" applyFill="1" applyBorder="1" applyAlignment="1">
      <alignment horizontal="center" vertical="center" wrapText="1"/>
    </xf>
    <xf numFmtId="0" fontId="4" fillId="4" borderId="7" xfId="0" applyFont="1" applyFill="1" applyBorder="1" applyAlignment="1">
      <alignment horizontal="left" vertical="center"/>
    </xf>
    <xf numFmtId="3" fontId="4" fillId="3" borderId="7" xfId="5" applyNumberFormat="1" applyFont="1" applyFill="1" applyBorder="1" applyAlignment="1">
      <alignment horizontal="center" vertical="center" wrapText="1"/>
    </xf>
    <xf numFmtId="0" fontId="4" fillId="4" borderId="7" xfId="0" applyFont="1" applyFill="1" applyBorder="1" applyAlignment="1">
      <alignment horizontal="justify" vertical="center" wrapText="1"/>
    </xf>
    <xf numFmtId="0" fontId="4" fillId="3" borderId="10" xfId="0" applyFont="1" applyFill="1" applyBorder="1" applyAlignment="1">
      <alignment horizontal="center" vertical="center" wrapText="1"/>
    </xf>
    <xf numFmtId="3" fontId="4" fillId="3" borderId="7" xfId="6" applyNumberFormat="1" applyFont="1" applyFill="1" applyBorder="1" applyAlignment="1">
      <alignment horizontal="center" vertical="center" wrapText="1"/>
    </xf>
    <xf numFmtId="3" fontId="4" fillId="3" borderId="7" xfId="7" applyNumberFormat="1" applyFont="1" applyFill="1" applyBorder="1" applyAlignment="1">
      <alignment horizontal="center" vertical="center" wrapText="1"/>
    </xf>
    <xf numFmtId="3" fontId="4" fillId="3" borderId="7" xfId="8" applyNumberFormat="1" applyFont="1" applyFill="1" applyBorder="1" applyAlignment="1">
      <alignment horizontal="center" vertical="center" wrapText="1"/>
    </xf>
    <xf numFmtId="0" fontId="4" fillId="3" borderId="7" xfId="2" applyNumberFormat="1" applyFont="1" applyFill="1" applyBorder="1" applyAlignment="1">
      <alignment horizontal="center" vertical="center" wrapText="1"/>
    </xf>
    <xf numFmtId="0" fontId="4" fillId="3" borderId="7" xfId="0" applyFont="1" applyFill="1" applyBorder="1" applyAlignment="1">
      <alignment horizontal="center" vertical="top" wrapText="1"/>
    </xf>
    <xf numFmtId="0" fontId="4" fillId="3" borderId="7" xfId="0" quotePrefix="1" applyFont="1" applyFill="1" applyBorder="1" applyAlignment="1">
      <alignment horizontal="center" vertical="center" wrapText="1"/>
    </xf>
    <xf numFmtId="0" fontId="12" fillId="3" borderId="7" xfId="0" applyFont="1" applyFill="1" applyBorder="1" applyAlignment="1">
      <alignment horizontal="center" vertical="top" wrapText="1"/>
    </xf>
    <xf numFmtId="0" fontId="4" fillId="3" borderId="0" xfId="0" applyFont="1" applyFill="1" applyAlignment="1">
      <alignment horizontal="center" vertical="center" wrapText="1"/>
    </xf>
    <xf numFmtId="0" fontId="4" fillId="3" borderId="7" xfId="10" applyNumberFormat="1" applyFont="1" applyFill="1" applyBorder="1" applyAlignment="1">
      <alignment horizontal="center" vertical="center" wrapText="1"/>
    </xf>
    <xf numFmtId="166" fontId="4" fillId="3" borderId="7" xfId="10" applyNumberFormat="1" applyFont="1" applyFill="1" applyBorder="1" applyAlignment="1">
      <alignment horizontal="center" vertical="center" wrapText="1"/>
    </xf>
    <xf numFmtId="0" fontId="10" fillId="3" borderId="7" xfId="1" applyNumberFormat="1" applyFont="1" applyFill="1" applyBorder="1" applyAlignment="1">
      <alignment horizontal="center" vertical="center" wrapText="1"/>
    </xf>
    <xf numFmtId="166" fontId="10" fillId="3" borderId="7" xfId="1" applyNumberFormat="1" applyFont="1" applyFill="1" applyBorder="1" applyAlignment="1">
      <alignment horizontal="center" vertical="center" wrapText="1"/>
    </xf>
    <xf numFmtId="0" fontId="4" fillId="3" borderId="7" xfId="10" applyNumberFormat="1" applyFont="1" applyFill="1" applyBorder="1" applyAlignment="1">
      <alignment horizontal="left" vertical="center"/>
    </xf>
    <xf numFmtId="168" fontId="4" fillId="3" borderId="7" xfId="10" applyNumberFormat="1" applyFont="1" applyFill="1" applyBorder="1" applyAlignment="1">
      <alignment horizontal="left" vertical="center"/>
    </xf>
    <xf numFmtId="0" fontId="4" fillId="3" borderId="7" xfId="0" applyFont="1" applyFill="1" applyBorder="1" applyAlignment="1" applyProtection="1">
      <alignment horizontal="center" vertical="center"/>
      <protection hidden="1"/>
    </xf>
    <xf numFmtId="3" fontId="4" fillId="3" borderId="8" xfId="1" applyNumberFormat="1" applyFont="1" applyFill="1" applyBorder="1" applyAlignment="1">
      <alignment horizontal="center" vertical="center" wrapText="1"/>
    </xf>
    <xf numFmtId="3" fontId="4" fillId="3" borderId="7" xfId="0" applyNumberFormat="1" applyFont="1" applyFill="1" applyBorder="1" applyAlignment="1">
      <alignment horizontal="center" vertical="center"/>
    </xf>
    <xf numFmtId="1" fontId="10" fillId="3" borderId="7" xfId="0" applyNumberFormat="1" applyFont="1" applyFill="1" applyBorder="1" applyAlignment="1">
      <alignment horizontal="center" vertical="center" wrapText="1"/>
    </xf>
    <xf numFmtId="0" fontId="10" fillId="3" borderId="7" xfId="0" applyNumberFormat="1" applyFont="1" applyFill="1" applyBorder="1" applyAlignment="1">
      <alignment horizontal="center" vertical="center" wrapText="1"/>
    </xf>
    <xf numFmtId="166" fontId="4" fillId="3" borderId="0" xfId="1" applyNumberFormat="1" applyFont="1" applyFill="1" applyAlignment="1">
      <alignment horizontal="center" vertical="center"/>
    </xf>
    <xf numFmtId="166" fontId="4" fillId="3" borderId="7" xfId="0" applyNumberFormat="1" applyFont="1" applyFill="1" applyBorder="1" applyAlignment="1">
      <alignment horizontal="center" vertical="center" wrapText="1"/>
    </xf>
    <xf numFmtId="0" fontId="10" fillId="3" borderId="7" xfId="0" applyFont="1" applyFill="1" applyBorder="1" applyAlignment="1">
      <alignment horizontal="left" vertical="center" wrapText="1"/>
    </xf>
    <xf numFmtId="166" fontId="10" fillId="3" borderId="7" xfId="1" applyNumberFormat="1" applyFont="1" applyFill="1" applyBorder="1" applyAlignment="1">
      <alignment vertical="center" wrapText="1"/>
    </xf>
    <xf numFmtId="0" fontId="11" fillId="3" borderId="7" xfId="0" applyFont="1" applyFill="1" applyBorder="1" applyAlignment="1">
      <alignment horizontal="left" vertical="center" wrapText="1"/>
    </xf>
    <xf numFmtId="0" fontId="11" fillId="3" borderId="7" xfId="0" applyNumberFormat="1" applyFont="1" applyFill="1" applyBorder="1" applyAlignment="1">
      <alignment horizontal="center" vertical="center" wrapText="1"/>
    </xf>
    <xf numFmtId="0" fontId="10" fillId="3" borderId="7" xfId="0" applyFont="1" applyFill="1" applyBorder="1" applyAlignment="1">
      <alignment vertical="center" wrapText="1"/>
    </xf>
    <xf numFmtId="0" fontId="11" fillId="3" borderId="7" xfId="0" applyFont="1" applyFill="1" applyBorder="1" applyAlignment="1">
      <alignment vertical="center" wrapText="1"/>
    </xf>
    <xf numFmtId="0" fontId="4" fillId="3" borderId="7" xfId="0" applyFont="1" applyFill="1" applyBorder="1" applyAlignment="1" applyProtection="1">
      <alignment horizontal="justify" vertical="center" wrapText="1"/>
      <protection locked="0"/>
    </xf>
    <xf numFmtId="0" fontId="4" fillId="3" borderId="7" xfId="2" applyNumberFormat="1" applyFont="1" applyFill="1" applyBorder="1" applyAlignment="1">
      <alignment horizontal="center" vertical="center"/>
    </xf>
    <xf numFmtId="3" fontId="11" fillId="3" borderId="7" xfId="0" applyNumberFormat="1" applyFont="1" applyFill="1" applyBorder="1" applyAlignment="1">
      <alignment horizontal="center" vertical="center" wrapText="1"/>
    </xf>
    <xf numFmtId="0" fontId="4" fillId="3" borderId="7" xfId="0" applyFont="1" applyFill="1" applyBorder="1" applyAlignment="1" applyProtection="1">
      <alignment horizontal="left" vertical="center"/>
      <protection locked="0"/>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1" fontId="4" fillId="3" borderId="12" xfId="0" applyNumberFormat="1" applyFont="1" applyFill="1" applyBorder="1" applyAlignment="1">
      <alignment horizontal="center" vertical="center" wrapText="1"/>
    </xf>
    <xf numFmtId="3" fontId="4" fillId="3" borderId="12" xfId="0" applyNumberFormat="1" applyFont="1" applyFill="1" applyBorder="1" applyAlignment="1">
      <alignment horizontal="center" vertical="center" wrapText="1"/>
    </xf>
    <xf numFmtId="3" fontId="4" fillId="3" borderId="12" xfId="1" applyNumberFormat="1" applyFont="1" applyFill="1" applyBorder="1" applyAlignment="1">
      <alignment horizontal="center" vertical="center" wrapText="1"/>
    </xf>
    <xf numFmtId="0" fontId="4" fillId="3" borderId="12" xfId="0" applyNumberFormat="1" applyFont="1" applyFill="1" applyBorder="1" applyAlignment="1">
      <alignment horizontal="center" vertical="center" wrapText="1"/>
    </xf>
    <xf numFmtId="3" fontId="4" fillId="4" borderId="7" xfId="2" applyNumberFormat="1" applyFont="1" applyFill="1" applyBorder="1" applyAlignment="1">
      <alignment horizontal="center" vertical="center" wrapText="1"/>
    </xf>
    <xf numFmtId="0" fontId="4" fillId="3" borderId="7" xfId="1" applyNumberFormat="1" applyFont="1" applyFill="1" applyBorder="1" applyAlignment="1">
      <alignment horizontal="left" vertical="center"/>
    </xf>
    <xf numFmtId="168" fontId="4" fillId="3" borderId="7" xfId="1" applyNumberFormat="1" applyFont="1" applyFill="1" applyBorder="1" applyAlignment="1">
      <alignment horizontal="left" vertical="center"/>
    </xf>
    <xf numFmtId="0" fontId="4" fillId="3" borderId="3" xfId="0" applyFont="1" applyFill="1" applyBorder="1" applyAlignment="1">
      <alignment horizontal="center" vertical="center" wrapText="1"/>
    </xf>
    <xf numFmtId="0" fontId="13" fillId="3" borderId="7" xfId="4" applyFont="1" applyFill="1" applyBorder="1" applyAlignment="1">
      <alignment horizontal="center" vertical="center" wrapText="1"/>
    </xf>
    <xf numFmtId="0" fontId="11" fillId="0" borderId="0" xfId="0" applyFont="1"/>
    <xf numFmtId="0" fontId="11" fillId="3" borderId="7" xfId="0" applyFont="1" applyFill="1" applyBorder="1" applyAlignment="1">
      <alignment horizontal="center" vertical="center"/>
    </xf>
    <xf numFmtId="0" fontId="11" fillId="3" borderId="7" xfId="0" applyFont="1" applyFill="1" applyBorder="1" applyAlignment="1">
      <alignment horizontal="center" wrapText="1"/>
    </xf>
    <xf numFmtId="0" fontId="13" fillId="3" borderId="9" xfId="4" applyFont="1" applyFill="1" applyBorder="1" applyAlignment="1">
      <alignment horizontal="center" vertical="center" wrapText="1"/>
    </xf>
    <xf numFmtId="0" fontId="11" fillId="3" borderId="8" xfId="0" applyFont="1" applyFill="1" applyBorder="1" applyAlignment="1">
      <alignment horizontal="center" vertical="center"/>
    </xf>
    <xf numFmtId="0" fontId="13" fillId="3" borderId="8" xfId="4" applyFont="1" applyFill="1" applyBorder="1" applyAlignment="1">
      <alignment horizontal="center" vertical="center" wrapText="1"/>
    </xf>
    <xf numFmtId="0" fontId="16" fillId="4" borderId="7" xfId="4" applyFont="1" applyFill="1" applyBorder="1" applyAlignment="1">
      <alignment horizontal="center" vertical="center" wrapText="1"/>
    </xf>
    <xf numFmtId="0" fontId="13" fillId="4" borderId="7" xfId="4" applyFont="1" applyFill="1" applyBorder="1" applyAlignment="1">
      <alignment horizontal="center" vertical="center" wrapText="1"/>
    </xf>
    <xf numFmtId="167" fontId="11" fillId="3" borderId="7" xfId="9" applyFont="1" applyFill="1" applyBorder="1" applyAlignment="1">
      <alignment horizontal="center" vertical="center"/>
    </xf>
    <xf numFmtId="1" fontId="4" fillId="3" borderId="7" xfId="0" applyNumberFormat="1" applyFont="1" applyFill="1" applyBorder="1" applyAlignment="1">
      <alignment horizontal="center" vertical="center"/>
    </xf>
    <xf numFmtId="43" fontId="4" fillId="3" borderId="7" xfId="0" applyNumberFormat="1" applyFont="1" applyFill="1" applyBorder="1" applyAlignment="1">
      <alignment horizontal="center" vertical="center"/>
    </xf>
    <xf numFmtId="0" fontId="4" fillId="3" borderId="7" xfId="0" applyNumberFormat="1" applyFont="1" applyFill="1" applyBorder="1" applyAlignment="1">
      <alignment horizontal="center" vertical="center"/>
    </xf>
    <xf numFmtId="0" fontId="13" fillId="3" borderId="7" xfId="4" applyFont="1" applyFill="1" applyBorder="1" applyAlignment="1">
      <alignment horizontal="center" vertical="center"/>
    </xf>
    <xf numFmtId="49" fontId="13" fillId="3" borderId="9" xfId="4" applyNumberFormat="1" applyFont="1" applyFill="1" applyBorder="1" applyAlignment="1">
      <alignment horizontal="center" vertical="center" wrapText="1"/>
    </xf>
    <xf numFmtId="43" fontId="4" fillId="3" borderId="7" xfId="1" applyFont="1" applyFill="1" applyBorder="1" applyAlignment="1">
      <alignment horizontal="center" vertical="center" wrapText="1"/>
    </xf>
    <xf numFmtId="0" fontId="13" fillId="3" borderId="7" xfId="4" applyFont="1" applyFill="1" applyBorder="1" applyAlignment="1" applyProtection="1">
      <alignment horizontal="center" vertical="center" wrapText="1"/>
      <protection locked="0"/>
    </xf>
    <xf numFmtId="42" fontId="11" fillId="3" borderId="0" xfId="3" applyFont="1" applyFill="1" applyAlignment="1">
      <alignment vertical="center"/>
    </xf>
    <xf numFmtId="0" fontId="12" fillId="3" borderId="7" xfId="4" applyFont="1" applyFill="1" applyBorder="1" applyAlignment="1">
      <alignment horizontal="center" vertical="center" wrapText="1"/>
    </xf>
    <xf numFmtId="0" fontId="11" fillId="3" borderId="7" xfId="0" applyFont="1" applyFill="1" applyBorder="1" applyAlignment="1" applyProtection="1">
      <alignment horizontal="center" vertical="center" wrapText="1"/>
      <protection locked="0"/>
    </xf>
    <xf numFmtId="0" fontId="17" fillId="3" borderId="7" xfId="4" applyFont="1" applyFill="1" applyBorder="1" applyAlignment="1">
      <alignment horizontal="center" vertical="center" wrapText="1"/>
    </xf>
    <xf numFmtId="166" fontId="13" fillId="3" borderId="7" xfId="4" applyNumberFormat="1" applyFont="1" applyFill="1" applyBorder="1" applyAlignment="1">
      <alignment horizontal="center" vertical="center" wrapText="1"/>
    </xf>
    <xf numFmtId="44" fontId="4" fillId="3" borderId="7" xfId="2" applyFont="1" applyFill="1" applyBorder="1" applyAlignment="1" applyProtection="1">
      <alignment horizontal="justify" vertical="center" wrapText="1"/>
      <protection locked="0"/>
    </xf>
    <xf numFmtId="44" fontId="4" fillId="3" borderId="7" xfId="2" applyFont="1" applyFill="1" applyBorder="1" applyAlignment="1" applyProtection="1">
      <alignment horizontal="center" vertical="center" wrapText="1"/>
      <protection locked="0"/>
    </xf>
    <xf numFmtId="0" fontId="13" fillId="3" borderId="7" xfId="4" applyFont="1" applyFill="1" applyBorder="1" applyAlignment="1" applyProtection="1">
      <alignment horizontal="justify" vertical="center" wrapText="1"/>
      <protection locked="0"/>
    </xf>
    <xf numFmtId="0" fontId="13" fillId="3" borderId="13" xfId="4" applyFont="1" applyFill="1" applyBorder="1" applyAlignment="1">
      <alignment horizontal="center" vertical="center" wrapText="1"/>
    </xf>
    <xf numFmtId="0" fontId="13" fillId="2" borderId="7" xfId="4" applyFont="1" applyFill="1" applyBorder="1" applyAlignment="1" applyProtection="1">
      <alignment horizontal="center" vertical="center" wrapText="1"/>
      <protection locked="0"/>
    </xf>
    <xf numFmtId="0" fontId="11" fillId="2" borderId="0" xfId="0" applyFont="1" applyFill="1"/>
    <xf numFmtId="164" fontId="2" fillId="6" borderId="7" xfId="2" applyNumberFormat="1" applyFont="1" applyFill="1" applyBorder="1" applyAlignment="1" applyProtection="1">
      <alignment horizontal="center" vertical="center" wrapText="1"/>
      <protection hidden="1"/>
    </xf>
    <xf numFmtId="164" fontId="2" fillId="6" borderId="7" xfId="2" applyNumberFormat="1"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wrapText="1"/>
      <protection hidden="1"/>
    </xf>
    <xf numFmtId="0" fontId="2" fillId="7" borderId="7" xfId="0" applyFont="1" applyFill="1" applyBorder="1" applyAlignment="1" applyProtection="1">
      <alignment horizontal="center" vertical="center" wrapText="1"/>
      <protection hidden="1"/>
    </xf>
    <xf numFmtId="0" fontId="11" fillId="0" borderId="0" xfId="0" applyFont="1" applyAlignment="1">
      <alignment horizontal="center" vertical="center" wrapText="1"/>
    </xf>
    <xf numFmtId="0" fontId="14" fillId="3" borderId="7" xfId="0" applyFont="1" applyFill="1" applyBorder="1" applyAlignment="1">
      <alignment horizontal="center" vertical="center" wrapText="1"/>
    </xf>
    <xf numFmtId="0" fontId="11" fillId="3" borderId="0" xfId="0" applyFont="1" applyFill="1" applyAlignment="1">
      <alignment horizontal="center" vertical="center" wrapText="1"/>
    </xf>
    <xf numFmtId="0" fontId="14" fillId="3" borderId="0" xfId="0" applyFont="1" applyFill="1" applyAlignment="1">
      <alignment horizontal="center" vertical="center" wrapText="1"/>
    </xf>
    <xf numFmtId="0" fontId="11" fillId="0" borderId="0" xfId="0" applyFont="1" applyFill="1"/>
    <xf numFmtId="43" fontId="4" fillId="3" borderId="8" xfId="0" applyNumberFormat="1" applyFont="1" applyFill="1" applyBorder="1" applyAlignment="1">
      <alignment horizontal="center" vertical="center"/>
    </xf>
    <xf numFmtId="43" fontId="4" fillId="3" borderId="3" xfId="0" applyNumberFormat="1" applyFont="1" applyFill="1" applyBorder="1" applyAlignment="1">
      <alignment horizontal="center" vertical="center"/>
    </xf>
    <xf numFmtId="0" fontId="2" fillId="7" borderId="2" xfId="0" applyFont="1" applyFill="1" applyBorder="1" applyAlignment="1" applyProtection="1">
      <alignment horizontal="center" vertical="center" wrapText="1"/>
      <protection hidden="1"/>
    </xf>
    <xf numFmtId="0" fontId="2" fillId="7" borderId="3" xfId="0" applyFont="1" applyFill="1" applyBorder="1" applyAlignment="1" applyProtection="1">
      <alignment horizontal="center" vertical="center" wrapText="1"/>
      <protection hidden="1"/>
    </xf>
    <xf numFmtId="43" fontId="2" fillId="7" borderId="2" xfId="1" applyFont="1" applyFill="1" applyBorder="1" applyAlignment="1" applyProtection="1">
      <alignment horizontal="center" vertical="center" wrapText="1"/>
      <protection hidden="1"/>
    </xf>
    <xf numFmtId="43" fontId="2" fillId="7" borderId="3" xfId="1" applyFont="1" applyFill="1" applyBorder="1" applyAlignment="1" applyProtection="1">
      <alignment horizontal="center" vertical="center" wrapText="1"/>
      <protection hidden="1"/>
    </xf>
    <xf numFmtId="164" fontId="2" fillId="6" borderId="3" xfId="2" applyNumberFormat="1" applyFont="1" applyFill="1" applyBorder="1" applyAlignment="1" applyProtection="1">
      <alignment horizontal="center" vertical="center" wrapText="1"/>
      <protection hidden="1"/>
    </xf>
    <xf numFmtId="0" fontId="2" fillId="6" borderId="3" xfId="0" applyFont="1" applyFill="1" applyBorder="1" applyAlignment="1" applyProtection="1">
      <alignment horizontal="center" vertical="center" wrapText="1"/>
      <protection hidden="1"/>
    </xf>
    <xf numFmtId="0" fontId="2" fillId="7" borderId="4" xfId="0" applyFont="1" applyFill="1" applyBorder="1" applyAlignment="1" applyProtection="1">
      <alignment horizontal="center" vertical="center" wrapText="1"/>
      <protection hidden="1"/>
    </xf>
    <xf numFmtId="0" fontId="2" fillId="7" borderId="5" xfId="0" applyFont="1" applyFill="1" applyBorder="1" applyAlignment="1" applyProtection="1">
      <alignment horizontal="center" vertical="center" wrapText="1"/>
      <protection hidden="1"/>
    </xf>
    <xf numFmtId="0" fontId="2" fillId="7" borderId="6" xfId="0" applyFont="1" applyFill="1" applyBorder="1" applyAlignment="1" applyProtection="1">
      <alignment horizontal="center" vertical="center" wrapText="1"/>
      <protection hidden="1"/>
    </xf>
    <xf numFmtId="0" fontId="18" fillId="5" borderId="14" xfId="0" applyFont="1" applyFill="1" applyBorder="1" applyAlignment="1" applyProtection="1">
      <alignment horizontal="center" vertical="center"/>
      <protection locked="0"/>
    </xf>
    <xf numFmtId="0" fontId="18" fillId="5" borderId="15" xfId="0" applyFont="1" applyFill="1" applyBorder="1" applyAlignment="1" applyProtection="1">
      <alignment horizontal="center" vertical="center"/>
      <protection locked="0"/>
    </xf>
    <xf numFmtId="0" fontId="18" fillId="5" borderId="16"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wrapText="1"/>
      <protection hidden="1"/>
    </xf>
    <xf numFmtId="0" fontId="2" fillId="6" borderId="2" xfId="0" applyFont="1" applyFill="1" applyBorder="1" applyAlignment="1" applyProtection="1">
      <alignment horizontal="center" vertical="center" wrapText="1"/>
      <protection hidden="1"/>
    </xf>
  </cellXfs>
  <cellStyles count="11">
    <cellStyle name="Comma" xfId="10"/>
    <cellStyle name="Hipervínculo" xfId="4" builtinId="8"/>
    <cellStyle name="Millares" xfId="1" builtinId="3"/>
    <cellStyle name="Millares 13" xfId="9"/>
    <cellStyle name="Moneda" xfId="2" builtinId="4"/>
    <cellStyle name="Moneda [0]" xfId="3" builtinId="7"/>
    <cellStyle name="Moneda 4 2 2 2 4" xfId="7"/>
    <cellStyle name="Moneda 5" xfId="5"/>
    <cellStyle name="Moneda 7" xfId="6"/>
    <cellStyle name="Moneda 8" xfId="8"/>
    <cellStyle name="Normal" xfId="0" builtinId="0"/>
  </cellStyles>
  <dxfs count="443">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rgb="FFFFFFFF"/>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i val="0"/>
        <color rgb="FF00B050"/>
      </font>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rgb="FFFFFFFF"/>
      </font>
      <fill>
        <patternFill>
          <bgColor rgb="FFFF0000"/>
        </patternFill>
      </fill>
      <border>
        <vertical/>
        <horizontal/>
      </border>
    </dxf>
    <dxf>
      <font>
        <b val="0"/>
        <i val="0"/>
        <color rgb="FFFFFFFF"/>
      </font>
      <fill>
        <patternFill>
          <bgColor rgb="FFFF0000"/>
        </patternFill>
      </fill>
      <border>
        <vertical/>
        <horizontal/>
      </border>
    </dxf>
    <dxf>
      <font>
        <b val="0"/>
        <i val="0"/>
        <color rgb="FFFFFFFF"/>
      </font>
      <fill>
        <patternFill>
          <bgColor rgb="FFFF0000"/>
        </patternFill>
      </fill>
      <border>
        <vertical/>
        <horizontal/>
      </border>
    </dxf>
    <dxf>
      <font>
        <b val="0"/>
        <i val="0"/>
        <color theme="0"/>
      </font>
      <fill>
        <patternFill>
          <bgColor rgb="FFFF0000"/>
        </patternFill>
      </fill>
      <border>
        <vertical/>
        <horizontal/>
      </border>
    </dxf>
    <dxf>
      <font>
        <b val="0"/>
        <i val="0"/>
        <color rgb="FFFFFFFF"/>
      </font>
      <fill>
        <patternFill>
          <bgColor rgb="FFFF0000"/>
        </patternFill>
      </fill>
      <border>
        <vertical/>
        <horizontal/>
      </border>
    </dxf>
    <dxf>
      <font>
        <b val="0"/>
        <i val="0"/>
        <color rgb="FFFFFFFF"/>
      </font>
      <fill>
        <patternFill>
          <bgColor rgb="FFFF0000"/>
        </patternFill>
      </fill>
      <border>
        <vertical/>
        <horizontal/>
      </border>
    </dxf>
    <dxf>
      <font>
        <b val="0"/>
        <i val="0"/>
        <color rgb="FFFFFFFF"/>
      </font>
      <fill>
        <patternFill>
          <bgColor rgb="FFFF0000"/>
        </patternFill>
      </fill>
      <border>
        <vertical/>
        <horizontal/>
      </border>
    </dxf>
    <dxf>
      <font>
        <b val="0"/>
        <i val="0"/>
        <color rgb="FFFFFFFF"/>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28" Type="http://schemas.openxmlformats.org/officeDocument/2006/relationships/customXml" Target="../customXml/item1.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theme" Target="theme/theme1.xml"/><Relationship Id="rId129" Type="http://schemas.openxmlformats.org/officeDocument/2006/relationships/customXml" Target="../customXml/item2.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customXml" Target="../customXml/item3.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styles" Target="style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sharedStrings" Target="sharedStrings.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calcChain" Target="calcChain.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yorcasitas/Desktop/PAA-%202018/INVERSION/898%20ULTIMO%20%20%20Plan%20anual%20de%20adquisiciones%202018%20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pinzonF/Downloads/PLAN_DE_ADQUISICIONES_1058_COMP02_2018%20(1).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7%20PAA%202018%20PROYECTO%2022MAR2018.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7%20PAA%202018%20PROYECTO%2022ENE2018%20(00000002).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71%20OK%20Plan%20anual%20de%20adquisiciones%20vigencia%202018%20OK%20(00000003).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71%20OK%20Plan%20anual%20de%20adquisiciones%20vigencia%202018%20OK%20(0000000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yorcasitas/Desktop/PAA-%202018/INVERSION/1073%20-%202018%20%20DEFINIIVO.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8.%20PAA%20-%20PROY.%201073%20%20-%2007-06-18%20-%20MOD.%20%20-%20ITEM%20CONTRATISTA%20-%20ESTEBAN.xlsx"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5.%20PAA%20-%20PROY.%201073%20%20-%2022-01-18%20-%20MOD.%20%20-%20ITEM%2045%20-%20OSO.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2.%20PAA%20-%20PROY.%201073%20%20-%2016-01-18.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6.%20PAA%20-%20PROY.%201073%20%20-%2002-05-18%20-%20MOD.%20%20-%20ITEM%20CONVENIOS%20IES.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3.%20PAA%20-%20PROY.%201073%20%20-%2022-01-18%20-%20CREACION%20ITEM%20-%2066%20-%2067%20-%20f.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almonacid/Desktop/PRENSA/PLAN%20DE%20ADQUISICIONES%202018/PLAN_DE_ADQUISICIONES_1058_2018.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2.%20PAA%20-%20PROY.%201073%20%20-%2016-01-18%20(00000002).xlsx"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plan%20anual%20de%20adquisiciones%20enero%2024.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MODIFICACION%20N%202%20PROYECTO%20%203120102.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yorcasitas/Desktop/PAA-%202018/GASTOS%20DE%20COMPUTADOR.xlsx"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PLAN%20DE%20ADQUISICIONES%20FUNCIONAMIENTO%20ajustado%20INMEMA.xlsx"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PAA%20FUNCIONAMIENTO%202018%20dsa%20version%20final.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mcelyr/AppData/Local/Microsoft/Windows/INetCache/Content.Outlook/PWX8M0YW/Plan%20anual%20de%20adquisiciones%20-%20Funcionamiento%20(00000003).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mcelyr/AppData/Local/Microsoft/Windows/INetCache/Content.Outlook/PWX8M0YW/PAA%20FUNCIONAMIENTO%202018%20DSA%20(00000003).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Users/Vaio/Downloads/Plan%20anual%20de%20adquisiciones%20v3%2002-11-170%20gesti&#243;n%20documental.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8%20Plan%20anual%20de%20adquisiciones%20Proyecto%201058%20Vigencia%202018%20creaci&#243;n%20&#237;tems%20101%20102%20103%20105%20y10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Copia%20de%201058%20Plan%20anual%20de%20adquisiciones%20Proyecto%201058%20Vigencia%202018%20ok%20con%20ajustes%20Dic%2028.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8%20Plan%20anual%20de%20adquisiciones%20Proyecto%201058%20Vigencia%202018%20ajustado%2030042018F.xlsx"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1058%20Plan%20anual%20de%20adquisiciones%20Proyecto%201058%20Vigencia%202018%20ajustado%2026032018F.xlsx"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1058%20Plan%20anual%20de%20adquisiciones%20Proyecto%201058%20Vigencia%202018%20ajustado%2015032018F.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8%20Plan%20anual%20de%20adquisiciones%20Proyecto%201058%20Vigencia%202018%20creaci&#243;n%20&#237;tem%209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8%20Plan%20anual%20de%20adquisiciones%20Proyecto%201058%20Vigencia%202018%20ajustado%2010052018F.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8%20Plan%20anual%20de%20adquisiciones%20Proyecto%201058%20Vigencia%202018%20ajustado%202806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yorcasitas/Desktop/PAA-%202018/INVERSION/1072%20-%202018%20-%20DEFINITIVO%20Plan%20anual%20de%20adquisiciones%20vigencia%202018%20OK_26.12.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72_MODIF_1_PAA_final_13.02.18_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yorcasitas/Desktop/PAA-%202018/INVERSION/1074%20-%202018%20DEFINITIVO%20%20Plan%20anual%20de%20adquisiciones%20Vigencia%202018%20-%20ok.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ychia/Desktop/11-01-if-002%20plan%20anual%20de%20adquisiciones%20v3%2002-11-170%20-%20PAA%2010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orcasitas/Desktop/PAA-%202018/INVERSION/1040%20-%202018%20DEFINITIVOS%20%20plan%20anual%20de%20adquisiciones%202018%20def%2027-12-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yorcasitas/Desktop/PAA-%202018/HONORARIOS%20ENTIDA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3-Honorarios-new.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yorcasitas/Desktop/PAA-%202018/PAA%20FUNCIONAMIENTO%202018%20DS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jsalgado/AppData/Local/Microsoft/Windows/INetCache/Content.Outlook/0PSPEF1F/Plan%20anual%20de%20adquisiciones%20v3%20Funcionaminet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salgado/AppData/Local/Microsoft/Windows/INetCache/Content.Outlook/0PSPEF1F/PAA%20FUNCIONAMIENT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jsalgado/AppData/Local/Microsoft/Windows/INetCache/Content.Outlook/0PSPEF1F/PLAN_DE_ADQUISICIONES_2018_FUNCIONAMIENTO_IMPRESOS_Y_PUBLIC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PAA%20FUNCIONAMIENT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yorcasitas/Desktop/PAA-%202018/SEGUROS%20ENTIDAD.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2018\CONTRATACION\plan%20adquisiciones%202018%20final-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ediaz/Documents/CONTRATACION/plan%20adquisiciones%202018%20final-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Modif%201%20-%201040%20-2018%20def%20%20(02-01-2018).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202018%20PLANEACION%20P%20898%20(0000000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11-01-if-002%20plan%20anual%20de%20adquisiciones%20v30%20898%20(000000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202018%20BIBLIOTECARIOS%20ESCOLARE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_898_2018%20OACP%20V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yorcasitas/Desktop/PAA-%202018/INVERSION/1005%20-%202018%20DEFINITIVO%20Plan%20anual%20de%20adquisiciones%20vigencia%202018%20OK%20con%20ajuste%20Dic%2028.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JPROMERO%202017/PROYECTO%201005/PAA-2018/Copia%20de%2011-01-if-002%20plan%20anual%20de%20adquisiciones%20v3%201112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PAA%201005%20PAA%2027122017%20VR%20con%20Modificaciones%20(0000000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PAA%201005%20PAA%2027122017%20VR%20con%20Modificaciones%20(00000003).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yorcasitas/Desktop/PAA-%202018/INVERSION/1043%20-%202018%20%20DEFINITIVO%20%20%20OK%20Plan%20anual%20de%20adquisiciones%20vigencia%202018%20nov%2029%20ok.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cmgonzalez/AppData/Local/Microsoft/Windows/Temporary%20Internet%20Files/Content.Outlook/72NORT2C/Plan%20anual%20de%20adquisiciones%20DCCEE%20-%20DDE%20CON%20TABLAS%20Y%20ADICIONES%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Modif%202%20-%201040%20-2018%20def%20%20(04-01-2018).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lcantor/Documents/datos%20d/TEMAS%202018/PLAN%20ANUAL%20DE%20ADQUISICIONES/Plan%20anual%20de%20adquisiciones%20DCCEE%20-%20DDE%20REV2%20OAP%20(5_12_2017)%20ALBERT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Copia%20de%20Copia%20de%201049%20PAA%202018%20PROYECTO%201049%20V1%2015012018.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yorcasitas/Desktop/PAA-%202018/INVERSION/1049%20-%202018%20DEFINITIVO%202018%20PROYECTO%201049%20final%20(0000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Copia%20de%20Copia%20de%20Copia%20de%201049%20PAA%202018%20PROYECTO%201049%20V3-I2018-12151%2022022018rev.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Copia%20de%20Copia%20de%20Copia%20de%201049%20PAA%202018%20PROYECTO%201049%20V5-19042018-rev.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LAN%20DE%20ADQUISICIONES/MOVILIDAD.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edsgi/1055/2018/paa/1055_PAA_2018.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yorcasitas/Desktop/PAA-%202018/INVERSION/1056%20Plan%20anual%20de%20adquisiciones%20vigencia%202018%20dos%20&#237;tem%20mas%2055%20y%2056%20OK%20Dic%2028.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G1N6LJ1O/PAA%201056%20PAA%202018%2028122017%20VR%20Modificacione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PAA%201056%20PAA%202018%2028122017%20VR%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Modif%203%20-%201040%20-2018%20def%20%20(23-01-2018).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Vaio/Downloads/Plan%20anual%20de%20adquisiciones%20Arrendamiento.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Vaio/Downloads/11-01-if-002%20plan%20anual%20de%20adquisiciones%20v30%20107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yorcasitas/Desktop/PAA-%202018/INVERSION/1071%20-%202018%20DEFINITIVO%20%20Plan%20anual%20de%20adquisiciones%20vigencia%202018%20OK%20(000000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7.%20PAA%20-%20PROY.%201073%20%20-%2007-06-18%20-%20MOD.%20%20-%20ITEM%20CONTRATISTA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202018%20(0000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202018%20(00000005).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202018-OAJ%2089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202018-OAJ%20898%20(0000000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202018%20(00000006).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Copia%20de%20PLAN%20DE%20ADQUISICIONES%202018%20(000000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4052018%20OBJETOS%20CONTRACTUALES%20OPS%20II%202018%20+.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898%20Plan%20anual%20de%20adquisiciones%20Vigencia%202018%20-%20versi&#243;n%20final%20ajustado%20291220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Copia%20de%2011-01-if-002%20PAA%2089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ARCHIVO%20EDUARDO_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202018%20O.CONTROL.DISCIPLINARIO-vf-3%20(0000000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AFONTANILLA/AppData/Local/Microsoft/Windows/INetCache/Content.Outlook/88SVQ3E4/PLAN%20DE%20ADQUISICIONES%202018-28%20nov.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NUEVO%20FORMATO%20PLAN%20DE%20ADQUISICIONES%202018.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PLAN%20DE%20ADQUISICIONES%202018%20O.CONTROL.DISCIPLINARIO%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ediaz/AppData/Local/Microsoft/Windows/INetCache/Content.Outlook/DKYWXIYB/ARCHIVO%20EDUARDO%20(00000002).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PLAN%20DE%20ADQUISICIONES%202018.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JPROMERO%202017\PROYECTO%201005\PAA-2018\Copia%20de%2011-01-if-002%20plan%20anual%20de%20adquisiciones%20v3%201112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PAA%201056%20PAA%202018%2028122017%20VR%201%20(00000004).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JPROMERO%202017\PAA%20%202018%20FINAL%2022122017%20DEPB\FINAL%20PAA%202018%20EN%20RED%2027122017\PAA%201056%20PAA%202018%2027122017%20VR%20FINAL.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G1N6LJ1O/PAA%201005%20PAA%2027122017%20VR%20con%20Modificaciones.xlsx"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1043%20%20OK%20Plan%20anual%20de%20adquisiciones%20vigencia%202018%20mayo%2003.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VIGENCIA%20%202018\PAA%202018%20PROYECTO%201043\MODIFICACI&#211;N%20N&#176;%20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Users\lcantor\Documents\datos%20d\TEMAS%202018\PLAN%20ANUAL%20DE%20ADQUISICIONES\Plan%20anual%20de%20adquisiciones%20DCCEE%20-%20DDE%20REV2%20OAP%20(5_12_2017)%20ALBERTO.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E.P.B\1056-2018\2018\PAA%202018\PAA%201050\VERSION%20NUEVA%20PAA%202018%20-%201050%20VR%20121220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yorcasitas/Desktop/PAA-%202018/INVERSION/1050%20ULTIMO%20%20PAA%202018%20PROYECTO%20Ok.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0%20PAA%202018%20PROYECTO%20Ok.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yorcasitas/Desktop/PAA-%202018/INVERSION/1052%20ULTIMO%20PLAN%20DE%20ADQUISICIONES%202018%20-%20enero%204%20final.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mgutierrezg2/Desktop/plan%20de%20adquisiciones/PROCES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yorcasitas/Desktop/PAA-%202018/INVERSION/1057%20-%202018%20DEFINITIVO%20%20PAA%202018%20PROYECTO%20Ok.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Y:\PLAN%20DE%20ADQUISICIONES\MOVILIDAD.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jsanchezp/Desktop/Copia%20de%20PLAN%20DE%20ADQUISICIONES%202018%20-%20DBE%20(21%20de%20dic)v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mgutierrezg2/AppData/Local/Microsoft/Windows/Temporary%20Internet%20Files/Content.Outlook/CNEP4DL9/11-01-if-002%20plan%20anual%20de%20adquisiciones%20v3%2002-11-170%20MOVILIDAD%20(0000000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jsanchezp/AppData/Local/Microsoft/Windows/Temporary%20Internet%20Files/Content.Outlook/MLXDX3KB/Copia%20de%20PLAN%20DE%20ADQUISICIONES%202018%20-%20DBE%20(20%20de%20dic).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Copia%20de%20PLAN%20DE%20ADQUISICIONES%202018%20-%2015%20de%20enero.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Copia%20de%20Copia%20de%20PLAN%20DE%20ADQUISICIONES%202018%20-%2015%20de%20enero%20(00000003).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PLAN%20DE%20ADQUISICIONES%202018%20-%2015%20de%20enero.20180403.2.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PLAN%20DE%20ADQUISICIONES%202018%20-%2019%20junio%20(00000003).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ygalindop/AppData/Local/Microsoft/Windows/Temporary%20Internet%20Files/Content.Outlook/1XO5Y3Y4/Copia%20de%20PLAN%20DE%20ADQUISICIONES%202018%20-%2015%20de%20enero%20(00000004).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20180411PLAN%20DE%20ADQUISICIONES%202018%20AJUSTADO%20(000000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yorcasitas/Desktop/PAA-%202018/INVERSION/1058%20-%202018%20DEFINITIVO%20%20Plan%20anual%20de%20adquisiciones%20Proyecto%201058%20Vigencia%202018%20ok%20con%20ajustes%20Dic%2021.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3%20-%202018%20DEFINITIVO%20%20PAA%20Vigencia%202018%20V8%20%2024-01-18.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yorcasitas/Desktop/PAA-%202018/INVERSION/1053%20-%202018%20DEFINITIVO%20%20Plan%20anual%20de%20adquisiciones%20Vigencia%202018VF%2028%20dic.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3%20-%202018%20DEFINITIVO%20%20PAA%20Vigencia%202018%20V5%20%2016-01-18%20(00000002).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3%20-%202018%20DEFINITIVO%20%20PAA%20Vigencia%202018%20V9%20%2024-01-18%20(00000003).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3%20-%202018%20DEFINITIVO%20%20PAA%20Vigencia%202018%20V6%20%2024-01-18%20-.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1053%20-%202018%20DEFINITIVO%20%20PAA%20Vigencia%202018%20V6%20%2023-01-18.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1053%20-%202018%20DEFINITIVO%20%20PAA%20Vigencia%202018%20V5%20%2017-01-18.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yorcasitas/Desktop/PAA-%202018/INVERSION/1055%20-%202018%20DEFINITIVO%20Plan%20anual%20de%20adquisiciones%20Vigencia%202018%20OK.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sedsgi\1055\2018\paa\1055_PAA_2018.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yorcasitas/AppData/Local/Microsoft/Windows/Temporary%20Internet%20Files/Content.Outlook/6QBIMEWT/&#205;TEM_33_1055_ad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ow r="4">
          <cell r="A4" t="str">
            <v>PROYECTO</v>
          </cell>
          <cell r="B4" t="str">
            <v>COMPONETE</v>
          </cell>
        </row>
        <row r="5">
          <cell r="A5" t="str">
            <v>898 Administración del talento humano</v>
          </cell>
          <cell r="B5" t="str">
            <v xml:space="preserve">01 NÓMINA </v>
          </cell>
        </row>
        <row r="6">
          <cell r="A6" t="str">
            <v>898 Administración del talento humano</v>
          </cell>
        </row>
        <row r="7">
          <cell r="A7" t="str">
            <v>898 Administración del talento humano</v>
          </cell>
        </row>
        <row r="8">
          <cell r="A8" t="str">
            <v>898 Administración del talento humano</v>
          </cell>
        </row>
        <row r="9">
          <cell r="A9" t="str">
            <v>1005 Fortalecimiento curricular para el desarrollo de aprendizajes a lo largo de la vida</v>
          </cell>
        </row>
        <row r="10">
          <cell r="A10" t="str">
            <v>1040 Bogotá reconoce a sus maestros, maestras y directivos docentes líderes de la transformación educativa</v>
          </cell>
        </row>
        <row r="11">
          <cell r="A11" t="str">
            <v>1040 Bogotá reconoce a sus maestros, maestras y directivos docentes líderes de la transformación educativa</v>
          </cell>
        </row>
        <row r="12">
          <cell r="A12" t="str">
            <v>1040 Bogotá reconoce a sus maestros, maestras y directivos docentes líderes de la transformación educativa</v>
          </cell>
        </row>
        <row r="13">
          <cell r="A13" t="str">
            <v>1040 Bogotá reconoce a sus maestros, maestras y directivos docentes líderes de la transformación educativa</v>
          </cell>
        </row>
        <row r="14">
          <cell r="A14" t="str">
            <v>1040 Bogotá reconoce a sus maestros, maestras y directivos docentes líderes de la transformación educativa</v>
          </cell>
        </row>
        <row r="15">
          <cell r="A15" t="str">
            <v xml:space="preserve">1043 Sistemas de información al servicio de la gestión educativa </v>
          </cell>
        </row>
        <row r="16">
          <cell r="A16" t="str">
            <v xml:space="preserve">1043 Sistemas de información al servicio de la gestión educativa </v>
          </cell>
        </row>
        <row r="17">
          <cell r="A17" t="str">
            <v xml:space="preserve">1043 Sistemas de información al servicio de la gestión educativa </v>
          </cell>
        </row>
        <row r="18">
          <cell r="A18" t="str">
            <v>1046 Infraestructura y dotación al servicio de los ambientes de aprendizaje</v>
          </cell>
        </row>
        <row r="19">
          <cell r="A19" t="str">
            <v>1046 Infraestructura y dotación al servicio de los ambientes de aprendizaje</v>
          </cell>
        </row>
        <row r="20">
          <cell r="A20" t="str">
            <v>1046 Infraestructura y dotación al servicio de los ambientes de aprendizaje</v>
          </cell>
        </row>
        <row r="21">
          <cell r="A21" t="str">
            <v>1046 Infraestructura y dotación al servicio de los ambientes de aprendizaje</v>
          </cell>
        </row>
        <row r="22">
          <cell r="A22" t="str">
            <v>1049 Cobertura con equidad</v>
          </cell>
        </row>
        <row r="23">
          <cell r="A23" t="str">
            <v>1049 Cobertura con equidad</v>
          </cell>
        </row>
        <row r="24">
          <cell r="A24" t="str">
            <v>1049 Cobertura con equidad</v>
          </cell>
        </row>
        <row r="25">
          <cell r="A25" t="str">
            <v>1049 Cobertura con equidad</v>
          </cell>
        </row>
        <row r="26">
          <cell r="A26" t="str">
            <v>1049 Cobertura con equidad</v>
          </cell>
        </row>
        <row r="27">
          <cell r="A27" t="str">
            <v>1050 Educación inicial de calidad en el marco de la ruta de atención integral a la primera infancia</v>
          </cell>
        </row>
        <row r="28">
          <cell r="A28" t="str">
            <v>1050 Educación inicial de calidad en el marco de la ruta de atención integral a la primera infancia</v>
          </cell>
        </row>
        <row r="29">
          <cell r="A29" t="str">
            <v>1050 Educación inicial de calidad en el marco de la ruta de atención integral a la primera infancia</v>
          </cell>
        </row>
        <row r="30">
          <cell r="A30" t="str">
            <v>1052 Bienestar estudiantil para todos</v>
          </cell>
        </row>
        <row r="31">
          <cell r="A31" t="str">
            <v>1052 Bienestar estudiantil para todos</v>
          </cell>
        </row>
        <row r="32">
          <cell r="A32" t="str">
            <v>1052 Bienestar estudiantil para todos</v>
          </cell>
        </row>
        <row r="33">
          <cell r="A33" t="str">
            <v>1053 Oportunidades de aprendizaje desde el enfoque diferencial</v>
          </cell>
        </row>
        <row r="34">
          <cell r="A34" t="str">
            <v>1053 Oportunidades de aprendizaje desde el enfoque diferencial</v>
          </cell>
        </row>
        <row r="35">
          <cell r="A35" t="str">
            <v>1055 Modernización de la gestión institucional</v>
          </cell>
        </row>
        <row r="36">
          <cell r="A36" t="str">
            <v>1055 Modernización de la gestión institucional</v>
          </cell>
        </row>
        <row r="37">
          <cell r="A37" t="str">
            <v>1055 Modernización de la gestión institucional</v>
          </cell>
        </row>
        <row r="38">
          <cell r="A38" t="str">
            <v>1056 Mejoramiento de la calidad educativa a través de la jornada única y el uso del tiempo escolar</v>
          </cell>
        </row>
        <row r="39">
          <cell r="A39" t="str">
            <v>1056 Mejoramiento de la calidad educativa a través de la jornada única y el uso del tiempo escolar</v>
          </cell>
        </row>
        <row r="40">
          <cell r="A40" t="str">
            <v>1057 Competencias para el ciudadano de hoy</v>
          </cell>
        </row>
        <row r="41">
          <cell r="A41" t="str">
            <v>1057 Competencias para el ciudadano de hoy</v>
          </cell>
        </row>
        <row r="42">
          <cell r="A42" t="str">
            <v>1057 Competencias para el ciudadano de hoy</v>
          </cell>
        </row>
        <row r="43">
          <cell r="A43" t="str">
            <v xml:space="preserve">1058 Participación ciudadana para el reencuentro, la reconciliación y la paz </v>
          </cell>
        </row>
        <row r="44">
          <cell r="A44" t="str">
            <v xml:space="preserve">1058 Participación ciudadana para el reencuentro, la reconciliación y la paz </v>
          </cell>
        </row>
        <row r="45">
          <cell r="A45" t="str">
            <v xml:space="preserve">1058 Participación ciudadana para el reencuentro, la reconciliación y la paz </v>
          </cell>
        </row>
        <row r="46">
          <cell r="A46" t="str">
            <v xml:space="preserve">1058 Participación ciudadana para el reencuentro, la reconciliación y la paz </v>
          </cell>
        </row>
        <row r="47">
          <cell r="A47" t="str">
            <v xml:space="preserve">1058 Participación ciudadana para el reencuentro, la reconciliación y la paz </v>
          </cell>
        </row>
        <row r="48">
          <cell r="A48" t="str">
            <v xml:space="preserve">1058 Participación ciudadana para el reencuentro, la reconciliación y la paz </v>
          </cell>
        </row>
        <row r="49">
          <cell r="A49" t="str">
            <v>1071 Gestión educativa institucional</v>
          </cell>
        </row>
        <row r="50">
          <cell r="A50" t="str">
            <v>1071 Gestión educativa institucional</v>
          </cell>
        </row>
        <row r="51">
          <cell r="A51" t="str">
            <v>1071 Gestión educativa institucional</v>
          </cell>
        </row>
        <row r="52">
          <cell r="A52" t="str">
            <v>1072 Evaluar para transformar y mejorar</v>
          </cell>
        </row>
        <row r="53">
          <cell r="A53" t="str">
            <v>1072 Evaluar para transformar y mejorar</v>
          </cell>
        </row>
        <row r="54">
          <cell r="A54" t="str">
            <v>1072 Evaluar para transformar y mejorar</v>
          </cell>
        </row>
        <row r="55">
          <cell r="A55" t="str">
            <v>1072 Evaluar para transformar y mejorar</v>
          </cell>
        </row>
        <row r="56">
          <cell r="A56" t="str">
            <v>1073 Desarrollo integral de la educación media en las instituciones educativas del Distrito</v>
          </cell>
        </row>
        <row r="57">
          <cell r="A57" t="str">
            <v>1073 Desarrollo integral de la educación media en las instituciones educativas del Distrito</v>
          </cell>
        </row>
        <row r="58">
          <cell r="A58" t="str">
            <v>1074 Educación superior para una ciudad de conocimiento</v>
          </cell>
        </row>
        <row r="59">
          <cell r="A59" t="str">
            <v>1074 Educación superior para una ciudad de conocimiento</v>
          </cell>
        </row>
      </sheetData>
      <sheetData sheetId="3">
        <row r="2">
          <cell r="B2" t="str">
            <v>NOMBRE PROYECTO</v>
          </cell>
          <cell r="C2" t="str">
            <v>COMPONETE</v>
          </cell>
          <cell r="E2" t="str">
            <v>OBJETO</v>
          </cell>
        </row>
        <row r="3">
          <cell r="B3" t="str">
            <v>898 Administración del talento humano</v>
          </cell>
          <cell r="C3" t="str">
            <v xml:space="preserve">01 NÓMINA </v>
          </cell>
          <cell r="E3" t="str">
            <v>01001 Pago de Aportes para Cesantías del personal directivo docente SSF</v>
          </cell>
        </row>
        <row r="4">
          <cell r="B4" t="str">
            <v>898 Administración del talento humano</v>
          </cell>
          <cell r="C4" t="str">
            <v xml:space="preserve">01 NÓMINA </v>
          </cell>
        </row>
        <row r="5">
          <cell r="B5" t="str">
            <v>898 Administración del talento humano</v>
          </cell>
          <cell r="C5" t="str">
            <v xml:space="preserve">01 NÓMINA </v>
          </cell>
        </row>
        <row r="6">
          <cell r="B6" t="str">
            <v>898 Administración del talento humano</v>
          </cell>
          <cell r="C6" t="str">
            <v xml:space="preserve">01 NÓMINA </v>
          </cell>
        </row>
        <row r="7">
          <cell r="B7" t="str">
            <v>898 Administración del talento humano</v>
          </cell>
          <cell r="C7" t="str">
            <v xml:space="preserve">01 NÓMINA </v>
          </cell>
        </row>
        <row r="8">
          <cell r="B8" t="str">
            <v>898 Administración del talento humano</v>
          </cell>
          <cell r="C8" t="str">
            <v xml:space="preserve">01 NÓMINA </v>
          </cell>
        </row>
        <row r="9">
          <cell r="B9" t="str">
            <v>898 Administración del talento humano</v>
          </cell>
          <cell r="C9" t="str">
            <v xml:space="preserve">01 NÓMINA </v>
          </cell>
        </row>
        <row r="10">
          <cell r="B10" t="str">
            <v>898 Administración del talento humano</v>
          </cell>
          <cell r="C10" t="str">
            <v xml:space="preserve">01 NÓMINA </v>
          </cell>
        </row>
        <row r="11">
          <cell r="B11" t="str">
            <v>898 Administración del talento humano</v>
          </cell>
          <cell r="C11" t="str">
            <v xml:space="preserve">01 NÓMINA </v>
          </cell>
        </row>
        <row r="12">
          <cell r="B12" t="str">
            <v>898 Administración del talento humano</v>
          </cell>
          <cell r="C12" t="str">
            <v xml:space="preserve">01 NÓMINA </v>
          </cell>
        </row>
        <row r="13">
          <cell r="B13" t="str">
            <v>898 Administración del talento humano</v>
          </cell>
          <cell r="C13" t="str">
            <v xml:space="preserve">01 NÓMINA </v>
          </cell>
        </row>
        <row r="14">
          <cell r="B14" t="str">
            <v>898 Administración del talento humano</v>
          </cell>
          <cell r="C14" t="str">
            <v xml:space="preserve">01 NÓMINA </v>
          </cell>
        </row>
        <row r="15">
          <cell r="B15" t="str">
            <v>898 Administración del talento humano</v>
          </cell>
          <cell r="C15" t="str">
            <v xml:space="preserve">01 NÓMINA </v>
          </cell>
        </row>
        <row r="16">
          <cell r="B16" t="str">
            <v>898 Administración del talento humano</v>
          </cell>
          <cell r="C16" t="str">
            <v xml:space="preserve">01 NÓMINA </v>
          </cell>
        </row>
        <row r="17">
          <cell r="B17" t="str">
            <v>898 Administración del talento humano</v>
          </cell>
          <cell r="C17" t="str">
            <v xml:space="preserve">01 NÓMINA </v>
          </cell>
        </row>
        <row r="18">
          <cell r="B18" t="str">
            <v>898 Administración del talento humano</v>
          </cell>
          <cell r="C18" t="str">
            <v xml:space="preserve">01 NÓMINA </v>
          </cell>
        </row>
        <row r="19">
          <cell r="B19" t="str">
            <v>898 Administración del talento humano</v>
          </cell>
          <cell r="C19" t="str">
            <v xml:space="preserve">01 NÓMINA </v>
          </cell>
        </row>
        <row r="20">
          <cell r="B20" t="str">
            <v>898 Administración del talento humano</v>
          </cell>
          <cell r="C20" t="str">
            <v xml:space="preserve">01 NÓMINA </v>
          </cell>
        </row>
        <row r="21">
          <cell r="B21" t="str">
            <v>898 Administración del talento humano</v>
          </cell>
          <cell r="C21" t="str">
            <v xml:space="preserve">01 NÓMINA </v>
          </cell>
        </row>
        <row r="22">
          <cell r="B22" t="str">
            <v>898 Administración del talento humano</v>
          </cell>
          <cell r="C22" t="str">
            <v xml:space="preserve">01 NÓMINA </v>
          </cell>
        </row>
        <row r="23">
          <cell r="B23" t="str">
            <v>898 Administración del talento humano</v>
          </cell>
          <cell r="C23" t="str">
            <v xml:space="preserve">01 NÓMINA </v>
          </cell>
        </row>
        <row r="24">
          <cell r="B24" t="str">
            <v>898 Administración del talento humano</v>
          </cell>
          <cell r="C24" t="str">
            <v xml:space="preserve">01 NÓMINA </v>
          </cell>
        </row>
        <row r="25">
          <cell r="B25" t="str">
            <v>898 Administración del talento humano</v>
          </cell>
          <cell r="C25" t="str">
            <v xml:space="preserve">01 NÓMINA </v>
          </cell>
        </row>
        <row r="26">
          <cell r="B26" t="str">
            <v>898 Administración del talento humano</v>
          </cell>
          <cell r="C26" t="str">
            <v xml:space="preserve">01 NÓMINA </v>
          </cell>
        </row>
        <row r="27">
          <cell r="B27" t="str">
            <v>898 Administración del talento humano</v>
          </cell>
          <cell r="C27" t="str">
            <v xml:space="preserve">01 NÓMINA </v>
          </cell>
        </row>
        <row r="28">
          <cell r="B28" t="str">
            <v>898 Administración del talento humano</v>
          </cell>
          <cell r="C28" t="str">
            <v xml:space="preserve">01 NÓMINA </v>
          </cell>
        </row>
        <row r="29">
          <cell r="B29" t="str">
            <v>898 Administración del talento humano</v>
          </cell>
          <cell r="C29" t="str">
            <v xml:space="preserve">01 NÓMINA </v>
          </cell>
        </row>
        <row r="30">
          <cell r="B30" t="str">
            <v>898 Administración del talento humano</v>
          </cell>
          <cell r="C30" t="str">
            <v xml:space="preserve">01 NÓMINA </v>
          </cell>
        </row>
        <row r="31">
          <cell r="B31" t="str">
            <v>898 Administración del talento humano</v>
          </cell>
          <cell r="C31" t="str">
            <v xml:space="preserve">01 NÓMINA </v>
          </cell>
        </row>
        <row r="32">
          <cell r="B32" t="str">
            <v>898 Administración del talento humano</v>
          </cell>
          <cell r="C32" t="str">
            <v xml:space="preserve">01 NÓMINA </v>
          </cell>
        </row>
        <row r="33">
          <cell r="B33" t="str">
            <v>898 Administración del talento humano</v>
          </cell>
          <cell r="C33" t="str">
            <v xml:space="preserve">01 NÓMINA </v>
          </cell>
        </row>
        <row r="34">
          <cell r="B34" t="str">
            <v>898 Administración del talento humano</v>
          </cell>
          <cell r="C34" t="str">
            <v xml:space="preserve">01 NÓMINA </v>
          </cell>
        </row>
        <row r="35">
          <cell r="B35" t="str">
            <v>898 Administración del talento humano</v>
          </cell>
          <cell r="C35" t="str">
            <v xml:space="preserve">01 NÓMINA </v>
          </cell>
        </row>
        <row r="36">
          <cell r="B36" t="str">
            <v>898 Administración del talento humano</v>
          </cell>
          <cell r="C36" t="str">
            <v xml:space="preserve">01 NÓMINA </v>
          </cell>
        </row>
        <row r="37">
          <cell r="B37" t="str">
            <v>898 Administración del talento humano</v>
          </cell>
          <cell r="C37" t="str">
            <v>02 PERSONAL DE APOYO A LA GESTION DE LA SED</v>
          </cell>
        </row>
        <row r="38">
          <cell r="B38" t="str">
            <v>898 Administración del talento humano</v>
          </cell>
          <cell r="C38" t="str">
            <v>02 PERSONAL DE APOYO A LA GESTION DE LA SED</v>
          </cell>
        </row>
        <row r="39">
          <cell r="B39" t="str">
            <v>898 Administración del talento humano</v>
          </cell>
          <cell r="C39" t="str">
            <v>02 PERSONAL DE APOYO A LA GESTION DE LA SED</v>
          </cell>
        </row>
        <row r="40">
          <cell r="B40" t="str">
            <v>898 Administración del talento humano</v>
          </cell>
          <cell r="C40" t="str">
            <v>03 BE BIENESTAR, CAPACITACION, SALUD OCUPACIONAL Y  DOTACION</v>
          </cell>
        </row>
        <row r="41">
          <cell r="B41" t="str">
            <v>898 Administración del talento humano</v>
          </cell>
          <cell r="C41" t="str">
            <v>03 BE BIENESTAR, CAPACITACION, SALUD OCUPACIONAL Y  DOTACION</v>
          </cell>
        </row>
        <row r="42">
          <cell r="B42" t="str">
            <v>898 Administración del talento humano</v>
          </cell>
          <cell r="C42" t="str">
            <v>03 BE BIENESTAR, CAPACITACION, SALUD OCUPACIONAL Y  DOTACION</v>
          </cell>
        </row>
        <row r="43">
          <cell r="B43" t="str">
            <v>898 Administración del talento humano</v>
          </cell>
          <cell r="C43" t="str">
            <v>03 BE BIENESTAR, CAPACITACION, SALUD OCUPACIONAL Y  DOTACION</v>
          </cell>
        </row>
        <row r="44">
          <cell r="B44" t="str">
            <v>898 Administración del talento humano</v>
          </cell>
          <cell r="C44" t="str">
            <v>03 BE BIENESTAR, CAPACITACION, SALUD OCUPACIONAL Y  DOTACION</v>
          </cell>
        </row>
        <row r="45">
          <cell r="B45" t="str">
            <v>898 Administración del talento humano</v>
          </cell>
          <cell r="C45" t="str">
            <v xml:space="preserve">04 REQUERIMIENTOS DE PAGO </v>
          </cell>
        </row>
        <row r="46">
          <cell r="B46" t="str">
            <v>1005 Fortalecimiento curricular para el desarrollo de aprendizajes a lo largo de la vida</v>
          </cell>
          <cell r="C46" t="str">
            <v>01 CURRÍCULO</v>
          </cell>
        </row>
        <row r="47">
          <cell r="B47" t="str">
            <v>1005 Fortalecimiento curricular para el desarrollo de aprendizajes a lo largo de la vida</v>
          </cell>
          <cell r="C47" t="str">
            <v>01 CURRÍCULO</v>
          </cell>
        </row>
        <row r="48">
          <cell r="B48" t="str">
            <v>1040 Bogotá reconoce a sus maestros, maestras y directivos docentes líderes de la transformación educativa</v>
          </cell>
          <cell r="C48" t="str">
            <v>01 FORMACIÓN INICIAL</v>
          </cell>
        </row>
        <row r="49">
          <cell r="B49" t="str">
            <v>1040 Bogotá reconoce a sus maestros, maestras y directivos docentes líderes de la transformación educativa</v>
          </cell>
          <cell r="C49" t="str">
            <v>01 FORMACIÓN INICIAL</v>
          </cell>
        </row>
        <row r="50">
          <cell r="B50" t="str">
            <v>1040 Bogotá reconoce a sus maestros, maestras y directivos docentes líderes de la transformación educativa</v>
          </cell>
          <cell r="C50" t="str">
            <v>01 FORMACIÓN INICIAL</v>
          </cell>
        </row>
        <row r="51">
          <cell r="B51" t="str">
            <v>1040 Bogotá reconoce a sus maestros, maestras y directivos docentes líderes de la transformación educativa</v>
          </cell>
          <cell r="C51" t="str">
            <v>02 FORMACIÓN PERMANENTE</v>
          </cell>
        </row>
        <row r="52">
          <cell r="B52" t="str">
            <v>1040 Bogotá reconoce a sus maestros, maestras y directivos docentes líderes de la transformación educativa</v>
          </cell>
          <cell r="C52" t="str">
            <v>02 FORMACIÓN PERMANENTE</v>
          </cell>
        </row>
        <row r="53">
          <cell r="B53" t="str">
            <v>1040 Bogotá reconoce a sus maestros, maestras y directivos docentes líderes de la transformación educativa</v>
          </cell>
          <cell r="C53" t="str">
            <v>02 FORMACIÓN PERMANENTE</v>
          </cell>
        </row>
        <row r="54">
          <cell r="B54" t="str">
            <v>1040 Bogotá reconoce a sus maestros, maestras y directivos docentes líderes de la transformación educativa</v>
          </cell>
          <cell r="C54" t="str">
            <v>02 FORMACIÓN PERMANENTE</v>
          </cell>
        </row>
        <row r="55">
          <cell r="B55" t="str">
            <v>1040 Bogotá reconoce a sus maestros, maestras y directivos docentes líderes de la transformación educativa</v>
          </cell>
          <cell r="C55" t="str">
            <v>02 FORMACIÓN PERMANENTE</v>
          </cell>
        </row>
        <row r="56">
          <cell r="B56" t="str">
            <v>1040 Bogotá reconoce a sus maestros, maestras y directivos docentes líderes de la transformación educativa</v>
          </cell>
          <cell r="C56" t="str">
            <v>02 FORMACIÓN PERMANENTE</v>
          </cell>
        </row>
        <row r="57">
          <cell r="B57" t="str">
            <v>1040 Bogotá reconoce a sus maestros, maestras y directivos docentes líderes de la transformación educativa</v>
          </cell>
          <cell r="C57" t="str">
            <v>03 FORMACIÓN POSGRADUAL</v>
          </cell>
        </row>
        <row r="58">
          <cell r="B58" t="str">
            <v>1040 Bogotá reconoce a sus maestros, maestras y directivos docentes líderes de la transformación educativa</v>
          </cell>
          <cell r="C58" t="str">
            <v>03 FORMACIÓN POSGRADUAL</v>
          </cell>
        </row>
        <row r="59">
          <cell r="B59" t="str">
            <v>1040 Bogotá reconoce a sus maestros, maestras y directivos docentes líderes de la transformación educativa</v>
          </cell>
          <cell r="C59" t="str">
            <v>04 INNOVACION EDUCATIVA</v>
          </cell>
        </row>
        <row r="60">
          <cell r="B60" t="str">
            <v>1040 Bogotá reconoce a sus maestros, maestras y directivos docentes líderes de la transformación educativa</v>
          </cell>
          <cell r="C60" t="str">
            <v>04 INNOVACION EDUCATIVA</v>
          </cell>
        </row>
        <row r="61">
          <cell r="B61" t="str">
            <v>1040 Bogotá reconoce a sus maestros, maestras y directivos docentes líderes de la transformación educativa</v>
          </cell>
          <cell r="C61" t="str">
            <v>04 INNOVACION EDUCATIVA</v>
          </cell>
        </row>
        <row r="62">
          <cell r="B62" t="str">
            <v>1040 Bogotá reconoce a sus maestros, maestras y directivos docentes líderes de la transformación educativa</v>
          </cell>
          <cell r="C62" t="str">
            <v>05 RECONOCIMIENTO DOCENTE</v>
          </cell>
        </row>
        <row r="63">
          <cell r="B63" t="str">
            <v>1040 Bogotá reconoce a sus maestros, maestras y directivos docentes líderes de la transformación educativa</v>
          </cell>
          <cell r="C63" t="str">
            <v>05 RECONOCIMIENTO DOCENTE</v>
          </cell>
        </row>
        <row r="64">
          <cell r="B64" t="str">
            <v>1040 Bogotá reconoce a sus maestros, maestras y directivos docentes líderes de la transformación educativa</v>
          </cell>
          <cell r="C64" t="str">
            <v>05 RECONOCIMIENTO DOCENTE</v>
          </cell>
        </row>
        <row r="65">
          <cell r="B65" t="str">
            <v xml:space="preserve">1043 Sistemas de información al servicio de la gestión educativa </v>
          </cell>
          <cell r="C65" t="str">
            <v>01 SISTEMAS INTEGRADOS DE INFORMACIÓN Y SOSTENIMIENTO DE LA PLATAFORMA TECNOLOGICA</v>
          </cell>
        </row>
        <row r="66">
          <cell r="B66" t="str">
            <v xml:space="preserve">1043 Sistemas de información al servicio de la gestión educativa </v>
          </cell>
          <cell r="C66" t="str">
            <v>01 SISTEMAS INTEGRADOS DE INFORMACIÓN Y SOSTENIMIENTO DE LA PLATAFORMA TECNOLOGICA</v>
          </cell>
        </row>
        <row r="67">
          <cell r="B67" t="str">
            <v xml:space="preserve">1043 Sistemas de información al servicio de la gestión educativa </v>
          </cell>
          <cell r="C67" t="str">
            <v>01 SISTEMAS INTEGRADOS DE INFORMACIÓN Y SOSTENIMIENTO DE LA PLATAFORMA TECNOLOGICA</v>
          </cell>
        </row>
        <row r="68">
          <cell r="B68" t="str">
            <v xml:space="preserve">1043 Sistemas de información al servicio de la gestión educativa </v>
          </cell>
          <cell r="C68" t="str">
            <v>01 SISTEMAS INTEGRADOS DE INFORMACIÓN Y SOSTENIMIENTO DE LA PLATAFORMA TECNOLOGICA</v>
          </cell>
        </row>
        <row r="69">
          <cell r="B69" t="str">
            <v xml:space="preserve">1043 Sistemas de información al servicio de la gestión educativa </v>
          </cell>
          <cell r="C69" t="str">
            <v>01 SISTEMAS INTEGRADOS DE INFORMACIÓN Y SOSTENIMIENTO DE LA PLATAFORMA TECNOLOGICA</v>
          </cell>
        </row>
        <row r="70">
          <cell r="B70" t="str">
            <v xml:space="preserve">1043 Sistemas de información al servicio de la gestión educativa </v>
          </cell>
          <cell r="C70" t="str">
            <v>02 TECNOLOGÍA WIFI</v>
          </cell>
        </row>
        <row r="71">
          <cell r="B71" t="str">
            <v xml:space="preserve">1043 Sistemas de información al servicio de la gestión educativa </v>
          </cell>
          <cell r="C71" t="str">
            <v>03 CONECTIVIDAD, TECNOLOGIAS Y COMUNICACIONES</v>
          </cell>
        </row>
        <row r="72">
          <cell r="B72" t="str">
            <v>1046 Infraestructura y dotación al servicio de los ambientes de aprendizaje</v>
          </cell>
          <cell r="C72" t="str">
            <v>01 CONSTRUCCION, RESTITUCION, TERMINACION Y AMPLIACION</v>
          </cell>
        </row>
        <row r="73">
          <cell r="B73" t="str">
            <v>1046 Infraestructura y dotación al servicio de los ambientes de aprendizaje</v>
          </cell>
          <cell r="C73" t="str">
            <v>01 CONSTRUCCION, RESTITUCION, TERMINACION Y AMPLIACION</v>
          </cell>
        </row>
        <row r="74">
          <cell r="B74" t="str">
            <v>1046 Infraestructura y dotación al servicio de los ambientes de aprendizaje</v>
          </cell>
          <cell r="C74" t="str">
            <v>01 CONSTRUCCION, RESTITUCION, TERMINACION Y AMPLIACION</v>
          </cell>
        </row>
        <row r="75">
          <cell r="B75" t="str">
            <v>1046 Infraestructura y dotación al servicio de los ambientes de aprendizaje</v>
          </cell>
          <cell r="C75" t="str">
            <v>01 CONSTRUCCION, RESTITUCION, TERMINACION Y AMPLIACION</v>
          </cell>
        </row>
        <row r="76">
          <cell r="B76" t="str">
            <v>1046 Infraestructura y dotación al servicio de los ambientes de aprendizaje</v>
          </cell>
          <cell r="C76" t="str">
            <v>01 CONSTRUCCION, RESTITUCION, TERMINACION Y AMPLIACION</v>
          </cell>
        </row>
        <row r="77">
          <cell r="B77" t="str">
            <v>1046 Infraestructura y dotación al servicio de los ambientes de aprendizaje</v>
          </cell>
          <cell r="C77" t="str">
            <v>01 CONSTRUCCION, RESTITUCION, TERMINACION Y AMPLIACION</v>
          </cell>
        </row>
        <row r="78">
          <cell r="B78" t="str">
            <v>1046 Infraestructura y dotación al servicio de los ambientes de aprendizaje</v>
          </cell>
          <cell r="C78" t="str">
            <v>01 CONSTRUCCION, RESTITUCION, TERMINACION Y AMPLIACION</v>
          </cell>
        </row>
        <row r="79">
          <cell r="B79" t="str">
            <v>1046 Infraestructura y dotación al servicio de los ambientes de aprendizaje</v>
          </cell>
          <cell r="C79" t="str">
            <v>02 OBRAS MENORES Y ADECUACIONES</v>
          </cell>
        </row>
        <row r="80">
          <cell r="B80" t="str">
            <v>1046 Infraestructura y dotación al servicio de los ambientes de aprendizaje</v>
          </cell>
          <cell r="C80" t="str">
            <v>02 OBRAS MENORES Y ADECUACIONES</v>
          </cell>
        </row>
        <row r="81">
          <cell r="B81" t="str">
            <v>1046 Infraestructura y dotación al servicio de los ambientes de aprendizaje</v>
          </cell>
          <cell r="C81" t="str">
            <v>02 OBRAS MENORES Y ADECUACIONES</v>
          </cell>
        </row>
        <row r="82">
          <cell r="B82" t="str">
            <v>1046 Infraestructura y dotación al servicio de los ambientes de aprendizaje</v>
          </cell>
          <cell r="C82" t="str">
            <v>02 OBRAS MENORES Y ADECUACIONES</v>
          </cell>
        </row>
        <row r="83">
          <cell r="B83" t="str">
            <v>1046 Infraestructura y dotación al servicio de los ambientes de aprendizaje</v>
          </cell>
          <cell r="C83" t="str">
            <v>02 OBRAS MENORES Y ADECUACIONES</v>
          </cell>
        </row>
        <row r="84">
          <cell r="B84" t="str">
            <v>1046 Infraestructura y dotación al servicio de los ambientes de aprendizaje</v>
          </cell>
          <cell r="C84" t="str">
            <v>02 OBRAS MENORES Y ADECUACIONES</v>
          </cell>
        </row>
        <row r="85">
          <cell r="B85" t="str">
            <v>1046 Infraestructura y dotación al servicio de los ambientes de aprendizaje</v>
          </cell>
          <cell r="C85" t="str">
            <v>02 OBRAS MENORES Y ADECUACIONES</v>
          </cell>
        </row>
        <row r="86">
          <cell r="B86" t="str">
            <v>1046 Infraestructura y dotación al servicio de los ambientes de aprendizaje</v>
          </cell>
          <cell r="C86" t="str">
            <v>02 OBRAS MENORES Y ADECUACIONES</v>
          </cell>
        </row>
        <row r="87">
          <cell r="B87" t="str">
            <v>1046 Infraestructura y dotación al servicio de los ambientes de aprendizaje</v>
          </cell>
          <cell r="C87" t="str">
            <v>02 OBRAS MENORES Y ADECUACIONES</v>
          </cell>
        </row>
        <row r="88">
          <cell r="B88" t="str">
            <v>1046 Infraestructura y dotación al servicio de los ambientes de aprendizaje</v>
          </cell>
          <cell r="C88" t="str">
            <v xml:space="preserve">03 CENTROS DE MAESTROS </v>
          </cell>
        </row>
        <row r="89">
          <cell r="B89" t="str">
            <v>1046 Infraestructura y dotación al servicio de los ambientes de aprendizaje</v>
          </cell>
          <cell r="C89" t="str">
            <v>04 DOTACIONES</v>
          </cell>
        </row>
        <row r="90">
          <cell r="B90" t="str">
            <v>1046 Infraestructura y dotación al servicio de los ambientes de aprendizaje</v>
          </cell>
          <cell r="C90" t="str">
            <v>04 DOTACIONES</v>
          </cell>
        </row>
        <row r="91">
          <cell r="B91" t="str">
            <v>1049 Cobertura con equidad</v>
          </cell>
          <cell r="C91" t="str">
            <v>01 Gestión territorial de la cobertura educativa</v>
          </cell>
        </row>
        <row r="92">
          <cell r="B92" t="str">
            <v>1049 Cobertura con equidad</v>
          </cell>
          <cell r="C92" t="str">
            <v>01 Gestión territorial de la cobertura educativa</v>
          </cell>
        </row>
        <row r="93">
          <cell r="B93" t="str">
            <v>1049 Cobertura con equidad</v>
          </cell>
          <cell r="C93" t="str">
            <v>01 Gestión territorial de la cobertura educativa</v>
          </cell>
        </row>
        <row r="94">
          <cell r="B94" t="str">
            <v>1049 Cobertura con equidad</v>
          </cell>
          <cell r="C94" t="str">
            <v>01 Gestión territorial de la cobertura educativa</v>
          </cell>
        </row>
        <row r="95">
          <cell r="B95" t="str">
            <v>1049 Cobertura con equidad</v>
          </cell>
          <cell r="C95" t="str">
            <v>01 Gestión territorial de la cobertura educativa</v>
          </cell>
        </row>
        <row r="96">
          <cell r="B96" t="str">
            <v>1049 Cobertura con equidad</v>
          </cell>
          <cell r="C96" t="str">
            <v>01 Gestión territorial de la cobertura educativa</v>
          </cell>
        </row>
        <row r="97">
          <cell r="B97" t="str">
            <v>1049 Cobertura con equidad</v>
          </cell>
          <cell r="C97" t="str">
            <v>02 Modernización del proceso de matrícula</v>
          </cell>
        </row>
        <row r="98">
          <cell r="B98" t="str">
            <v>1049 Cobertura con equidad</v>
          </cell>
          <cell r="C98" t="str">
            <v>02 Modernización del proceso de matrícula</v>
          </cell>
        </row>
        <row r="99">
          <cell r="B99" t="str">
            <v>1049 Cobertura con equidad</v>
          </cell>
          <cell r="C99" t="str">
            <v>02 Modernización del proceso de matrícula</v>
          </cell>
        </row>
        <row r="100">
          <cell r="B100" t="str">
            <v>1049 Cobertura con equidad</v>
          </cell>
          <cell r="C100" t="str">
            <v>02 Modernización del proceso de matrícula</v>
          </cell>
        </row>
        <row r="101">
          <cell r="B101" t="str">
            <v>1049 Cobertura con equidad</v>
          </cell>
          <cell r="C101" t="str">
            <v>03 Acciones afirmativas para poblaciones vulnerables</v>
          </cell>
        </row>
        <row r="102">
          <cell r="B102" t="str">
            <v>1049 Cobertura con equidad</v>
          </cell>
          <cell r="C102" t="str">
            <v>03 Acciones afirmativas para poblaciones vulnerables</v>
          </cell>
        </row>
        <row r="103">
          <cell r="B103" t="str">
            <v>1049 Cobertura con equidad</v>
          </cell>
          <cell r="C103" t="str">
            <v>03 Acciones afirmativas para poblaciones vulnerables</v>
          </cell>
        </row>
        <row r="104">
          <cell r="B104" t="str">
            <v>1049 Cobertura con equidad</v>
          </cell>
          <cell r="C104" t="str">
            <v>03 Acciones afirmativas para poblaciones vulnerables</v>
          </cell>
        </row>
        <row r="105">
          <cell r="B105" t="str">
            <v>1049 Cobertura con equidad</v>
          </cell>
          <cell r="C105" t="str">
            <v>03 Acciones afirmativas para poblaciones vulnerables</v>
          </cell>
        </row>
        <row r="106">
          <cell r="B106" t="str">
            <v>1049 Cobertura con equidad</v>
          </cell>
          <cell r="C106" t="str">
            <v>03 Acciones afirmativas para poblaciones vulnerables</v>
          </cell>
        </row>
        <row r="107">
          <cell r="B107" t="str">
            <v>1049 Cobertura con equidad</v>
          </cell>
          <cell r="C107" t="str">
            <v>03 Acciones afirmativas para poblaciones vulnerables</v>
          </cell>
        </row>
        <row r="108">
          <cell r="B108" t="str">
            <v>1049 Cobertura con equidad</v>
          </cell>
          <cell r="C108" t="str">
            <v>04 Administración del servicio educativo</v>
          </cell>
        </row>
        <row r="109">
          <cell r="B109" t="str">
            <v>1049 Cobertura con equidad</v>
          </cell>
          <cell r="C109" t="str">
            <v>04 Administración del servicio educativo</v>
          </cell>
        </row>
        <row r="110">
          <cell r="B110" t="str">
            <v>1049 Cobertura con equidad</v>
          </cell>
          <cell r="C110" t="str">
            <v>04 Administración del servicio educativo</v>
          </cell>
        </row>
        <row r="111">
          <cell r="B111" t="str">
            <v>1049 Cobertura con equidad</v>
          </cell>
          <cell r="C111" t="str">
            <v>04 Administración del servicio educativo</v>
          </cell>
        </row>
        <row r="112">
          <cell r="B112" t="str">
            <v>1049 Cobertura con equidad</v>
          </cell>
          <cell r="C112" t="str">
            <v>05 Prestación del servicio educativo en establecimientos educativos no oficiales</v>
          </cell>
        </row>
        <row r="113">
          <cell r="B113" t="str">
            <v>1049 Cobertura con equidad</v>
          </cell>
          <cell r="C113" t="str">
            <v>05 Prestación del servicio educativo en establecimientos educativos no oficiales</v>
          </cell>
        </row>
        <row r="114">
          <cell r="B114" t="str">
            <v>1049 Cobertura con equidad</v>
          </cell>
          <cell r="C114" t="str">
            <v>05 Prestación del servicio educativo en establecimientos educativos no oficiales</v>
          </cell>
        </row>
        <row r="115">
          <cell r="B115" t="str">
            <v>1049 Cobertura con equidad</v>
          </cell>
          <cell r="C115" t="str">
            <v>05 Prestación del servicio educativo en establecimientos educativos no oficiales</v>
          </cell>
        </row>
        <row r="116">
          <cell r="B116" t="str">
            <v>1049 Cobertura con equidad</v>
          </cell>
          <cell r="C116" t="str">
            <v>05 Prestación del servicio educativo en establecimientos educativos no oficiales</v>
          </cell>
        </row>
        <row r="117">
          <cell r="B117" t="str">
            <v>1050 Educación inicial de calidad en el marco de la ruta de atención integral a la primera infancia</v>
          </cell>
          <cell r="C117" t="str">
            <v>01 INFANCIA</v>
          </cell>
        </row>
        <row r="118">
          <cell r="B118" t="str">
            <v>1050 Educación inicial de calidad en el marco de la ruta de atención integral a la primera infancia</v>
          </cell>
          <cell r="C118" t="str">
            <v>01 INFANCIA</v>
          </cell>
        </row>
        <row r="119">
          <cell r="B119" t="str">
            <v>1050 Educación inicial de calidad en el marco de la ruta de atención integral a la primera infancia</v>
          </cell>
          <cell r="C119" t="str">
            <v xml:space="preserve">02 CICLOS </v>
          </cell>
        </row>
        <row r="120">
          <cell r="B120" t="str">
            <v>1050 Educación inicial de calidad en el marco de la ruta de atención integral a la primera infancia</v>
          </cell>
          <cell r="C120" t="str">
            <v>03 VALORACION INTEGRAL DEL DESARROLLO DE LA PRIMERA INFANCIA</v>
          </cell>
        </row>
        <row r="121">
          <cell r="B121" t="str">
            <v>1052 Bienestar estudiantil para todos</v>
          </cell>
          <cell r="C121" t="str">
            <v>01 ALIMENTACIÓN ESCOLAR</v>
          </cell>
        </row>
        <row r="122">
          <cell r="B122" t="str">
            <v>1052 Bienestar estudiantil para todos</v>
          </cell>
          <cell r="C122" t="str">
            <v>01 ALIMENTACIÓN ESCOLAR</v>
          </cell>
        </row>
        <row r="123">
          <cell r="B123" t="str">
            <v>1052 Bienestar estudiantil para todos</v>
          </cell>
          <cell r="C123" t="str">
            <v>01 ALIMENTACIÓN ESCOLAR</v>
          </cell>
        </row>
        <row r="124">
          <cell r="B124" t="str">
            <v>1052 Bienestar estudiantil para todos</v>
          </cell>
          <cell r="C124" t="str">
            <v>01 ALIMENTACIÓN ESCOLAR</v>
          </cell>
        </row>
        <row r="125">
          <cell r="B125" t="str">
            <v>1052 Bienestar estudiantil para todos</v>
          </cell>
          <cell r="C125" t="str">
            <v>01 ALIMENTACIÓN ESCOLAR</v>
          </cell>
        </row>
        <row r="126">
          <cell r="B126" t="str">
            <v>1052 Bienestar estudiantil para todos</v>
          </cell>
          <cell r="C126" t="str">
            <v>01 ALIMENTACIÓN ESCOLAR</v>
          </cell>
        </row>
        <row r="127">
          <cell r="B127" t="str">
            <v>1052 Bienestar estudiantil para todos</v>
          </cell>
          <cell r="C127" t="str">
            <v>01 ALIMENTACIÓN ESCOLAR</v>
          </cell>
        </row>
        <row r="128">
          <cell r="B128" t="str">
            <v>1052 Bienestar estudiantil para todos</v>
          </cell>
          <cell r="C128" t="str">
            <v>02 MOVILIDAD ESCOLAR</v>
          </cell>
        </row>
        <row r="129">
          <cell r="B129" t="str">
            <v>1052 Bienestar estudiantil para todos</v>
          </cell>
          <cell r="C129" t="str">
            <v>02 MOVILIDAD ESCOLAR</v>
          </cell>
        </row>
        <row r="130">
          <cell r="B130" t="str">
            <v>1052 Bienestar estudiantil para todos</v>
          </cell>
          <cell r="C130" t="str">
            <v>02 MOVILIDAD ESCOLAR</v>
          </cell>
        </row>
        <row r="131">
          <cell r="B131" t="str">
            <v>1052 Bienestar estudiantil para todos</v>
          </cell>
          <cell r="C131" t="str">
            <v>02 MOVILIDAD ESCOLAR</v>
          </cell>
        </row>
        <row r="132">
          <cell r="B132" t="str">
            <v>1052 Bienestar estudiantil para todos</v>
          </cell>
          <cell r="C132" t="str">
            <v>02 MOVILIDAD ESCOLAR</v>
          </cell>
        </row>
        <row r="133">
          <cell r="B133" t="str">
            <v>1052 Bienestar estudiantil para todos</v>
          </cell>
          <cell r="C133" t="str">
            <v>03 PROMOCIÓN DEL BIENESTAR</v>
          </cell>
        </row>
        <row r="134">
          <cell r="B134" t="str">
            <v>1052 Bienestar estudiantil para todos</v>
          </cell>
          <cell r="C134" t="str">
            <v>03 PROMOCIÓN DEL BIENESTAR</v>
          </cell>
        </row>
        <row r="135">
          <cell r="B135" t="str">
            <v>1052 Bienestar estudiantil para todos</v>
          </cell>
          <cell r="C135" t="str">
            <v>03 PROMOCIÓN DEL BIENESTAR</v>
          </cell>
        </row>
        <row r="136">
          <cell r="B136" t="str">
            <v>1052 Bienestar estudiantil para todos</v>
          </cell>
          <cell r="C136" t="str">
            <v>03 PROMOCIÓN DEL BIENESTAR</v>
          </cell>
        </row>
        <row r="137">
          <cell r="B137" t="str">
            <v>1052 Bienestar estudiantil para todos</v>
          </cell>
          <cell r="C137" t="str">
            <v>03 PROMOCIÓN DEL BIENESTAR</v>
          </cell>
        </row>
        <row r="138">
          <cell r="B138" t="str">
            <v>1052 Bienestar estudiantil para todos</v>
          </cell>
          <cell r="C138" t="str">
            <v>03 PROMOCIÓN DEL BIENESTAR</v>
          </cell>
        </row>
        <row r="139">
          <cell r="B139" t="str">
            <v>1053 Oportunidades de aprendizaje desde el enfoque diferencial</v>
          </cell>
          <cell r="C139" t="str">
            <v>01  Atención Educativa Integral desde el enfoque diferencial</v>
          </cell>
        </row>
        <row r="140">
          <cell r="B140" t="str">
            <v>1053 Oportunidades de aprendizaje desde el enfoque diferencial</v>
          </cell>
          <cell r="C140" t="str">
            <v>01  Atención Educativa Integral desde el enfoque diferencial</v>
          </cell>
        </row>
        <row r="141">
          <cell r="B141" t="str">
            <v>1053 Oportunidades de aprendizaje desde el enfoque diferencial</v>
          </cell>
          <cell r="C141" t="str">
            <v>01  Atención Educativa Integral desde el enfoque diferencial</v>
          </cell>
        </row>
        <row r="142">
          <cell r="B142" t="str">
            <v>1053 Oportunidades de aprendizaje desde el enfoque diferencial</v>
          </cell>
          <cell r="C142" t="str">
            <v>01  Atención Educativa Integral desde el enfoque diferencial</v>
          </cell>
        </row>
        <row r="143">
          <cell r="B143" t="str">
            <v>1053 Oportunidades de aprendizaje desde el enfoque diferencial</v>
          </cell>
          <cell r="C143" t="str">
            <v>01  Atención Educativa Integral desde el enfoque diferencial</v>
          </cell>
        </row>
        <row r="144">
          <cell r="B144" t="str">
            <v>1053 Oportunidades de aprendizaje desde el enfoque diferencial</v>
          </cell>
          <cell r="C144" t="str">
            <v>01  Atención Educativa Integral desde el enfoque diferencial</v>
          </cell>
        </row>
        <row r="145">
          <cell r="B145" t="str">
            <v>1053 Oportunidades de aprendizaje desde el enfoque diferencial</v>
          </cell>
          <cell r="C145" t="str">
            <v>01  Atención Educativa Integral desde el enfoque diferencial</v>
          </cell>
        </row>
        <row r="146">
          <cell r="B146" t="str">
            <v>1053 Oportunidades de aprendizaje desde el enfoque diferencial</v>
          </cell>
          <cell r="C146" t="str">
            <v>01  Atención Educativa Integral desde el enfoque diferencial</v>
          </cell>
        </row>
        <row r="147">
          <cell r="B147" t="str">
            <v>1053 Oportunidades de aprendizaje desde el enfoque diferencial</v>
          </cell>
          <cell r="C147" t="str">
            <v>01  Atención Educativa Integral desde el enfoque diferencial</v>
          </cell>
        </row>
        <row r="148">
          <cell r="B148" t="str">
            <v>1053 Oportunidades de aprendizaje desde el enfoque diferencial</v>
          </cell>
          <cell r="C148" t="str">
            <v>01  Atención Educativa Integral desde el enfoque diferencial</v>
          </cell>
        </row>
        <row r="149">
          <cell r="B149" t="str">
            <v>1053 Oportunidades de aprendizaje desde el enfoque diferencial</v>
          </cell>
          <cell r="C149" t="str">
            <v>01  Atención Educativa Integral desde el enfoque diferencial</v>
          </cell>
        </row>
        <row r="150">
          <cell r="B150" t="str">
            <v>1053 Oportunidades de aprendizaje desde el enfoque diferencial</v>
          </cell>
          <cell r="C150" t="str">
            <v>02 Modelos Educativos Flexibles</v>
          </cell>
        </row>
        <row r="151">
          <cell r="B151" t="str">
            <v>1053 Oportunidades de aprendizaje desde el enfoque diferencial</v>
          </cell>
          <cell r="C151" t="str">
            <v>02 Modelos Educativos Flexibles</v>
          </cell>
        </row>
        <row r="152">
          <cell r="B152" t="str">
            <v>1053 Oportunidades de aprendizaje desde el enfoque diferencial</v>
          </cell>
          <cell r="C152" t="str">
            <v>02 Modelos Educativos Flexibles</v>
          </cell>
        </row>
        <row r="153">
          <cell r="B153" t="str">
            <v>1053 Oportunidades de aprendizaje desde el enfoque diferencial</v>
          </cell>
          <cell r="C153" t="str">
            <v>02 Modelos Educativos Flexibles</v>
          </cell>
        </row>
        <row r="154">
          <cell r="B154" t="str">
            <v>1055 Modernización de la gestión institucional</v>
          </cell>
          <cell r="C154" t="str">
            <v>01 Modernización de los Procesos</v>
          </cell>
        </row>
        <row r="155">
          <cell r="B155" t="str">
            <v>1055 Modernización de la gestión institucional</v>
          </cell>
          <cell r="C155" t="str">
            <v>01 Modernización de los Procesos</v>
          </cell>
        </row>
        <row r="156">
          <cell r="B156" t="str">
            <v>1055 Modernización de la gestión institucional</v>
          </cell>
          <cell r="C156" t="str">
            <v>01 Modernización de los Procesos</v>
          </cell>
        </row>
        <row r="157">
          <cell r="B157" t="str">
            <v>1055 Modernización de la gestión institucional</v>
          </cell>
          <cell r="C157" t="str">
            <v>01 Modernización de los Procesos</v>
          </cell>
        </row>
        <row r="158">
          <cell r="B158" t="str">
            <v>1055 Modernización de la gestión institucional</v>
          </cell>
          <cell r="C158" t="str">
            <v>01 Modernización de los Procesos</v>
          </cell>
        </row>
        <row r="159">
          <cell r="B159" t="str">
            <v>1055 Modernización de la gestión institucional</v>
          </cell>
          <cell r="C159" t="str">
            <v>02 Comunicación Organizacional</v>
          </cell>
        </row>
        <row r="160">
          <cell r="B160" t="str">
            <v>1055 Modernización de la gestión institucional</v>
          </cell>
          <cell r="C160" t="str">
            <v>02 Comunicación Organizacional</v>
          </cell>
        </row>
        <row r="161">
          <cell r="B161" t="str">
            <v>1055 Modernización de la gestión institucional</v>
          </cell>
          <cell r="C161" t="str">
            <v>03 Gestión de Servicio a la Ciudadania</v>
          </cell>
        </row>
        <row r="162">
          <cell r="B162" t="str">
            <v>1055 Modernización de la gestión institucional</v>
          </cell>
          <cell r="C162" t="str">
            <v>03 Gestión de Servicio a la Ciudadania</v>
          </cell>
        </row>
        <row r="163">
          <cell r="B163" t="str">
            <v>1056 Mejoramiento de la calidad educativa a través de la jornada única y el uso del tiempo escolar</v>
          </cell>
          <cell r="C163" t="str">
            <v>01 JORNADA UNICA</v>
          </cell>
        </row>
        <row r="164">
          <cell r="B164" t="str">
            <v>1056 Mejoramiento de la calidad educativa a través de la jornada única y el uso del tiempo escolar</v>
          </cell>
          <cell r="C164" t="str">
            <v>01 JORNADA UNICA</v>
          </cell>
        </row>
        <row r="165">
          <cell r="B165" t="str">
            <v>1056 Mejoramiento de la calidad educativa a través de la jornada única y el uso del tiempo escolar</v>
          </cell>
          <cell r="C165" t="str">
            <v>02 USO DEL TIEMPO ESCOLAR</v>
          </cell>
        </row>
        <row r="166">
          <cell r="B166" t="str">
            <v>1056 Mejoramiento de la calidad educativa a través de la jornada única y el uso del tiempo escolar</v>
          </cell>
          <cell r="C166" t="str">
            <v>02 USO DEL TIEMPO ESCOLAR</v>
          </cell>
        </row>
        <row r="167">
          <cell r="B167" t="str">
            <v>1057 Competencias para el ciudadano de hoy</v>
          </cell>
          <cell r="C167" t="str">
            <v>01 Uso y apropiación de Tecnologías de la Información y las comunicaciones (TIC) y de los medios educativos</v>
          </cell>
        </row>
        <row r="168">
          <cell r="B168" t="str">
            <v>1057 Competencias para el ciudadano de hoy</v>
          </cell>
          <cell r="C168" t="str">
            <v>01 Uso y apropiación de Tecnologías de la Información y las comunicaciones (TIC) y de los medios educativos</v>
          </cell>
        </row>
        <row r="169">
          <cell r="B169" t="str">
            <v>1057 Competencias para el ciudadano de hoy</v>
          </cell>
          <cell r="C169" t="str">
            <v>02 Lectoescritura y Fortalecimiento de Bibliotecas Escolares</v>
          </cell>
        </row>
        <row r="170">
          <cell r="B170" t="str">
            <v>1057 Competencias para el ciudadano de hoy</v>
          </cell>
          <cell r="C170" t="str">
            <v>02 Lectoescritura y Fortalecimiento de Bibliotecas Escolares</v>
          </cell>
        </row>
        <row r="171">
          <cell r="B171" t="str">
            <v>1057 Competencias para el ciudadano de hoy</v>
          </cell>
          <cell r="C171" t="str">
            <v>02 Lectoescritura y Fortalecimiento de Bibliotecas Escolares</v>
          </cell>
        </row>
        <row r="172">
          <cell r="B172" t="str">
            <v>1057 Competencias para el ciudadano de hoy</v>
          </cell>
          <cell r="C172" t="str">
            <v>03 Fortalecimiento de Inglés como Segunda Lengua</v>
          </cell>
        </row>
        <row r="173">
          <cell r="B173" t="str">
            <v>1057 Competencias para el ciudadano de hoy</v>
          </cell>
          <cell r="C173" t="str">
            <v>03 Fortalecimiento de Inglés como Segunda Lengua</v>
          </cell>
        </row>
        <row r="174">
          <cell r="B174" t="str">
            <v xml:space="preserve">1058 Participación ciudadana para el reencuentro, la reconciliación y la paz </v>
          </cell>
          <cell r="C174" t="str">
            <v>01 FORTALECIMIENTO DE  LAS CAPACIDADES DE LOS DIRECTORES LOCALES (DILES) Y DIRECTIVOS DOCENTES</v>
          </cell>
        </row>
        <row r="175">
          <cell r="B175" t="str">
            <v xml:space="preserve">1058 Participación ciudadana para el reencuentro, la reconciliación y la paz </v>
          </cell>
          <cell r="C175" t="str">
            <v>01 FORTALECIMIENTO DE  LAS CAPACIDADES DE LOS DIRECTORES LOCALES (DILES) Y DIRECTIVOS DOCENTES</v>
          </cell>
        </row>
        <row r="176">
          <cell r="B176" t="str">
            <v xml:space="preserve">1058 Participación ciudadana para el reencuentro, la reconciliación y la paz </v>
          </cell>
          <cell r="C176" t="str">
            <v>02 VOCES DEL TERRITORIO</v>
          </cell>
        </row>
        <row r="177">
          <cell r="B177" t="str">
            <v xml:space="preserve">1058 Participación ciudadana para el reencuentro, la reconciliación y la paz </v>
          </cell>
          <cell r="C177" t="str">
            <v>02 VOCES DEL TERRITORIO</v>
          </cell>
        </row>
        <row r="178">
          <cell r="B178" t="str">
            <v xml:space="preserve">1058 Participación ciudadana para el reencuentro, la reconciliación y la paz </v>
          </cell>
          <cell r="C178" t="str">
            <v>02 VOCES DEL TERRITORIO</v>
          </cell>
        </row>
        <row r="179">
          <cell r="B179" t="str">
            <v xml:space="preserve">1058 Participación ciudadana para el reencuentro, la reconciliación y la paz </v>
          </cell>
          <cell r="C179" t="str">
            <v>02 VOCES DEL TERRITORIO</v>
          </cell>
        </row>
        <row r="180">
          <cell r="B180" t="str">
            <v xml:space="preserve">1058 Participación ciudadana para el reencuentro, la reconciliación y la paz </v>
          </cell>
          <cell r="C180" t="str">
            <v>02 VOCES DEL TERRITORIO</v>
          </cell>
        </row>
        <row r="181">
          <cell r="B181" t="str">
            <v xml:space="preserve">1058 Participación ciudadana para el reencuentro, la reconciliación y la paz </v>
          </cell>
          <cell r="C181" t="str">
            <v>03 CONSOLIDACIÓN DEL OBSERVATORIO DE CONVIVENCIA ESCOLAR</v>
          </cell>
        </row>
        <row r="182">
          <cell r="B182" t="str">
            <v xml:space="preserve">1058 Participación ciudadana para el reencuentro, la reconciliación y la paz </v>
          </cell>
          <cell r="C182" t="str">
            <v>03 CONSOLIDACIÓN DEL OBSERVATORIO DE CONVIVENCIA ESCOLAR</v>
          </cell>
        </row>
        <row r="183">
          <cell r="B183" t="str">
            <v xml:space="preserve">1058 Participación ciudadana para el reencuentro, la reconciliación y la paz </v>
          </cell>
          <cell r="C183" t="str">
            <v>04 MEJORAMIENTO DE ENTORNOS ESCOLARES</v>
          </cell>
        </row>
        <row r="184">
          <cell r="B184" t="str">
            <v xml:space="preserve">1058 Participación ciudadana para el reencuentro, la reconciliación y la paz </v>
          </cell>
          <cell r="C184" t="str">
            <v>04 MEJORAMIENTO DE ENTORNOS ESCOLARES</v>
          </cell>
        </row>
        <row r="185">
          <cell r="B185" t="str">
            <v xml:space="preserve">1058 Participación ciudadana para el reencuentro, la reconciliación y la paz </v>
          </cell>
          <cell r="C185" t="str">
            <v>05 FORTALECIMIENTO DE  LOS PLANES DE CONVIVENCIA HACIA EL REENCUENTRO, LA RECONCILIACIÓN Y LA PAZ.</v>
          </cell>
        </row>
        <row r="186">
          <cell r="B186" t="str">
            <v xml:space="preserve">1058 Participación ciudadana para el reencuentro, la reconciliación y la paz </v>
          </cell>
          <cell r="C186" t="str">
            <v>05 FORTALECIMIENTO DE  LOS PLANES DE CONVIVENCIA HACIA EL REENCUENTRO, LA RECONCILIACIÓN Y LA PAZ.</v>
          </cell>
        </row>
        <row r="187">
          <cell r="B187" t="str">
            <v xml:space="preserve">1058 Participación ciudadana para el reencuentro, la reconciliación y la paz </v>
          </cell>
          <cell r="C187" t="str">
            <v>06 GESTION CON LA COMUNIDAD EDUCATIVA</v>
          </cell>
        </row>
        <row r="188">
          <cell r="B188" t="str">
            <v xml:space="preserve">1058 Participación ciudadana para el reencuentro, la reconciliación y la paz </v>
          </cell>
          <cell r="C188" t="str">
            <v>06 GESTION CON LA COMUNIDAD EDUCATIVA</v>
          </cell>
        </row>
        <row r="189">
          <cell r="B189" t="str">
            <v>1071 Gestión educativa institucional</v>
          </cell>
          <cell r="C189" t="str">
            <v>01 APOYO ADMINISTRATIVO</v>
          </cell>
        </row>
        <row r="190">
          <cell r="B190" t="str">
            <v>1071 Gestión educativa institucional</v>
          </cell>
          <cell r="C190" t="str">
            <v>01 APOYO ADMINISTRATIVO</v>
          </cell>
        </row>
        <row r="191">
          <cell r="B191" t="str">
            <v>1071 Gestión educativa institucional</v>
          </cell>
          <cell r="C191" t="str">
            <v>01 APOYO ADMINISTRATIVO</v>
          </cell>
        </row>
        <row r="192">
          <cell r="B192" t="str">
            <v>1071 Gestión educativa institucional</v>
          </cell>
          <cell r="C192" t="str">
            <v>01 APOYO ADMINISTRATIVO</v>
          </cell>
        </row>
        <row r="193">
          <cell r="B193" t="str">
            <v>1071 Gestión educativa institucional</v>
          </cell>
          <cell r="C193" t="str">
            <v>01 APOYO ADMINISTRATIVO</v>
          </cell>
        </row>
        <row r="194">
          <cell r="B194" t="str">
            <v>1071 Gestión educativa institucional</v>
          </cell>
          <cell r="C194" t="str">
            <v>01 APOYO ADMINISTRATIVO</v>
          </cell>
        </row>
        <row r="195">
          <cell r="B195" t="str">
            <v>1071 Gestión educativa institucional</v>
          </cell>
          <cell r="C195" t="str">
            <v>02 ARRENDAMIENTOS</v>
          </cell>
        </row>
        <row r="196">
          <cell r="B196" t="str">
            <v>1071 Gestión educativa institucional</v>
          </cell>
          <cell r="C196" t="str">
            <v>02 ARRENDAMIENTOS</v>
          </cell>
        </row>
        <row r="197">
          <cell r="B197" t="str">
            <v>1071 Gestión educativa institucional</v>
          </cell>
          <cell r="C197" t="str">
            <v xml:space="preserve">03 LOGÍSTICA Y APOYOS </v>
          </cell>
        </row>
        <row r="198">
          <cell r="B198" t="str">
            <v>1071 Gestión educativa institucional</v>
          </cell>
          <cell r="C198" t="str">
            <v xml:space="preserve">03 LOGÍSTICA Y APOYOS </v>
          </cell>
        </row>
        <row r="199">
          <cell r="B199" t="str">
            <v>1071 Gestión educativa institucional</v>
          </cell>
          <cell r="C199" t="str">
            <v xml:space="preserve">03 LOGÍSTICA Y APOYOS </v>
          </cell>
        </row>
        <row r="200">
          <cell r="B200" t="str">
            <v>1071 Gestión educativa institucional</v>
          </cell>
          <cell r="C200" t="str">
            <v xml:space="preserve">03 LOGÍSTICA Y APOYOS </v>
          </cell>
        </row>
        <row r="201">
          <cell r="B201" t="str">
            <v>1072 Evaluar para transformar y mejorar</v>
          </cell>
          <cell r="C201" t="str">
            <v>01 Gestión del Conocimiento sobre evaluación para la Calidad de la Educación</v>
          </cell>
        </row>
        <row r="202">
          <cell r="B202" t="str">
            <v>1072 Evaluar para transformar y mejorar</v>
          </cell>
          <cell r="C202" t="str">
            <v>01 Gestión del Conocimiento sobre evaluación para la Calidad de la Educación</v>
          </cell>
        </row>
        <row r="203">
          <cell r="B203" t="str">
            <v>1072 Evaluar para transformar y mejorar</v>
          </cell>
          <cell r="C203" t="str">
            <v xml:space="preserve">02 Mejores practicas evaluativas </v>
          </cell>
        </row>
        <row r="204">
          <cell r="B204" t="str">
            <v>1072 Evaluar para transformar y mejorar</v>
          </cell>
          <cell r="C204" t="str">
            <v xml:space="preserve">03 Articulación e integración de información sobre evaluaciones de aprendizaje, enseñanza y gestión en las IE </v>
          </cell>
        </row>
        <row r="205">
          <cell r="B205" t="str">
            <v>1072 Evaluar para transformar y mejorar</v>
          </cell>
          <cell r="C205" t="str">
            <v xml:space="preserve">03 Articulación e integración de información sobre evaluaciones de aprendizaje, enseñanza y gestión en las IE </v>
          </cell>
        </row>
        <row r="206">
          <cell r="B206" t="str">
            <v>1072 Evaluar para transformar y mejorar</v>
          </cell>
          <cell r="C206" t="str">
            <v xml:space="preserve">04 Estímulos y reconocimientos a la Calidad de la educación </v>
          </cell>
        </row>
        <row r="207">
          <cell r="B207" t="str">
            <v>1072 Evaluar para transformar y mejorar</v>
          </cell>
          <cell r="C207" t="str">
            <v xml:space="preserve">04 Estímulos y reconocimientos a la Calidad de la educación </v>
          </cell>
        </row>
        <row r="208">
          <cell r="B208" t="str">
            <v>1072 Evaluar para transformar y mejorar</v>
          </cell>
          <cell r="C208" t="str">
            <v xml:space="preserve">04 Estímulos y reconocimientos a la Calidad de la educación </v>
          </cell>
        </row>
        <row r="209">
          <cell r="B209" t="str">
            <v>1072 Evaluar para transformar y mejorar</v>
          </cell>
          <cell r="C209" t="str">
            <v xml:space="preserve">04 Estímulos y reconocimientos a la Calidad de la educación </v>
          </cell>
        </row>
        <row r="210">
          <cell r="B210" t="str">
            <v>1072 Evaluar para transformar y mejorar</v>
          </cell>
          <cell r="C210" t="str">
            <v xml:space="preserve">04 Estímulos y reconocimientos a la Calidad de la educación </v>
          </cell>
        </row>
        <row r="211">
          <cell r="B211" t="str">
            <v>1072 Evaluar para transformar y mejorar</v>
          </cell>
          <cell r="C211" t="str">
            <v xml:space="preserve">04 Estímulos y reconocimientos a la Calidad de la educación </v>
          </cell>
        </row>
        <row r="212">
          <cell r="B212" t="str">
            <v>1072 Evaluar para transformar y mejorar</v>
          </cell>
          <cell r="C212" t="str">
            <v xml:space="preserve">04 Estímulos y reconocimientos a la Calidad de la educación </v>
          </cell>
        </row>
        <row r="213">
          <cell r="B213" t="str">
            <v>1073 Desarrollo integral de la educación media en las instituciones educativas del Distrito</v>
          </cell>
          <cell r="C213" t="str">
            <v>01 Competencias básicas, técnicas, tecnológicas, socioemocionales y exploración</v>
          </cell>
        </row>
        <row r="214">
          <cell r="B214" t="str">
            <v>1073 Desarrollo integral de la educación media en las instituciones educativas del Distrito</v>
          </cell>
          <cell r="C214" t="str">
            <v>01 Competencias básicas, técnicas, tecnológicas, socioemocionales y exploración</v>
          </cell>
        </row>
        <row r="215">
          <cell r="B215" t="str">
            <v>1073 Desarrollo integral de la educación media en las instituciones educativas del Distrito</v>
          </cell>
          <cell r="C215" t="str">
            <v>02 Orientación sociocupacional</v>
          </cell>
        </row>
        <row r="216">
          <cell r="B216" t="str">
            <v>1073 Desarrollo integral de la educación media en las instituciones educativas del Distrito</v>
          </cell>
          <cell r="C216" t="str">
            <v>02 Orientación sociocupacional</v>
          </cell>
        </row>
        <row r="217">
          <cell r="B217" t="str">
            <v>1074 Educación superior para una ciudad de conocimiento</v>
          </cell>
          <cell r="C217" t="str">
            <v>01 ACCESO A EDUCACIÓN SUPERIOR</v>
          </cell>
        </row>
        <row r="218">
          <cell r="B218" t="str">
            <v>1074 Educación superior para una ciudad de conocimiento</v>
          </cell>
          <cell r="C218" t="str">
            <v>01 ACCESO A EDUCACIÓN SUPERIOR</v>
          </cell>
        </row>
        <row r="219">
          <cell r="B219" t="str">
            <v>1074 Educación superior para una ciudad de conocimiento</v>
          </cell>
          <cell r="C219" t="str">
            <v>02 FORTALECIMIENTO DE LA CALIDAD</v>
          </cell>
        </row>
        <row r="220">
          <cell r="B220" t="str">
            <v>1074 Educación superior para una ciudad de conocimiento</v>
          </cell>
          <cell r="C220" t="str">
            <v>02 FORTALECIMIENTO DE LA CALIDAD</v>
          </cell>
        </row>
        <row r="221">
          <cell r="B221" t="str">
            <v>1074 Educación superior para una ciudad de conocimiento</v>
          </cell>
          <cell r="C221" t="str">
            <v>02 FORTALECIMIENTO DE LA CALIDAD</v>
          </cell>
        </row>
        <row r="222">
          <cell r="B222" t="str">
            <v>1074 Educación superior para una ciudad de conocimiento</v>
          </cell>
          <cell r="C222" t="str">
            <v>02 FORTALECIMIENTO DE LA CALIDAD</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ADICIONES"/>
      <sheetName val="resumen paa 2018"/>
      <sheetName val="PPTO PDLE 1500 millonesV1"/>
      <sheetName val="PPTO PDLE 1500 millonesV2"/>
      <sheetName val="ppto pdfle 1500 V3"/>
      <sheetName val="actividades"/>
      <sheetName val="Hoja3"/>
      <sheetName val="Hoja5"/>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2)"/>
      <sheetName val="11-01-IF-002"/>
      <sheetName val="Hoja3"/>
      <sheetName val="Hoja5"/>
      <sheetName val="Hoja1"/>
    </sheetNames>
    <sheetDataSet>
      <sheetData sheetId="0"/>
      <sheetData sheetId="1"/>
      <sheetData sheetId="2"/>
      <sheetData sheetId="3"/>
      <sheetData sheetId="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2)"/>
      <sheetName val="11-01-IF-002"/>
      <sheetName val="Hoja3"/>
      <sheetName val="Hoja5"/>
      <sheetName val="Hoja1"/>
    </sheetNames>
    <sheetDataSet>
      <sheetData sheetId="0" refreshError="1"/>
      <sheetData sheetId="1" refreshError="1"/>
      <sheetData sheetId="2" refreshError="1"/>
      <sheetData sheetId="3" refreshError="1"/>
      <sheetData sheetId="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4"/>
      <sheetName val="Hoja2"/>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row r="2">
          <cell r="A2" t="str">
            <v>CCE-01</v>
          </cell>
        </row>
      </sheetData>
      <sheetData sheetId="2"/>
      <sheetData sheetId="3">
        <row r="3">
          <cell r="A3">
            <v>898</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2"/>
      <sheetName val="Hoja3"/>
      <sheetName val="Hoja5"/>
      <sheetName val="Hoja1"/>
    </sheetNames>
    <sheetDataSet>
      <sheetData sheetId="0" refreshError="1"/>
      <sheetData sheetId="1" refreshError="1"/>
      <sheetData sheetId="2">
        <row r="2">
          <cell r="A2" t="str">
            <v>CCE-01</v>
          </cell>
        </row>
      </sheetData>
      <sheetData sheetId="3" refreshError="1"/>
      <sheetData sheetId="4">
        <row r="3">
          <cell r="A3">
            <v>898</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2"/>
      <sheetName val="Hoja4"/>
      <sheetName val="Hoja3"/>
      <sheetName val="Hoja5"/>
      <sheetName val="Hoja1"/>
    </sheetNames>
    <sheetDataSet>
      <sheetData sheetId="0" refreshError="1"/>
      <sheetData sheetId="1" refreshError="1"/>
      <sheetData sheetId="2" refreshError="1"/>
      <sheetData sheetId="3">
        <row r="2">
          <cell r="A2" t="str">
            <v>CCE-01</v>
          </cell>
        </row>
      </sheetData>
      <sheetData sheetId="4" refreshError="1"/>
      <sheetData sheetId="5">
        <row r="3">
          <cell r="A3">
            <v>898</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2"/>
      <sheetName val="Hoja3"/>
      <sheetName val="Hoja5"/>
      <sheetName val="Hoja1"/>
    </sheetNames>
    <sheetDataSet>
      <sheetData sheetId="0" refreshError="1"/>
      <sheetData sheetId="1" refreshError="1"/>
      <sheetData sheetId="2">
        <row r="2">
          <cell r="A2" t="str">
            <v>CCE-01</v>
          </cell>
        </row>
      </sheetData>
      <sheetData sheetId="3" refreshError="1"/>
      <sheetData sheetId="4">
        <row r="3">
          <cell r="A3">
            <v>898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2"/>
      <sheetName val="Hoja3"/>
      <sheetName val="Hoja5"/>
      <sheetName val="Hoja1"/>
    </sheetNames>
    <sheetDataSet>
      <sheetData sheetId="0" refreshError="1"/>
      <sheetData sheetId="1" refreshError="1"/>
      <sheetData sheetId="2">
        <row r="2">
          <cell r="A2" t="str">
            <v>CCE-01</v>
          </cell>
        </row>
      </sheetData>
      <sheetData sheetId="3" refreshError="1"/>
      <sheetData sheetId="4">
        <row r="3">
          <cell r="A3">
            <v>898</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 LUBRICANTES Y LLANTAS"/>
      <sheetName val="MATERIALES Y SUMIN"/>
      <sheetName val="COMPRA DE EQUIPOS"/>
      <sheetName val="ARRENDAMIENTOS "/>
      <sheetName val="TRANSPORTE Y COM"/>
      <sheetName val="IMPR Y PUBLICA"/>
      <sheetName val="MANTENIMIENTO ENTIDAD"/>
      <sheetName val="REMUNERACION SERV TEC"/>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Adiciones"/>
      <sheetName val="Consolidado valores"/>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Adiciones"/>
      <sheetName val="Consolidado valores"/>
      <sheetName val="Hoja3"/>
      <sheetName val="Hoja5"/>
      <sheetName val="Hoja1"/>
    </sheetNames>
    <sheetDataSet>
      <sheetData sheetId="0" refreshError="1"/>
      <sheetData sheetId="1" refreshError="1"/>
      <sheetData sheetId="2" refreshError="1"/>
      <sheetData sheetId="3"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4" refreshError="1"/>
      <sheetData sheetId="5" refreshError="1">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Adiciones"/>
      <sheetName val="Consolidado valores"/>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Adiciones"/>
      <sheetName val="Consolidado valores"/>
      <sheetName val="Hoja3"/>
      <sheetName val="Hoja5"/>
      <sheetName val="Hoja1"/>
    </sheetNames>
    <sheetDataSet>
      <sheetData sheetId="0"/>
      <sheetData sheetId="1"/>
      <sheetData sheetId="2"/>
      <sheetData sheetId="3">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4"/>
      <sheetData sheetId="5">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Adiciones"/>
      <sheetName val="Consolidado valores"/>
      <sheetName val="Hoja3"/>
      <sheetName val="Hoja5"/>
      <sheetName val="Hoja1"/>
    </sheetNames>
    <sheetDataSet>
      <sheetData sheetId="0" refreshError="1"/>
      <sheetData sheetId="1" refreshError="1"/>
      <sheetData sheetId="2" refreshError="1"/>
      <sheetData sheetId="3"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4" refreshError="1"/>
      <sheetData sheetId="5" refreshError="1">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2" refreshError="1"/>
      <sheetData sheetId="3">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2" refreshError="1"/>
      <sheetData sheetId="3" refreshError="1">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ADICIONES"/>
      <sheetName val="Hoja3"/>
      <sheetName val="Hoja5"/>
      <sheetName val="Hoja1"/>
    </sheetNames>
    <sheetDataSet>
      <sheetData sheetId="0" refreshError="1"/>
      <sheetData sheetId="1" refreshError="1"/>
      <sheetData sheetId="2">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3" refreshError="1"/>
      <sheetData sheetId="4">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6"/>
      <sheetName val="Hoja4"/>
      <sheetName val="Hoja3"/>
      <sheetName val="Hoja5"/>
      <sheetName val="Hoja1"/>
    </sheetNames>
    <sheetDataSet>
      <sheetData sheetId="0" refreshError="1"/>
      <sheetData sheetId="1" refreshError="1"/>
      <sheetData sheetId="2" refreshError="1"/>
      <sheetData sheetId="3">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4" refreshError="1"/>
      <sheetData sheetId="5">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2" refreshError="1"/>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 LUBRICANTES Y LLANTAS"/>
      <sheetName val="MATERIALES Y SUMIN"/>
      <sheetName val="COMPRA DE EQUIPOS"/>
      <sheetName val="ARRENDAMIENTOS "/>
      <sheetName val="TRANSPORTE Y COM"/>
      <sheetName val="IMPR Y PUBLICA"/>
      <sheetName val="MANTENIMIENTO ENTIDAD"/>
      <sheetName val="REMUNERACION SERV TEC"/>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9" refreshError="1"/>
      <sheetData sheetId="10">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2"/>
      <sheetName val="Hoja3"/>
      <sheetName val="Hoja5"/>
      <sheetName val="Hoja1"/>
    </sheetNames>
    <sheetDataSet>
      <sheetData sheetId="0" refreshError="1"/>
      <sheetData sheetId="1" refreshError="1"/>
      <sheetData sheetId="2"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LUB-LLANTAS"/>
      <sheetName val="Materiales y suministros Adtivo"/>
      <sheetName val="compra de equipos"/>
      <sheetName val="Arrendamientos"/>
      <sheetName val="Transporte y comunicaciones"/>
      <sheetName val="impresos y publicaciones"/>
      <sheetName val="mantenimiento"/>
      <sheetName val="RSTA"/>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2"/>
      <sheetName val="Hoja3"/>
      <sheetName val="Hoja5"/>
      <sheetName val="Hoja1"/>
    </sheetNames>
    <sheetDataSet>
      <sheetData sheetId="0" refreshError="1"/>
      <sheetData sheetId="1" refreshError="1"/>
      <sheetData sheetId="2">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3" refreshError="1"/>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 898"/>
      <sheetName val="CAPACITACION"/>
      <sheetName val="SEGURIDAD Y SALUD EN EL TRABAJO"/>
      <sheetName val="BIENESTAR E INCENTIVOS"/>
      <sheetName val="DOTACION"/>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6"/>
      <sheetName val="Hoja4"/>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sheetData sheetId="2" refreshError="1"/>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2"/>
      <sheetName val="Hoja5"/>
      <sheetName val="Hoja1"/>
    </sheetNames>
    <sheetDataSet>
      <sheetData sheetId="0" refreshError="1"/>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5"/>
      <sheetName val="Hoja1"/>
      <sheetName val="11-01-IF-002"/>
      <sheetName val="Hoja2"/>
    </sheetNames>
    <sheetDataSet>
      <sheetData sheetId="0" refreshError="1"/>
      <sheetData sheetId="1" refreshError="1"/>
      <sheetData sheetId="2"/>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5"/>
      <sheetName val="Hoja1"/>
      <sheetName val="11-01-IF-002"/>
      <sheetName val="aprobados final09012018"/>
      <sheetName val="Hoja6"/>
      <sheetName val="Hoja2"/>
    </sheetNames>
    <sheetDataSet>
      <sheetData sheetId="0">
        <row r="2">
          <cell r="A2" t="str">
            <v>CCE-01</v>
          </cell>
        </row>
      </sheetData>
      <sheetData sheetId="1"/>
      <sheetData sheetId="2">
        <row r="3">
          <cell r="A3">
            <v>898</v>
          </cell>
        </row>
      </sheetData>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OBJETOS Y FINANCIACIÓN 2018"/>
      <sheetName val="TABLA Y COMPARATIVO"/>
      <sheetName val="11-01-IF-002 BASE TABLA"/>
      <sheetName val="11-01-IF-002"/>
      <sheetName val="Total contratado"/>
      <sheetName val="Valor vigencia 2018"/>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6"/>
      <sheetName val="Hoja4"/>
      <sheetName val="Hoja3"/>
      <sheetName val="Hoja5"/>
      <sheetName val="Hoja1"/>
    </sheetNames>
    <sheetDataSet>
      <sheetData sheetId="0" refreshError="1"/>
      <sheetData sheetId="1" refreshError="1"/>
      <sheetData sheetId="2" refreshError="1"/>
      <sheetData sheetId="3"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4" refreshError="1"/>
      <sheetData sheetId="5" refreshError="1">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11-01-IF-002"/>
      <sheetName val="Total contratado"/>
      <sheetName val="Valor vigencia 2018"/>
      <sheetName val="Hoja3"/>
      <sheetName val="Hoja5"/>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P1049 CADMIN SERV EDU"/>
      <sheetName val="P1049 SIN ITEM PAA"/>
      <sheetName val="CONSOLIDADO"/>
      <sheetName val="Hoja3"/>
      <sheetName val="Hoja5"/>
      <sheetName val="Hoja1"/>
    </sheetNames>
    <sheetDataSet>
      <sheetData sheetId="0"/>
      <sheetData sheetId="1"/>
      <sheetData sheetId="2"/>
      <sheetData sheetId="3"/>
      <sheetData sheetId="4"/>
      <sheetData sheetId="5"/>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P1049 CADMIN SERV EDU"/>
      <sheetName val="P1049 SIN ITEM PAA"/>
      <sheetName val="CONSOLIDADO"/>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P1049 CADMIN SERV EDU"/>
      <sheetName val="P1049 SIN ITEM PAA"/>
      <sheetName val="CONSOLIDADO"/>
      <sheetName val="Hoja3"/>
      <sheetName val="Hoja5"/>
      <sheetName val="Hoja1"/>
    </sheetNames>
    <sheetDataSet>
      <sheetData sheetId="0" refreshError="1"/>
      <sheetData sheetId="1" refreshError="1"/>
      <sheetData sheetId="2" refreshError="1"/>
      <sheetData sheetId="3" refreshError="1"/>
      <sheetData sheetId="4">
        <row r="2">
          <cell r="A2" t="str">
            <v>CCE-01</v>
          </cell>
        </row>
      </sheetData>
      <sheetData sheetId="5" refreshError="1"/>
      <sheetData sheetId="6">
        <row r="3">
          <cell r="A3">
            <v>898</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P1049 CADMIN SERV EDU"/>
      <sheetName val="P1049 SIN ITEM PAA"/>
      <sheetName val="CONSOLIDADO"/>
      <sheetName val="Hoja3"/>
      <sheetName val="Hoja5"/>
      <sheetName val="Hoja1"/>
    </sheetNames>
    <sheetDataSet>
      <sheetData sheetId="0" refreshError="1"/>
      <sheetData sheetId="1" refreshError="1"/>
      <sheetData sheetId="2" refreshError="1"/>
      <sheetData sheetId="3" refreshError="1"/>
      <sheetData sheetId="4">
        <row r="2">
          <cell r="A2" t="str">
            <v>CCE-01</v>
          </cell>
        </row>
      </sheetData>
      <sheetData sheetId="5" refreshError="1"/>
      <sheetData sheetId="6">
        <row r="3">
          <cell r="A3">
            <v>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56"/>
      <sheetName val="1056 SUMATORIA CORREGIDO"/>
      <sheetName val="1056 SUMATORIA"/>
      <sheetName val="ADICIONES "/>
      <sheetName val="ADICIONES  CORREGIDO"/>
      <sheetName val="Hoja3"/>
      <sheetName val="Hoja5"/>
      <sheetName val="Hoja1"/>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56"/>
      <sheetName val="1056 SUMATORIA CORREGIDO"/>
      <sheetName val="1056 SUMATORIA"/>
      <sheetName val="ADICIONES "/>
      <sheetName val="Aprobados 09012018"/>
      <sheetName val="ADICIONES  CORREGIDO"/>
      <sheetName val="Hoja7"/>
      <sheetName val="tabla"/>
      <sheetName val="Hoja4"/>
      <sheetName val="Hoja3"/>
      <sheetName val="Hoja5"/>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56"/>
      <sheetName val="1056 SUMATORIA CORREGIDO"/>
      <sheetName val="1056 SUMATORIA"/>
      <sheetName val="ADICIONES "/>
      <sheetName val="Aprobados 09012018"/>
      <sheetName val="ADICIONES  CORREGIDO"/>
      <sheetName val="Hoja7"/>
      <sheetName val="tabla"/>
      <sheetName val="Hoja4"/>
      <sheetName val="Hoja3"/>
      <sheetName val="Hoja5"/>
      <sheetName val="Hoja1"/>
    </sheetNames>
    <sheetDataSet>
      <sheetData sheetId="0"/>
      <sheetData sheetId="1"/>
      <sheetData sheetId="2"/>
      <sheetData sheetId="3"/>
      <sheetData sheetId="4"/>
      <sheetData sheetId="5"/>
      <sheetData sheetId="6"/>
      <sheetData sheetId="7"/>
      <sheetData sheetId="8"/>
      <sheetData sheetId="9">
        <row r="2">
          <cell r="A2" t="str">
            <v>CCE-01</v>
          </cell>
        </row>
      </sheetData>
      <sheetData sheetId="10"/>
      <sheetData sheetId="11">
        <row r="3">
          <cell r="A3">
            <v>898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6"/>
      <sheetName val="Hoja4"/>
      <sheetName val="Hoja3"/>
      <sheetName val="Hoja5"/>
      <sheetName val="Hoja1"/>
    </sheetNames>
    <sheetDataSet>
      <sheetData sheetId="0" refreshError="1"/>
      <sheetData sheetId="1" refreshError="1"/>
      <sheetData sheetId="2" refreshError="1"/>
      <sheetData sheetId="3"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4" refreshError="1"/>
      <sheetData sheetId="5" refreshError="1">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11-01-IF-002"/>
      <sheetName val="Hoja3"/>
      <sheetName val="Hoja5"/>
    </sheetNames>
    <sheetDataSet>
      <sheetData sheetId="0">
        <row r="3">
          <cell r="A3">
            <v>898</v>
          </cell>
        </row>
      </sheetData>
      <sheetData sheetId="1" refreshError="1"/>
      <sheetData sheetId="2">
        <row r="2">
          <cell r="A2" t="str">
            <v>CCE-01</v>
          </cell>
        </row>
      </sheetData>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11-01-IF-002"/>
      <sheetName val="Hoja3"/>
      <sheetName val="Hoja2"/>
      <sheetName val="Hoja5"/>
    </sheetNames>
    <sheetDataSet>
      <sheetData sheetId="0">
        <row r="3">
          <cell r="A3">
            <v>898</v>
          </cell>
        </row>
      </sheetData>
      <sheetData sheetId="1"/>
      <sheetData sheetId="2">
        <row r="2">
          <cell r="A2" t="str">
            <v>CCE-01</v>
          </cell>
        </row>
      </sheetData>
      <sheetData sheetId="3"/>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2)"/>
      <sheetName val="11-01-IF-002"/>
      <sheetName val="Hoja3"/>
      <sheetName val="Hoja5"/>
      <sheetName val="Hoja1"/>
    </sheetNames>
    <sheetDataSet>
      <sheetData sheetId="0"/>
      <sheetData sheetId="1"/>
      <sheetData sheetId="2"/>
      <sheetData sheetId="3"/>
      <sheetData sheetId="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2"/>
      <sheetName val="Hoja3"/>
      <sheetName val="Hoja5"/>
      <sheetName val="Hoja1"/>
    </sheetNames>
    <sheetDataSet>
      <sheetData sheetId="0" refreshError="1"/>
      <sheetData sheetId="1" refreshError="1"/>
      <sheetData sheetId="2">
        <row r="2">
          <cell r="A2" t="str">
            <v>CCE-01</v>
          </cell>
        </row>
      </sheetData>
      <sheetData sheetId="3" refreshError="1"/>
      <sheetData sheetId="4">
        <row r="3">
          <cell r="A3">
            <v>898</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6"/>
      <sheetName val="Hoja4"/>
      <sheetName val="Hoja3"/>
      <sheetName val="Hoja5"/>
      <sheetName val="Hoja1"/>
    </sheetNames>
    <sheetDataSet>
      <sheetData sheetId="0"/>
      <sheetData sheetId="1"/>
      <sheetData sheetId="2"/>
      <sheetData sheetId="3">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4"/>
      <sheetData sheetId="5">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 898"/>
      <sheetName val="CAPACITACION"/>
      <sheetName val="SEGURIDAD Y SALUD EN EL TRABAJO"/>
      <sheetName val="BIENESTAR E INCENTIVOS"/>
      <sheetName val="DOTACION"/>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 898"/>
      <sheetName val="CAPACITACION"/>
      <sheetName val="SEGURIDAD Y SALUD EN EL TRABAJO"/>
      <sheetName val="BIENESTAR E INCENTIVOS"/>
      <sheetName val="DOTACION"/>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row r="2">
          <cell r="A2" t="str">
            <v>CCE-01</v>
          </cell>
        </row>
      </sheetData>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11-01-IF-002 (2)"/>
      <sheetName val="Hoja3"/>
      <sheetName val="Hoja5"/>
      <sheetName val="Hoja1"/>
    </sheetNames>
    <sheetDataSet>
      <sheetData sheetId="0"/>
      <sheetData sheetId="1"/>
      <sheetData sheetId="2">
        <row r="2">
          <cell r="A2" t="str">
            <v>CCE-01</v>
          </cell>
        </row>
      </sheetData>
      <sheetData sheetId="3"/>
      <sheetData sheetId="4">
        <row r="3">
          <cell r="A3">
            <v>898</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56"/>
      <sheetName val="1056 SUMATORIA CORREGIDO"/>
      <sheetName val="1056 SUMATORIA"/>
      <sheetName val="ADICIONES "/>
      <sheetName val="Aprobados 09012018"/>
      <sheetName val="ADICIONES  CORREGIDO"/>
      <sheetName val="Hoja7"/>
      <sheetName val="tabla"/>
      <sheetName val="Hoja4"/>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10" refreshError="1"/>
      <sheetData sheetId="11" refreshError="1">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56"/>
      <sheetName val="1056 SUMATORIA CORREGIDO"/>
      <sheetName val="1056 SUMATORIA"/>
      <sheetName val="ADICIONES "/>
      <sheetName val="ADICIONES  CORREGIDO"/>
      <sheetName val="Hoja3"/>
      <sheetName val="Hoja5"/>
      <sheetName val="Hoja1"/>
    </sheetNames>
    <sheetDataSet>
      <sheetData sheetId="0"/>
      <sheetData sheetId="1"/>
      <sheetData sheetId="2"/>
      <sheetData sheetId="3"/>
      <sheetData sheetId="4"/>
      <sheetData sheetId="5">
        <row r="2">
          <cell r="A2" t="str">
            <v>CCE-01</v>
          </cell>
        </row>
      </sheetData>
      <sheetData sheetId="6"/>
      <sheetData sheetId="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5"/>
      <sheetName val="Hoja1"/>
      <sheetName val="11-01-IF-002"/>
      <sheetName val="aprobados final09012018"/>
      <sheetName val="Hoja6"/>
      <sheetName val="Hoja2"/>
    </sheetNames>
    <sheetDataSet>
      <sheetData sheetId="0">
        <row r="2">
          <cell r="A2" t="str">
            <v>CCE-01</v>
          </cell>
        </row>
      </sheetData>
      <sheetData sheetId="1"/>
      <sheetData sheetId="2">
        <row r="3">
          <cell r="A3">
            <v>898</v>
          </cell>
        </row>
      </sheetData>
      <sheetData sheetId="3"/>
      <sheetData sheetId="4"/>
      <sheetData sheetId="5"/>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1"/>
    </sheetNames>
    <sheetDataSet>
      <sheetData sheetId="0" refreshError="1"/>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PLAN ANUAL"/>
      <sheetName val="RESUMEN PPTO 2018"/>
      <sheetName val="OPS"/>
      <sheetName val="ADICIONES"/>
      <sheetName val="CONVENIO - CONTRATOS  NUEVOS"/>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PLAN ANUAL"/>
      <sheetName val="RESUMEN PPTO 2018"/>
      <sheetName val="OPS"/>
      <sheetName val="ADICIONES"/>
      <sheetName val="CONVENIO - CONTRATOS  NUEVOS"/>
      <sheetName val="CUADRO DISCRIMINADO"/>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PLAN ANUAL"/>
      <sheetName val="RESUMEN PPTO 2018"/>
      <sheetName val="OPS"/>
      <sheetName val="ADICIONES"/>
      <sheetName val="CONVENIO - CONTRATOS  NUEVOS"/>
      <sheetName val="CUADRO DISCRIMINADO"/>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 sheetId="6">
        <row r="2">
          <cell r="A2" t="str">
            <v>CCE-01</v>
          </cell>
        </row>
      </sheetData>
      <sheetData sheetId="7" refreshError="1"/>
      <sheetData sheetId="8">
        <row r="3">
          <cell r="A3">
            <v>898</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Hoja2"/>
      <sheetName val="11-01-IF-002"/>
      <sheetName val="Hoja3"/>
      <sheetName val="Hoja5"/>
      <sheetName val="Hoja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ADICIONES"/>
      <sheetName val="Hoja3"/>
      <sheetName val="Hoja5"/>
      <sheetName val="Hoja1"/>
    </sheetNames>
    <sheetDataSet>
      <sheetData sheetId="0" refreshError="1"/>
      <sheetData sheetId="1" refreshError="1"/>
      <sheetData sheetId="2">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3" refreshError="1"/>
      <sheetData sheetId="4">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4"/>
      <sheetName val="11-01-IF-002"/>
      <sheetName val="Hoja5"/>
      <sheetName val="Hoja1"/>
    </sheetNames>
    <sheetDataSet>
      <sheetData sheetId="0"/>
      <sheetData sheetId="1"/>
      <sheetData sheetId="2"/>
      <sheetData sheetId="3"/>
      <sheetData sheetId="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refreshError="1"/>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11-01-IF-002"/>
      <sheetName val="Hoja3"/>
      <sheetName val="Hoja5"/>
      <sheetName val="Hoja1"/>
    </sheetNames>
    <sheetDataSet>
      <sheetData sheetId="0"/>
      <sheetData sheetId="1"/>
      <sheetData sheetId="2"/>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Hoja2"/>
      <sheetName val="11-01-IF-002"/>
      <sheetName val="Hoja3"/>
      <sheetName val="Hoja5"/>
      <sheetName val="Hoja1"/>
    </sheetNames>
    <sheetDataSet>
      <sheetData sheetId="0"/>
      <sheetData sheetId="1"/>
      <sheetData sheetId="2"/>
      <sheetData sheetId="3">
        <row r="2">
          <cell r="A2" t="str">
            <v>CCE-01</v>
          </cell>
        </row>
      </sheetData>
      <sheetData sheetId="4"/>
      <sheetData sheetId="5">
        <row r="3">
          <cell r="A3">
            <v>898</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Hoja2"/>
      <sheetName val="11-01-IF-002"/>
      <sheetName val="Hoja3"/>
      <sheetName val="Hoja5"/>
      <sheetName val="Hoja1"/>
    </sheetNames>
    <sheetDataSet>
      <sheetData sheetId="0"/>
      <sheetData sheetId="1"/>
      <sheetData sheetId="2"/>
      <sheetData sheetId="3">
        <row r="2">
          <cell r="A2" t="str">
            <v>CCE-01</v>
          </cell>
        </row>
      </sheetData>
      <sheetData sheetId="4"/>
      <sheetData sheetId="5">
        <row r="3">
          <cell r="A3">
            <v>898</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Hoja2"/>
      <sheetName val="11-01-IF-002"/>
      <sheetName val="Hoja3"/>
      <sheetName val="Hoja5"/>
      <sheetName val="Hoja1"/>
    </sheetNames>
    <sheetDataSet>
      <sheetData sheetId="0"/>
      <sheetData sheetId="1"/>
      <sheetData sheetId="2"/>
      <sheetData sheetId="3"/>
      <sheetData sheetId="4"/>
      <sheetData sheetId="5">
        <row r="3">
          <cell r="A3">
            <v>898</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Hoja2"/>
      <sheetName val="11-01-IF-002"/>
      <sheetName val="Hoja3"/>
      <sheetName val="Hoja5"/>
      <sheetName val="Hoja1"/>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Hoja2"/>
      <sheetName val="11-01-IF-002"/>
      <sheetName val="Hoja3"/>
      <sheetName val="Hoja5"/>
      <sheetName val="Hoja1"/>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2"/>
      <sheetName val="Hoja6"/>
      <sheetName val="Hoja3"/>
      <sheetName val="Hoja5"/>
      <sheetName val="Hoja1"/>
    </sheetNames>
    <sheetDataSet>
      <sheetData sheetId="0" refreshError="1"/>
      <sheetData sheetId="1" refreshError="1"/>
      <sheetData sheetId="2" refreshError="1"/>
      <sheetData sheetId="3">
        <row r="2">
          <cell r="A2" t="str">
            <v>CCE-01</v>
          </cell>
          <cell r="B2" t="str">
            <v>Solicitud de información a los Proveedores</v>
          </cell>
        </row>
        <row r="3">
          <cell r="A3" t="str">
            <v>CCE-02</v>
          </cell>
          <cell r="B3" t="str">
            <v>Licitación pública</v>
          </cell>
        </row>
        <row r="4">
          <cell r="A4" t="str">
            <v>CCE-03</v>
          </cell>
          <cell r="B4" t="str">
            <v>Concurso de méritos con precalificación</v>
          </cell>
        </row>
        <row r="5">
          <cell r="A5" t="str">
            <v>CCE-04</v>
          </cell>
          <cell r="B5" t="str">
            <v>Concurso de méritos abierto</v>
          </cell>
        </row>
        <row r="6">
          <cell r="A6" t="str">
            <v>CCE-05</v>
          </cell>
          <cell r="B6" t="str">
            <v>Contratación directa</v>
          </cell>
        </row>
        <row r="7">
          <cell r="A7" t="str">
            <v>CCE-06</v>
          </cell>
          <cell r="B7" t="str">
            <v>Selección abreviada menor cuantía</v>
          </cell>
        </row>
        <row r="8">
          <cell r="A8" t="str">
            <v>CCE-07</v>
          </cell>
          <cell r="B8" t="str">
            <v>Selección abreviada subasta inversa</v>
          </cell>
        </row>
        <row r="9">
          <cell r="A9" t="str">
            <v>CCE-10</v>
          </cell>
          <cell r="B9" t="str">
            <v>Mínima cuantía</v>
          </cell>
        </row>
        <row r="10">
          <cell r="A10" t="str">
            <v>CCE-11||01</v>
          </cell>
          <cell r="B10" t="str">
            <v>Publicación contratación régimen especial - Selección de comisionista</v>
          </cell>
        </row>
        <row r="11">
          <cell r="A11" t="str">
            <v>CCE-11||02</v>
          </cell>
          <cell r="B11" t="str">
            <v>Publicación contratación régimen especial - Enajenación de bienes para intermediarios idóneos</v>
          </cell>
        </row>
        <row r="12">
          <cell r="A12" t="str">
            <v>CCE-11||03</v>
          </cell>
          <cell r="B12" t="str">
            <v>Publicación contratación régimen especial - Régimen especial</v>
          </cell>
        </row>
        <row r="13">
          <cell r="A13" t="str">
            <v>CCE-11||04</v>
          </cell>
          <cell r="B13" t="str">
            <v>Publicación contratación régimen especial - Banco multilateral y organismos multilaterales</v>
          </cell>
        </row>
        <row r="14">
          <cell r="A14" t="str">
            <v>CCE-99</v>
          </cell>
          <cell r="B14" t="str">
            <v>Selección abreviada - acuerdo marco</v>
          </cell>
        </row>
      </sheetData>
      <sheetData sheetId="4" refreshError="1"/>
      <sheetData sheetId="5">
        <row r="3">
          <cell r="A3">
            <v>898</v>
          </cell>
          <cell r="B3" t="str">
            <v>898 Administración del talento humano</v>
          </cell>
          <cell r="C3" t="str">
            <v xml:space="preserve">01 NÓMINA </v>
          </cell>
          <cell r="D3">
            <v>1</v>
          </cell>
          <cell r="E3" t="str">
            <v>01001 Pago de Aportes para Cesantías del personal directivo docente SSF</v>
          </cell>
          <cell r="F3" t="str">
            <v>Aportes Para Cesantías Del Personal Directivo Docente Sin Situación De Fondos 03-03-0021</v>
          </cell>
          <cell r="G3" t="str">
            <v>APORTES PARA CESANTÍAS - A.1.1.2.3.2</v>
          </cell>
          <cell r="H3" t="str">
            <v>Personas</v>
          </cell>
          <cell r="I3">
            <v>1955</v>
          </cell>
          <cell r="J3" t="str">
            <v>89801001</v>
          </cell>
          <cell r="K3">
            <v>8377292000</v>
          </cell>
        </row>
        <row r="4">
          <cell r="A4">
            <v>898</v>
          </cell>
          <cell r="B4" t="str">
            <v>898 Administración del talento humano</v>
          </cell>
          <cell r="C4" t="str">
            <v xml:space="preserve">01 NÓMINA </v>
          </cell>
          <cell r="D4">
            <v>2</v>
          </cell>
          <cell r="E4" t="str">
            <v>01002 Pago de Aportes para salud del personal directivo docente SSF</v>
          </cell>
          <cell r="F4" t="str">
            <v>Aportes Para Salud Del Personal Directivo Docente Sin Situación De Fondos 03-03-0018</v>
          </cell>
          <cell r="G4" t="str">
            <v>APORTES PARA SALUD - A.1.1.2.4.1.1</v>
          </cell>
          <cell r="H4" t="str">
            <v>Personas</v>
          </cell>
          <cell r="I4">
            <v>1955</v>
          </cell>
          <cell r="J4" t="str">
            <v>89801002</v>
          </cell>
          <cell r="K4">
            <v>7372027000</v>
          </cell>
        </row>
        <row r="5">
          <cell r="A5">
            <v>898</v>
          </cell>
          <cell r="B5" t="str">
            <v>898 Administración del talento humano</v>
          </cell>
          <cell r="C5" t="str">
            <v xml:space="preserve">01 NÓMINA </v>
          </cell>
          <cell r="D5">
            <v>3</v>
          </cell>
          <cell r="E5" t="str">
            <v>01003 Pagar sueldos de Pensionados Nacionalizados</v>
          </cell>
          <cell r="F5" t="str">
            <v>Pago Fondo De Pensionados De Bogotá 03-03-0069</v>
          </cell>
          <cell r="G5" t="str">
            <v>CANCELACIONES DE PRESTASIONES SOCIALES DEL MAGISTERIO (CPSM) - A.1.1.8</v>
          </cell>
          <cell r="H5" t="str">
            <v>Personas</v>
          </cell>
          <cell r="I5">
            <v>1800</v>
          </cell>
          <cell r="J5" t="str">
            <v>89801003</v>
          </cell>
          <cell r="K5">
            <v>48814968000</v>
          </cell>
        </row>
        <row r="6">
          <cell r="A6">
            <v>898</v>
          </cell>
          <cell r="B6" t="str">
            <v>898 Administración del talento humano</v>
          </cell>
          <cell r="C6" t="str">
            <v xml:space="preserve">01 NÓMINA </v>
          </cell>
          <cell r="D6">
            <v>4</v>
          </cell>
          <cell r="E6" t="str">
            <v>01004 Pago de Aportes para ARP del Personal Administrativo de Instituciones Educativas</v>
          </cell>
          <cell r="F6" t="str">
            <v>Aportes Para Arp Del Personal Administrativo De Instituciones Educativas 03-03-0033</v>
          </cell>
          <cell r="G6" t="str">
            <v>APORTES ARP - A.1.1.2.5.1.3</v>
          </cell>
          <cell r="H6" t="str">
            <v>Personas</v>
          </cell>
          <cell r="I6">
            <v>1590</v>
          </cell>
          <cell r="J6" t="str">
            <v>89801004</v>
          </cell>
          <cell r="K6">
            <v>293154000</v>
          </cell>
        </row>
        <row r="7">
          <cell r="A7">
            <v>898</v>
          </cell>
          <cell r="B7" t="str">
            <v>898 Administración del talento humano</v>
          </cell>
          <cell r="C7" t="str">
            <v xml:space="preserve">01 NÓMINA </v>
          </cell>
          <cell r="D7">
            <v>5</v>
          </cell>
          <cell r="E7" t="str">
            <v>01005 Pago de Aportes para Cesantías del Personal Administrativo de Instituciones Educativas</v>
          </cell>
          <cell r="F7" t="str">
            <v>Aportes Para Cesantías Del Personal Administrativo De Instituciones Educativas 03-03-0034</v>
          </cell>
          <cell r="G7" t="str">
            <v>APORTES PARA CESANTÍAS - A.1.1.2.5.1.4</v>
          </cell>
          <cell r="H7" t="str">
            <v>Personas</v>
          </cell>
          <cell r="I7">
            <v>1590</v>
          </cell>
          <cell r="J7" t="str">
            <v>89801005</v>
          </cell>
          <cell r="K7">
            <v>6351651000</v>
          </cell>
        </row>
        <row r="8">
          <cell r="A8">
            <v>898</v>
          </cell>
          <cell r="B8" t="str">
            <v>898 Administración del talento humano</v>
          </cell>
          <cell r="C8" t="str">
            <v xml:space="preserve">01 NÓMINA </v>
          </cell>
          <cell r="D8">
            <v>6</v>
          </cell>
          <cell r="E8" t="str">
            <v>01006 Pago de Aportes para Cesantías del personal docente Con Situación de Fondos</v>
          </cell>
          <cell r="F8" t="str">
            <v>Aportes Para Cesantías Del Personal Docente Con Situación De Fondos 03-03-0012</v>
          </cell>
          <cell r="G8" t="str">
            <v>APORTES PARA CESANTÍAS - A.1.1.2.2.1.4</v>
          </cell>
          <cell r="H8" t="str">
            <v>Personas</v>
          </cell>
          <cell r="I8">
            <v>5938</v>
          </cell>
          <cell r="J8" t="str">
            <v>89801006</v>
          </cell>
          <cell r="K8">
            <v>11398887000</v>
          </cell>
        </row>
        <row r="9">
          <cell r="A9">
            <v>898</v>
          </cell>
          <cell r="B9" t="str">
            <v>898 Administración del talento humano</v>
          </cell>
          <cell r="C9" t="str">
            <v xml:space="preserve">01 NÓMINA </v>
          </cell>
          <cell r="D9">
            <v>7</v>
          </cell>
          <cell r="E9" t="str">
            <v>01007 Pago de Aportes para Cesantías del personal docente SSF</v>
          </cell>
          <cell r="F9" t="str">
            <v>Aportes Para Cesantías Del Personal Docente Sin Situación De Fondos 03-03-0008</v>
          </cell>
          <cell r="G9" t="str">
            <v>APORTES PARA CESANTÍAS - A.1.1.2.1.2</v>
          </cell>
          <cell r="H9" t="str">
            <v>Personas</v>
          </cell>
          <cell r="I9">
            <v>27050</v>
          </cell>
          <cell r="J9" t="str">
            <v>89801007</v>
          </cell>
          <cell r="K9">
            <v>96338855000</v>
          </cell>
        </row>
        <row r="10">
          <cell r="A10">
            <v>898</v>
          </cell>
          <cell r="B10" t="str">
            <v>898 Administración del talento humano</v>
          </cell>
          <cell r="C10" t="str">
            <v xml:space="preserve">01 NÓMINA </v>
          </cell>
          <cell r="D10">
            <v>8</v>
          </cell>
          <cell r="E10" t="str">
            <v>01008 Pago de Aportes para el ESAP del Personal Administrativo de Instituciones Educativas</v>
          </cell>
          <cell r="F10" t="str">
            <v>Aportes Para La Esap Del Personal Administrativo De Instituciones Educativas 03-03-0037</v>
          </cell>
          <cell r="G10" t="str">
            <v>ESAP - A.1.1.2.5.2.3</v>
          </cell>
          <cell r="H10" t="str">
            <v>Personas</v>
          </cell>
          <cell r="I10">
            <v>1590</v>
          </cell>
          <cell r="J10" t="str">
            <v>89801008</v>
          </cell>
          <cell r="K10">
            <v>321621000</v>
          </cell>
        </row>
        <row r="11">
          <cell r="A11">
            <v>898</v>
          </cell>
          <cell r="B11" t="str">
            <v>898 Administración del talento humano</v>
          </cell>
          <cell r="C11" t="str">
            <v xml:space="preserve">01 NÓMINA </v>
          </cell>
          <cell r="D11">
            <v>9</v>
          </cell>
          <cell r="E11" t="str">
            <v>01009 Pago de Aportes para el ICBF del Personal Administrativo de Instituciones Educativas</v>
          </cell>
          <cell r="F11" t="str">
            <v>Aportes Para El Icbf Del Personal Administrativo De Instituciones Educativas 03-03-0036</v>
          </cell>
          <cell r="G11" t="str">
            <v>ICBF - A.1.1.2.5.2.2</v>
          </cell>
          <cell r="H11" t="str">
            <v>Personas</v>
          </cell>
          <cell r="I11">
            <v>1590</v>
          </cell>
          <cell r="J11" t="str">
            <v>89801009</v>
          </cell>
          <cell r="K11">
            <v>1929726000</v>
          </cell>
        </row>
        <row r="12">
          <cell r="A12">
            <v>898</v>
          </cell>
          <cell r="B12" t="str">
            <v>898 Administración del talento humano</v>
          </cell>
          <cell r="C12" t="str">
            <v xml:space="preserve">01 NÓMINA </v>
          </cell>
          <cell r="D12">
            <v>10</v>
          </cell>
          <cell r="E12" t="str">
            <v xml:space="preserve">01010 Pago de Aportes para el ICBF del Personal directivo docente </v>
          </cell>
          <cell r="F12" t="str">
            <v>Aportes Para El Icbf Del Personal Directivo Docente 03-03-0027</v>
          </cell>
          <cell r="G12" t="str">
            <v>ICBF - A.1.1.2.4.2.2</v>
          </cell>
          <cell r="H12" t="str">
            <v>Personas</v>
          </cell>
          <cell r="I12">
            <v>1955</v>
          </cell>
          <cell r="J12" t="str">
            <v>89801010</v>
          </cell>
          <cell r="K12">
            <v>3159785000</v>
          </cell>
        </row>
        <row r="13">
          <cell r="A13">
            <v>898</v>
          </cell>
          <cell r="B13" t="str">
            <v>898 Administración del talento humano</v>
          </cell>
          <cell r="C13" t="str">
            <v xml:space="preserve">01 NÓMINA </v>
          </cell>
          <cell r="D13">
            <v>11</v>
          </cell>
          <cell r="E13" t="str">
            <v>01011 Pago de Aportes para el ICBF personal docente</v>
          </cell>
          <cell r="F13" t="str">
            <v>Aportes Para El Icbf Personal Docente 03-03-0014</v>
          </cell>
          <cell r="G13" t="str">
            <v>ICBF - A.1.1.2.2.2.2</v>
          </cell>
          <cell r="H13" t="str">
            <v>Personas</v>
          </cell>
          <cell r="I13">
            <v>32988</v>
          </cell>
          <cell r="J13" t="str">
            <v>89801011</v>
          </cell>
          <cell r="K13">
            <v>40272258000</v>
          </cell>
        </row>
        <row r="14">
          <cell r="A14">
            <v>898</v>
          </cell>
          <cell r="B14" t="str">
            <v>898 Administración del talento humano</v>
          </cell>
          <cell r="C14" t="str">
            <v xml:space="preserve">01 NÓMINA </v>
          </cell>
          <cell r="D14">
            <v>12</v>
          </cell>
          <cell r="E14" t="str">
            <v>01012 Pago de Aportes para el SENA del Personal Administrativo de Instituciones Educativas</v>
          </cell>
          <cell r="F14" t="str">
            <v>Aportes Para El Sena Del Personal Administrativo De Instituciones Educativas 03-03-0035</v>
          </cell>
          <cell r="G14" t="str">
            <v>SENA - A.1.1.2.5.2.1</v>
          </cell>
          <cell r="H14" t="str">
            <v>Personas</v>
          </cell>
          <cell r="I14">
            <v>1590</v>
          </cell>
          <cell r="J14" t="str">
            <v>89801012</v>
          </cell>
          <cell r="K14">
            <v>321621000</v>
          </cell>
        </row>
        <row r="15">
          <cell r="A15">
            <v>898</v>
          </cell>
          <cell r="B15" t="str">
            <v>898 Administración del talento humano</v>
          </cell>
          <cell r="C15" t="str">
            <v xml:space="preserve">01 NÓMINA </v>
          </cell>
          <cell r="D15">
            <v>13</v>
          </cell>
          <cell r="E15" t="str">
            <v xml:space="preserve">01013 Pago de Aportes para el SENA del Personal directivo docente </v>
          </cell>
          <cell r="F15" t="str">
            <v>Aportes Para El Sena Del Personal Directivo Docente 03-03-0026</v>
          </cell>
          <cell r="G15" t="str">
            <v>SENA - A.1.1.2.4.2.1</v>
          </cell>
          <cell r="H15" t="str">
            <v>Personas</v>
          </cell>
          <cell r="I15">
            <v>1955</v>
          </cell>
          <cell r="J15" t="str">
            <v>89801013</v>
          </cell>
          <cell r="K15">
            <v>526631000</v>
          </cell>
        </row>
        <row r="16">
          <cell r="A16">
            <v>898</v>
          </cell>
          <cell r="B16" t="str">
            <v>898 Administración del talento humano</v>
          </cell>
          <cell r="C16" t="str">
            <v xml:space="preserve">01 NÓMINA </v>
          </cell>
          <cell r="D16">
            <v>14</v>
          </cell>
          <cell r="E16" t="str">
            <v>01014 Pago de Aportes para el SENA personal docente</v>
          </cell>
          <cell r="F16" t="str">
            <v>Aportes Para El Sena Personal Docente 03-03-0013</v>
          </cell>
          <cell r="G16" t="str">
            <v>SENA - A.1.1.2.2.2.1</v>
          </cell>
          <cell r="H16" t="str">
            <v>Personas</v>
          </cell>
          <cell r="I16">
            <v>32988</v>
          </cell>
          <cell r="J16" t="str">
            <v>89801014</v>
          </cell>
          <cell r="K16">
            <v>6712044000</v>
          </cell>
        </row>
        <row r="17">
          <cell r="A17">
            <v>898</v>
          </cell>
          <cell r="B17" t="str">
            <v>898 Administración del talento humano</v>
          </cell>
          <cell r="C17" t="str">
            <v xml:space="preserve">01 NÓMINA </v>
          </cell>
          <cell r="D17">
            <v>15</v>
          </cell>
          <cell r="E17" t="str">
            <v>01015 Pago de Aportes para Institutos Técnicos del Personal Administrativo de Instituciones Educativas</v>
          </cell>
          <cell r="F17" t="str">
            <v>Aportes Para Los Institutos Técnicos Del Personal Administrativo De Instituciones Educativas 03-03-0039</v>
          </cell>
          <cell r="G17" t="str">
            <v>INSTITUTOS TÉCNICOS - A.1.1.2.5.2.5</v>
          </cell>
          <cell r="H17" t="str">
            <v>Personas</v>
          </cell>
          <cell r="I17">
            <v>1590</v>
          </cell>
          <cell r="J17" t="str">
            <v>89801015</v>
          </cell>
          <cell r="K17">
            <v>643242000</v>
          </cell>
        </row>
        <row r="18">
          <cell r="A18">
            <v>898</v>
          </cell>
          <cell r="B18" t="str">
            <v>898 Administración del talento humano</v>
          </cell>
          <cell r="C18" t="str">
            <v xml:space="preserve">01 NÓMINA </v>
          </cell>
          <cell r="D18">
            <v>16</v>
          </cell>
          <cell r="E18" t="str">
            <v xml:space="preserve">01016 Pago de Aportes para Institutos Técnicos personal docente </v>
          </cell>
          <cell r="F18" t="str">
            <v>Aportes Para Institutos Técnicos Personal Docente 03-03-0017</v>
          </cell>
          <cell r="G18" t="str">
            <v>INSTITUTOS TÉCNICOS - A.1.1.2.2.2.5</v>
          </cell>
          <cell r="H18" t="str">
            <v>Personas</v>
          </cell>
          <cell r="I18">
            <v>32988</v>
          </cell>
          <cell r="J18" t="str">
            <v>89801016</v>
          </cell>
          <cell r="K18">
            <v>13424086000</v>
          </cell>
        </row>
        <row r="19">
          <cell r="A19">
            <v>898</v>
          </cell>
          <cell r="B19" t="str">
            <v>898 Administración del talento humano</v>
          </cell>
          <cell r="C19" t="str">
            <v xml:space="preserve">01 NÓMINA </v>
          </cell>
          <cell r="D19">
            <v>18</v>
          </cell>
          <cell r="E19" t="str">
            <v xml:space="preserve">01018 Pago de Aportes para la ESAP personal docente </v>
          </cell>
          <cell r="F19" t="str">
            <v>Aportes Para La Esap Personal Docente 03-03-0015</v>
          </cell>
          <cell r="G19" t="str">
            <v>ESAP - A.1.1.2.2.2.3</v>
          </cell>
          <cell r="H19" t="str">
            <v>Personas</v>
          </cell>
          <cell r="I19">
            <v>32988</v>
          </cell>
          <cell r="J19" t="str">
            <v>89801018</v>
          </cell>
          <cell r="K19">
            <v>6712044000</v>
          </cell>
        </row>
        <row r="20">
          <cell r="A20">
            <v>898</v>
          </cell>
          <cell r="B20" t="str">
            <v>898 Administración del talento humano</v>
          </cell>
          <cell r="C20" t="str">
            <v xml:space="preserve">01 NÓMINA </v>
          </cell>
          <cell r="D20">
            <v>19</v>
          </cell>
          <cell r="E20" t="str">
            <v>01019 Pago de Aportes para las Cajas de Compensación del Personal Administrativo de Instituciones Educativas</v>
          </cell>
          <cell r="F20" t="str">
            <v>Aportes Para Las Cajas De Compensación Familiar Del Personal Administrativo De Instituciones Educativas 03-03-0038</v>
          </cell>
          <cell r="G20" t="str">
            <v>CAJAS DE COMPENSACIÓN FAMILIAR - A.1.1.2.5.2.4</v>
          </cell>
          <cell r="H20" t="str">
            <v>Personas</v>
          </cell>
          <cell r="I20">
            <v>1590</v>
          </cell>
          <cell r="J20" t="str">
            <v>89801019</v>
          </cell>
          <cell r="K20">
            <v>2572969000</v>
          </cell>
        </row>
        <row r="21">
          <cell r="A21">
            <v>898</v>
          </cell>
          <cell r="B21" t="str">
            <v>898 Administración del talento humano</v>
          </cell>
          <cell r="C21" t="str">
            <v xml:space="preserve">01 NÓMINA </v>
          </cell>
          <cell r="D21">
            <v>20</v>
          </cell>
          <cell r="E21" t="str">
            <v xml:space="preserve">01020 Pago de Aportes para las Cajas de Compensación Personal directivo docente </v>
          </cell>
          <cell r="F21" t="str">
            <v>Aportes Para Las Cajas De Compensación Familiar Del Personal Directivo Docente 03-03-0029</v>
          </cell>
          <cell r="G21" t="str">
            <v>CAJAS DE COMPENSACIÓN FAMILIAR - A.1.1.2.4.2.4</v>
          </cell>
          <cell r="H21" t="str">
            <v>Personas</v>
          </cell>
          <cell r="I21">
            <v>1955</v>
          </cell>
          <cell r="J21" t="str">
            <v>89801020</v>
          </cell>
          <cell r="K21">
            <v>4213046000</v>
          </cell>
        </row>
        <row r="22">
          <cell r="A22">
            <v>898</v>
          </cell>
          <cell r="B22" t="str">
            <v>898 Administración del talento humano</v>
          </cell>
          <cell r="C22" t="str">
            <v xml:space="preserve">01 NÓMINA </v>
          </cell>
          <cell r="D22">
            <v>21</v>
          </cell>
          <cell r="E22" t="str">
            <v xml:space="preserve">01021 Pago de Aportes para las Cajas de Compensación personal docente </v>
          </cell>
          <cell r="F22" t="str">
            <v>Aportes Para Las Cajas De Compensación Familiar Personal Docente 03-03-0016</v>
          </cell>
          <cell r="G22" t="str">
            <v>CAJAS DE COMPENSACIÓN FAMILIAR - A.1.1.2.2.2.4</v>
          </cell>
          <cell r="H22" t="str">
            <v>Personas</v>
          </cell>
          <cell r="I22">
            <v>32988</v>
          </cell>
          <cell r="J22" t="str">
            <v>89801021</v>
          </cell>
          <cell r="K22">
            <v>53696344000</v>
          </cell>
        </row>
        <row r="23">
          <cell r="A23">
            <v>898</v>
          </cell>
          <cell r="B23" t="str">
            <v>898 Administración del talento humano</v>
          </cell>
          <cell r="C23" t="str">
            <v xml:space="preserve">01 NÓMINA </v>
          </cell>
          <cell r="D23">
            <v>22</v>
          </cell>
          <cell r="E23" t="str">
            <v xml:space="preserve">01022 Pago de Aportes para los Institutos Técnicos Personal directivo docente </v>
          </cell>
          <cell r="F23" t="str">
            <v>Aportes Para Los Institutos Técnicos Del Personal Directivo Docente 03-03-0030</v>
          </cell>
          <cell r="G23" t="str">
            <v>INSTITUTOS TÉCNICOS - A.1.1.2.4.2.5</v>
          </cell>
          <cell r="H23" t="str">
            <v>Personas</v>
          </cell>
          <cell r="I23">
            <v>1955</v>
          </cell>
          <cell r="J23" t="str">
            <v>89801022</v>
          </cell>
          <cell r="K23">
            <v>1053262000</v>
          </cell>
        </row>
        <row r="24">
          <cell r="A24">
            <v>898</v>
          </cell>
          <cell r="B24" t="str">
            <v>898 Administración del talento humano</v>
          </cell>
          <cell r="C24" t="str">
            <v xml:space="preserve">01 NÓMINA </v>
          </cell>
          <cell r="D24">
            <v>23</v>
          </cell>
          <cell r="E24" t="str">
            <v>01023 Pago de Aportes para pensión del Personal Administrativo de Instituciones Educativas</v>
          </cell>
          <cell r="F24" t="str">
            <v>Aportes Para Pensión Del Personal Administrativo De Instituciones Educativas 03-03-0032</v>
          </cell>
          <cell r="G24" t="str">
            <v>APORTES PARA PENSIÓN - A.1.1.2.5.1.2</v>
          </cell>
          <cell r="H24" t="str">
            <v>Personas</v>
          </cell>
          <cell r="I24">
            <v>1590</v>
          </cell>
          <cell r="J24" t="str">
            <v>89801023</v>
          </cell>
          <cell r="K24">
            <v>6739172000</v>
          </cell>
        </row>
        <row r="25">
          <cell r="A25">
            <v>898</v>
          </cell>
          <cell r="B25" t="str">
            <v>898 Administración del talento humano</v>
          </cell>
          <cell r="C25" t="str">
            <v xml:space="preserve">01 NÓMINA </v>
          </cell>
          <cell r="D25">
            <v>24</v>
          </cell>
          <cell r="E25" t="str">
            <v>01024 Pago de Aportes para Pensión del personal docente Con Situación de Fondos</v>
          </cell>
          <cell r="F25" t="str">
            <v>Aportes Para Pensión Del Personal Docente Con Situación De Fondos 03-03-0010</v>
          </cell>
          <cell r="G25" t="str">
            <v>APORTES PARA PENSIÓN - A.1.1.2.2.1.2</v>
          </cell>
          <cell r="H25" t="str">
            <v>Personas</v>
          </cell>
          <cell r="I25">
            <v>5938</v>
          </cell>
          <cell r="J25" t="str">
            <v>89801024</v>
          </cell>
          <cell r="K25">
            <v>14521931000</v>
          </cell>
        </row>
        <row r="26">
          <cell r="A26">
            <v>898</v>
          </cell>
          <cell r="B26" t="str">
            <v>898 Administración del talento humano</v>
          </cell>
          <cell r="C26" t="str">
            <v xml:space="preserve">01 NÓMINA </v>
          </cell>
          <cell r="D26">
            <v>25</v>
          </cell>
          <cell r="E26" t="str">
            <v>01025 Pago de Aportes para salud del Personal Administrativo de Instituciones Educativas</v>
          </cell>
          <cell r="F26" t="str">
            <v>Aportes Para Salud Del Personal Administrativo De Instituciones Educativas 03-03-0031</v>
          </cell>
          <cell r="G26" t="str">
            <v>APORTES PARA SALUD - A.1.1.2.5.1.1</v>
          </cell>
          <cell r="H26" t="str">
            <v>Personas</v>
          </cell>
          <cell r="I26">
            <v>1590</v>
          </cell>
          <cell r="J26" t="str">
            <v>89801025</v>
          </cell>
          <cell r="K26">
            <v>4773580000</v>
          </cell>
        </row>
        <row r="27">
          <cell r="A27">
            <v>898</v>
          </cell>
          <cell r="B27" t="str">
            <v>898 Administración del talento humano</v>
          </cell>
          <cell r="C27" t="str">
            <v xml:space="preserve">01 NÓMINA </v>
          </cell>
          <cell r="D27">
            <v>26</v>
          </cell>
          <cell r="E27" t="str">
            <v>01026 Pago de Aportes para Salud del personal docente Con Situación de Fondos</v>
          </cell>
          <cell r="F27" t="str">
            <v>Aportes Para Salud Del Personal Docente Con Situación De Fondos 03-03-0009</v>
          </cell>
          <cell r="G27" t="str">
            <v>APORTES PARA SALUD - A.1.1.2.2.1.1</v>
          </cell>
          <cell r="H27" t="str">
            <v>Personas</v>
          </cell>
          <cell r="I27">
            <v>5398</v>
          </cell>
          <cell r="J27" t="str">
            <v>89801026</v>
          </cell>
          <cell r="K27">
            <v>10286368000</v>
          </cell>
        </row>
        <row r="28">
          <cell r="A28">
            <v>898</v>
          </cell>
          <cell r="B28" t="str">
            <v>898 Administración del talento humano</v>
          </cell>
          <cell r="C28" t="str">
            <v xml:space="preserve">01 NÓMINA </v>
          </cell>
          <cell r="D28">
            <v>27</v>
          </cell>
          <cell r="E28" t="str">
            <v>01027 Pago de Aportes para salud del personal docente SSF</v>
          </cell>
          <cell r="F28" t="str">
            <v>Aportes Para Salud Del Personal Docente Sin Situación De Fondos 03-03-0005</v>
          </cell>
          <cell r="G28" t="str">
            <v>APORTES DE PREVISION SOCIAL - A.1.1.2.1.1.10</v>
          </cell>
          <cell r="H28" t="str">
            <v>Personas</v>
          </cell>
          <cell r="I28">
            <v>27050</v>
          </cell>
          <cell r="J28" t="str">
            <v>89801027</v>
          </cell>
          <cell r="K28">
            <v>84778312000</v>
          </cell>
        </row>
        <row r="29">
          <cell r="A29">
            <v>898</v>
          </cell>
          <cell r="B29" t="str">
            <v>898 Administración del talento humano</v>
          </cell>
          <cell r="C29" t="str">
            <v xml:space="preserve">01 NÓMINA </v>
          </cell>
          <cell r="D29">
            <v>28</v>
          </cell>
          <cell r="E29" t="str">
            <v>01028 Pago de Ascensos en escalafón del Personal docente y directivo docente</v>
          </cell>
          <cell r="F29" t="str">
            <v>Ascensos En Escalafón Del Personal Docente O Directivo Docente 03-03-0004</v>
          </cell>
          <cell r="G29" t="str">
            <v>PERSONAL DOCENTE - CON SITUACIÓN DE FONDOS (CSF) - A.1.1.1.1.1</v>
          </cell>
          <cell r="H29" t="str">
            <v>Personas</v>
          </cell>
          <cell r="I29">
            <v>34943</v>
          </cell>
          <cell r="J29" t="str">
            <v>89801028</v>
          </cell>
          <cell r="K29">
            <v>8000000000</v>
          </cell>
        </row>
        <row r="30">
          <cell r="A30">
            <v>898</v>
          </cell>
          <cell r="B30" t="str">
            <v>898 Administración del talento humano</v>
          </cell>
          <cell r="C30" t="str">
            <v xml:space="preserve">01 NÓMINA </v>
          </cell>
          <cell r="D30">
            <v>29</v>
          </cell>
          <cell r="E30" t="str">
            <v>01029 Pago de Personal Administrativo de Instituciones Educativas</v>
          </cell>
          <cell r="F30" t="str">
            <v>Personal Administrativo de Instituciones Educativas con situación de fondos 03-03-0098</v>
          </cell>
          <cell r="G30" t="str">
            <v>PERSONAL ADMINISTRATIVO DE INSTITUCIONES EDUCATIVAS A.1.1.1.3</v>
          </cell>
          <cell r="H30" t="str">
            <v>Personas</v>
          </cell>
          <cell r="I30">
            <v>1590</v>
          </cell>
          <cell r="J30" t="str">
            <v>89801029</v>
          </cell>
          <cell r="K30">
            <v>73240497000</v>
          </cell>
        </row>
        <row r="31">
          <cell r="A31">
            <v>898</v>
          </cell>
          <cell r="B31" t="str">
            <v>898 Administración del talento humano</v>
          </cell>
          <cell r="C31" t="str">
            <v xml:space="preserve">01 NÓMINA </v>
          </cell>
          <cell r="D31">
            <v>30</v>
          </cell>
          <cell r="E31" t="str">
            <v>01030 Pago de Personal Directivo Docente</v>
          </cell>
          <cell r="F31" t="str">
            <v>Personal Directivo Docente Con Situación De Fondos 03-03-0094</v>
          </cell>
          <cell r="G31" t="str">
            <v>PERSONAL DIRECTIVO DOCENTE - CON SITUACIÓN DE FONDOS (CSF) - A.1.1.1.2.1</v>
          </cell>
          <cell r="H31" t="str">
            <v>Personas</v>
          </cell>
          <cell r="I31">
            <v>1955</v>
          </cell>
          <cell r="J31" t="str">
            <v>89801030</v>
          </cell>
          <cell r="K31">
            <v>106430730000</v>
          </cell>
        </row>
        <row r="32">
          <cell r="A32">
            <v>898</v>
          </cell>
          <cell r="B32" t="str">
            <v>898 Administración del talento humano</v>
          </cell>
          <cell r="C32" t="str">
            <v xml:space="preserve">01 NÓMINA </v>
          </cell>
          <cell r="D32">
            <v>31</v>
          </cell>
          <cell r="E32" t="str">
            <v>01031 Pago de Personal Docente</v>
          </cell>
          <cell r="F32" t="str">
            <v>Personal Docente Vinculado A La Planta De Personal Con Situación De Fondos 03-03-0096</v>
          </cell>
          <cell r="G32" t="str">
            <v>PERSONAL DOCENTE - CON SITUACIÓN DE FONDOS (CSF) - A.1.1.1.1.1</v>
          </cell>
          <cell r="H32" t="str">
            <v>Personas</v>
          </cell>
          <cell r="I32">
            <v>32988</v>
          </cell>
          <cell r="J32" t="str">
            <v>89801031</v>
          </cell>
          <cell r="K32">
            <v>1381465361000</v>
          </cell>
        </row>
        <row r="33">
          <cell r="A33">
            <v>898</v>
          </cell>
          <cell r="B33" t="str">
            <v>898 Administración del talento humano</v>
          </cell>
          <cell r="C33" t="str">
            <v xml:space="preserve">01 NÓMINA </v>
          </cell>
          <cell r="D33">
            <v>32</v>
          </cell>
          <cell r="E33" t="str">
            <v>01032 Pago de Personal Docente SSF</v>
          </cell>
          <cell r="F33" t="str">
            <v>Personal Docente Vinculado A La Planta De Personal Sin Situación De Fondos 03-03-0095</v>
          </cell>
          <cell r="G33" t="str">
            <v>PERSONAL DOCENTE - SIN SITUACIÓN DE FONDOS (SSF) - A.1.1.1.1.2</v>
          </cell>
          <cell r="H33" t="str">
            <v>Personas</v>
          </cell>
          <cell r="I33">
            <v>27050</v>
          </cell>
          <cell r="J33" t="str">
            <v>89801032</v>
          </cell>
          <cell r="K33">
            <v>81604696000</v>
          </cell>
        </row>
        <row r="34">
          <cell r="A34">
            <v>898</v>
          </cell>
          <cell r="B34" t="str">
            <v>898 Administración del talento humano</v>
          </cell>
          <cell r="C34" t="str">
            <v xml:space="preserve">01 NÓMINA </v>
          </cell>
          <cell r="D34">
            <v>33</v>
          </cell>
          <cell r="E34" t="str">
            <v>01033 Pago de Personal Directivo  Docente SSF</v>
          </cell>
          <cell r="F34" t="str">
            <v>Personal Directivo Docente Sin Situación De Fondos 03-03-0093</v>
          </cell>
          <cell r="G34" t="str">
            <v>PERSONAL DIRECTIVO DOCENTE - SIN SITUACIÓN DE FONDOS (SSF) - A.1.1.1.2.2</v>
          </cell>
          <cell r="H34" t="str">
            <v>Personas</v>
          </cell>
          <cell r="I34">
            <v>1955</v>
          </cell>
          <cell r="J34" t="str">
            <v>89801033</v>
          </cell>
          <cell r="K34">
            <v>7976280000</v>
          </cell>
        </row>
        <row r="35">
          <cell r="A35">
            <v>898</v>
          </cell>
          <cell r="B35" t="str">
            <v>898 Administración del talento humano</v>
          </cell>
          <cell r="C35" t="str">
            <v xml:space="preserve">01 NÓMINA </v>
          </cell>
          <cell r="D35">
            <v>34</v>
          </cell>
          <cell r="E35" t="str">
            <v>01034 Pago de incentivo al mejoramiento de la Calidad MEN, "Decreto 914 de 2016"</v>
          </cell>
          <cell r="F35" t="str">
            <v>Incentivos Al Personal Docente 03-02-0023</v>
          </cell>
          <cell r="G35" t="str">
            <v>DISEÑO E IMPLEMENTACIÓN DE PLANES DE MEJORAMIENTO - A.1.2.11</v>
          </cell>
          <cell r="H35" t="str">
            <v>Personas</v>
          </cell>
          <cell r="I35">
            <v>1470</v>
          </cell>
          <cell r="J35" t="str">
            <v>89801034</v>
          </cell>
          <cell r="K35">
            <v>3562000000</v>
          </cell>
        </row>
        <row r="36">
          <cell r="A36">
            <v>898</v>
          </cell>
          <cell r="B36" t="str">
            <v>898 Administración del talento humano</v>
          </cell>
          <cell r="C36" t="str">
            <v xml:space="preserve">01 NÓMINA </v>
          </cell>
          <cell r="D36">
            <v>35</v>
          </cell>
          <cell r="E36" t="str">
            <v>01035 Pago de Aportes para la ESAP del Personal directivo docente</v>
          </cell>
          <cell r="F36" t="str">
            <v>Aportes Para La Esap Del Personal Directivo Docente 03-03-0028</v>
          </cell>
          <cell r="G36" t="str">
            <v>ESAP - A.1.1.2.4.2.3</v>
          </cell>
          <cell r="H36" t="str">
            <v>Personas</v>
          </cell>
          <cell r="I36">
            <v>1955</v>
          </cell>
          <cell r="J36" t="str">
            <v>89801035</v>
          </cell>
          <cell r="K36">
            <v>526631000</v>
          </cell>
        </row>
        <row r="37">
          <cell r="A37">
            <v>898</v>
          </cell>
          <cell r="B37" t="str">
            <v>898 Administración del talento humano</v>
          </cell>
          <cell r="C37" t="str">
            <v>02 PERSONAL DE APOYO A LA GESTION DE LA SED</v>
          </cell>
          <cell r="D37">
            <v>36</v>
          </cell>
          <cell r="E37" t="str">
            <v>02036 Asignar apoyo (profesional, técnico, asistencial),  para el desarrollo de actividades organizacionales requeridos para el normal funcionamiento de la SED y de esta manera garantizar la prestación del servicio educativo.</v>
          </cell>
          <cell r="F37" t="str">
            <v>Personal Contratado Para Apoyar Las Actividades Propias De Los Proyectos De Inversión De La Entidad 03-04-0001</v>
          </cell>
          <cell r="G37" t="str">
            <v>MODERNIZACIÓN DE LA SECRETARIA DE EDUCACIÓN - A.1.4.1</v>
          </cell>
          <cell r="H37" t="str">
            <v>personal</v>
          </cell>
          <cell r="I37">
            <v>407</v>
          </cell>
          <cell r="J37" t="str">
            <v>89802036</v>
          </cell>
          <cell r="K37">
            <v>21498135764</v>
          </cell>
        </row>
        <row r="38">
          <cell r="A38">
            <v>898</v>
          </cell>
          <cell r="B38" t="str">
            <v>898 Administración del talento humano</v>
          </cell>
          <cell r="C38" t="str">
            <v>02 PERSONAL DE APOYO A LA GESTION DE LA SED</v>
          </cell>
          <cell r="D38">
            <v>37</v>
          </cell>
          <cell r="E38" t="str">
            <v>02037 Suministrar  personal de apoyo administrativo y de atención a bibliotecas de los Colegios del Distrito Capital.</v>
          </cell>
          <cell r="F38" t="str">
            <v>Personal Contratado Para Apoyar Las Actividades Propias De Los Proyectos De Inversión De La Entidad 03-04-0001</v>
          </cell>
          <cell r="G38" t="str">
            <v>MODERNIZACIÓN DE LA SECRETARIA DE EDUCACIÓN - A.1.4.1</v>
          </cell>
          <cell r="H38" t="str">
            <v>personal</v>
          </cell>
          <cell r="I38">
            <v>128</v>
          </cell>
          <cell r="J38" t="str">
            <v>89802037</v>
          </cell>
          <cell r="K38">
            <v>3201864236</v>
          </cell>
        </row>
        <row r="39">
          <cell r="A39">
            <v>898</v>
          </cell>
          <cell r="B39" t="str">
            <v>898 Administración del talento humano</v>
          </cell>
          <cell r="C39" t="str">
            <v>02 PERSONAL DE APOYO A LA GESTION DE LA SED</v>
          </cell>
          <cell r="D39">
            <v>48</v>
          </cell>
          <cell r="E39" t="str">
            <v>02048 Brindar los apoyos comunicativos a los estudiantes con discapacidad durante su permanencia en el ambito escolar</v>
          </cell>
          <cell r="F39" t="str">
            <v>Personal Contratado Para Apoyar Las Actividades Propias De Los Proyectos De Inversión De La Entidad 03-04-0001</v>
          </cell>
          <cell r="G39" t="str">
            <v>MODERNIZACIÓN DE LA SECRETARIA DE EDUCACIÓN - A.1.4.1</v>
          </cell>
          <cell r="H39" t="str">
            <v>personas</v>
          </cell>
          <cell r="I39">
            <v>93</v>
          </cell>
          <cell r="J39" t="str">
            <v>89802048</v>
          </cell>
          <cell r="K39">
            <v>2253000000</v>
          </cell>
        </row>
        <row r="40">
          <cell r="A40">
            <v>898</v>
          </cell>
          <cell r="B40" t="str">
            <v>898 Administración del talento humano</v>
          </cell>
          <cell r="C40" t="str">
            <v>03 BE BIENESTAR, CAPACITACION, SALUD OCUPACIONAL Y  DOTACION</v>
          </cell>
          <cell r="D40">
            <v>38</v>
          </cell>
          <cell r="E40" t="str">
            <v>03038 Adquirir  la dotación de vestido  y calzado de labor para los funcionarios que conforme a la Ley tienen este derecho.</v>
          </cell>
          <cell r="F40" t="str">
            <v>Actividades De Bienestar Del Personal Docente Y Administrativo 03-04-0292</v>
          </cell>
          <cell r="G40" t="str">
            <v>APLICACIÓN DE PROYECTOS EDUCATIVOS TRANSVERSALES - A.1.7.2</v>
          </cell>
          <cell r="H40" t="str">
            <v>Funcionarios</v>
          </cell>
          <cell r="I40">
            <v>846</v>
          </cell>
          <cell r="J40" t="str">
            <v>89803038</v>
          </cell>
          <cell r="K40">
            <v>1120403000</v>
          </cell>
        </row>
        <row r="41">
          <cell r="A41">
            <v>898</v>
          </cell>
          <cell r="B41" t="str">
            <v>898 Administración del talento humano</v>
          </cell>
          <cell r="C41" t="str">
            <v>03 BE BIENESTAR, CAPACITACION, SALUD OCUPACIONAL Y  DOTACION</v>
          </cell>
          <cell r="D41">
            <v>39</v>
          </cell>
          <cell r="E41" t="str">
            <v>03039 Realizar actividades culturales, recreativas, deportivas, lúdicas, reconocimientos y demás que demanden los funcionarios administrativos y docentes</v>
          </cell>
          <cell r="F41" t="str">
            <v>Actividades De Bienestar Del Personal Docente Y Administrativo 03-04-0292</v>
          </cell>
          <cell r="G41" t="str">
            <v>APLICACIÓN DE PROYECTOS EDUCATIVOS TRANSVERSALES - A.1.7.2</v>
          </cell>
          <cell r="H41" t="str">
            <v>Funcionarios</v>
          </cell>
          <cell r="I41">
            <v>36533</v>
          </cell>
          <cell r="J41" t="str">
            <v>89803039</v>
          </cell>
          <cell r="K41">
            <v>6629597000</v>
          </cell>
        </row>
        <row r="42">
          <cell r="A42">
            <v>898</v>
          </cell>
          <cell r="B42" t="str">
            <v>898 Administración del talento humano</v>
          </cell>
          <cell r="C42" t="str">
            <v>03 BE BIENESTAR, CAPACITACION, SALUD OCUPACIONAL Y  DOTACION</v>
          </cell>
          <cell r="D42">
            <v>40</v>
          </cell>
          <cell r="E42" t="str">
            <v>03040 Garantizar el servicio de transporte a Docentes y Directivos Docentes en zonas que presentan dificil acceso y/o inseguridad</v>
          </cell>
          <cell r="F42" t="str">
            <v>Incentivos Al Personal Docente 03-02-0023</v>
          </cell>
          <cell r="G42" t="str">
            <v>DISEÑO E IMPLEMENTACIÓN DE PLANES DE MEJORAMIENTO - A.1.2.11</v>
          </cell>
          <cell r="H42" t="str">
            <v>Funcionarios</v>
          </cell>
          <cell r="I42">
            <v>1300</v>
          </cell>
          <cell r="J42" t="str">
            <v>89803040</v>
          </cell>
          <cell r="K42">
            <v>2950000000</v>
          </cell>
        </row>
        <row r="43">
          <cell r="A43">
            <v>898</v>
          </cell>
          <cell r="B43" t="str">
            <v>898 Administración del talento humano</v>
          </cell>
          <cell r="C43" t="str">
            <v>03 BE BIENESTAR, CAPACITACION, SALUD OCUPACIONAL Y  DOTACION</v>
          </cell>
          <cell r="D43">
            <v>41</v>
          </cell>
          <cell r="E43" t="str">
            <v>03041 Implementar acciones de prevención y mitigación de los riesgos ocupacionales identificados en el diagnostico de condiciones de trabajo y diagnostico de condiciones de salud desde los subprogramas de medicina preventiva, medicina del trabajo higiene y seguridad industria</v>
          </cell>
          <cell r="F43" t="str">
            <v>Gastos Para Los Programas De Salud Ocupacional De Docentes Y Administartivos Del Nivel Institucional 02-06-0018</v>
          </cell>
          <cell r="G43" t="str">
            <v>APLICACIÓN DE PROYECTOS EDUCATIVOS TRANSVERSALES - A.1.7.2</v>
          </cell>
          <cell r="H43" t="str">
            <v>Funcionarios</v>
          </cell>
          <cell r="I43">
            <v>993</v>
          </cell>
          <cell r="J43" t="str">
            <v>89803041</v>
          </cell>
          <cell r="K43">
            <v>1200000000</v>
          </cell>
        </row>
        <row r="44">
          <cell r="A44">
            <v>898</v>
          </cell>
          <cell r="B44" t="str">
            <v>898 Administración del talento humano</v>
          </cell>
          <cell r="C44" t="str">
            <v>03 BE BIENESTAR, CAPACITACION, SALUD OCUPACIONAL Y  DOTACION</v>
          </cell>
          <cell r="D44">
            <v>42</v>
          </cell>
          <cell r="E44" t="str">
            <v>03042 Garantizar el desarrollo del Plan Anual de Capacitación</v>
          </cell>
          <cell r="F44" t="str">
            <v>Actividades De Capacitación Institucional A Los Funcionarios De Las Entidades 05-01-0004</v>
          </cell>
          <cell r="G44" t="str">
            <v>APLICACIÓN DE PROYECTOS EDUCATIVOS TRANSVERSALES - A.1.7.2</v>
          </cell>
          <cell r="H44" t="str">
            <v>Funcionarios</v>
          </cell>
          <cell r="I44">
            <v>100</v>
          </cell>
          <cell r="J44" t="str">
            <v>89803042</v>
          </cell>
          <cell r="K44">
            <v>1100000000</v>
          </cell>
        </row>
        <row r="45">
          <cell r="A45">
            <v>898</v>
          </cell>
          <cell r="B45" t="str">
            <v>898 Administración del talento humano</v>
          </cell>
          <cell r="C45" t="str">
            <v xml:space="preserve">04 REQUERIMIENTOS DE PAGO </v>
          </cell>
          <cell r="D45">
            <v>43</v>
          </cell>
          <cell r="E45" t="str">
            <v>04043 Pagar las sentencia proferidas por las instancias judiciales derivadas del pago de la nómina</v>
          </cell>
          <cell r="F45" t="str">
            <v>Sentencias Personal Docente Y Administrativo 03-03-0082</v>
          </cell>
          <cell r="G45" t="str">
            <v>PERSONAL DOCENTE - CON SITUACIÓN DE FONDOS (CSF) - A.1.1.1.1.1</v>
          </cell>
          <cell r="H45" t="str">
            <v>Porcentaje</v>
          </cell>
          <cell r="I45">
            <v>100</v>
          </cell>
          <cell r="J45" t="str">
            <v>89804043</v>
          </cell>
          <cell r="K45">
            <v>370000000</v>
          </cell>
        </row>
        <row r="46">
          <cell r="A46">
            <v>1005</v>
          </cell>
          <cell r="B46" t="str">
            <v>1005 Fortalecimiento curricular para el desarrollo de aprendizajes a lo largo de la vida</v>
          </cell>
          <cell r="C46" t="str">
            <v>01 CURRÍCULO</v>
          </cell>
          <cell r="D46">
            <v>3</v>
          </cell>
          <cell r="E46" t="str">
            <v>01003 Contar con profesionales y técnicos para la adecuada ejecución administrativa del proyecto</v>
          </cell>
          <cell r="F46" t="str">
            <v>Personal Contratado Para Apoyar Las Actividades Propias De Los Proyectos De Inversión De La Entidad 03-04-0001</v>
          </cell>
          <cell r="G46" t="str">
            <v>MODERNIZACIÓN DE LA SECRETARIA DE EDUCACIÓN - A.1.4.1</v>
          </cell>
          <cell r="H46" t="str">
            <v>Personas</v>
          </cell>
          <cell r="I46">
            <v>53</v>
          </cell>
          <cell r="J46" t="str">
            <v>100501003</v>
          </cell>
          <cell r="K46">
            <v>2760852000</v>
          </cell>
        </row>
        <row r="47">
          <cell r="A47">
            <v>1005</v>
          </cell>
          <cell r="B47" t="str">
            <v>1005 Fortalecimiento curricular para el desarrollo de aprendizajes a lo largo de la vida</v>
          </cell>
          <cell r="C47" t="str">
            <v>01 CURRÍCULO</v>
          </cell>
          <cell r="D47">
            <v>5</v>
          </cell>
          <cell r="E47" t="str">
            <v xml:space="preserve">01005 Apoyar y acompañar con entidades,  profesionales y técnicos la implementación de estrategias pedagógicas y administrativas en las instituciones educativas que propendan por el fortalecimiento curricular </v>
          </cell>
          <cell r="F47" t="str">
            <v>Acompañar A Colegios En La Formulación Y Ejecución De Planes Institucionales 03-01-0204</v>
          </cell>
          <cell r="G47" t="str">
            <v>APLICACIÓN DE PROYECTOS EDUCATIVOS TRANSVERSALES - A.1.7.2</v>
          </cell>
          <cell r="H47" t="str">
            <v>Colegios</v>
          </cell>
          <cell r="I47">
            <v>301</v>
          </cell>
          <cell r="J47" t="str">
            <v>100501005</v>
          </cell>
          <cell r="K47">
            <v>2244148000</v>
          </cell>
        </row>
        <row r="48">
          <cell r="A48">
            <v>1040</v>
          </cell>
          <cell r="B48" t="str">
            <v>1040 Bogotá reconoce a sus maestros, maestras y directivos docentes líderes de la transformación educativa</v>
          </cell>
          <cell r="C48" t="str">
            <v>01 FORMACIÓN INICIAL</v>
          </cell>
          <cell r="D48">
            <v>16</v>
          </cell>
          <cell r="E48" t="str">
            <v>01016 Acompañamiento a lo maestros, maestras y Directivos Docentes recien vinculados en la Planta de personal Docente de la SED</v>
          </cell>
          <cell r="F48" t="str">
            <v>Capacitación Y Formación Del Personal Docente 03-01-0314</v>
          </cell>
          <cell r="G48" t="str">
            <v>CAPACITACIÓN A DOCENTES Y DIRECTIVOS DOCENTES - A.1.2.8</v>
          </cell>
          <cell r="H48" t="str">
            <v>Docentes y directivos docentes</v>
          </cell>
          <cell r="I48">
            <v>114</v>
          </cell>
          <cell r="J48" t="str">
            <v>104001016</v>
          </cell>
          <cell r="K48">
            <v>45576000</v>
          </cell>
        </row>
        <row r="49">
          <cell r="A49">
            <v>1040</v>
          </cell>
          <cell r="B49" t="str">
            <v>1040 Bogotá reconoce a sus maestros, maestras y directivos docentes líderes de la transformación educativa</v>
          </cell>
          <cell r="C49" t="str">
            <v>01 FORMACIÓN INICIAL</v>
          </cell>
          <cell r="D49">
            <v>17</v>
          </cell>
          <cell r="E49" t="str">
            <v>01017 Apoyar la participación de Docentes y Directivos Docentes normalistas y profesionales no licenciados en programas de formación de lincenciatura y actualización pedagógica</v>
          </cell>
          <cell r="F49" t="str">
            <v>Capacitación Y Formación Del Personal Docente 03-01-0314</v>
          </cell>
          <cell r="G49" t="str">
            <v>CAPACITACIÓN A DOCENTES Y DIRECTIVOS DOCENTES - A.1.2.8</v>
          </cell>
          <cell r="H49" t="str">
            <v>Docentes y directivos docentes</v>
          </cell>
          <cell r="I49">
            <v>67</v>
          </cell>
          <cell r="J49" t="str">
            <v>104001017</v>
          </cell>
          <cell r="K49">
            <v>926160000</v>
          </cell>
        </row>
        <row r="50">
          <cell r="A50">
            <v>1040</v>
          </cell>
          <cell r="B50" t="str">
            <v>1040 Bogotá reconoce a sus maestros, maestras y directivos docentes líderes de la transformación educativa</v>
          </cell>
          <cell r="C50" t="str">
            <v>01 FORMACIÓN INICIAL</v>
          </cell>
          <cell r="D50">
            <v>18</v>
          </cell>
          <cell r="E50" t="str">
            <v>01018 Prestar apoyo profesional y/o técnico para el seguimiento pedagógico, administrativo y financiero  de las actividades del componente</v>
          </cell>
          <cell r="F50" t="str">
            <v>Personal Contratado Para Apoyar Las Actividades Propias De Los Proyectos De Inversión De La Entidad 03-04-0001</v>
          </cell>
          <cell r="G50" t="str">
            <v>MODERNIZACIÓN DE LA SECRETARIA DE EDUCACIÓN - A.1.4.1</v>
          </cell>
          <cell r="H50" t="str">
            <v>Personas</v>
          </cell>
          <cell r="I50">
            <v>1</v>
          </cell>
          <cell r="J50" t="str">
            <v>104001018</v>
          </cell>
          <cell r="K50">
            <v>42000000</v>
          </cell>
        </row>
        <row r="51">
          <cell r="A51">
            <v>1040</v>
          </cell>
          <cell r="B51" t="str">
            <v>1040 Bogotá reconoce a sus maestros, maestras y directivos docentes líderes de la transformación educativa</v>
          </cell>
          <cell r="C51" t="str">
            <v>02 FORMACIÓN PERMANENTE</v>
          </cell>
          <cell r="D51">
            <v>1</v>
          </cell>
          <cell r="E51" t="str">
            <v>02001 Apoyar la participación de Docentes y Directivos Docentes en programas de formación permanente y/o  acompañamiento in - situ  en diferentes temáticas de profundización disciplinar y pedagógica</v>
          </cell>
          <cell r="F51" t="str">
            <v>Capacitación Y Formación Del Personal Docente 03-01-0314</v>
          </cell>
          <cell r="G51" t="str">
            <v>CAPACITACIÓN A DOCENTES Y DIRECTIVOS DOCENTES - A.1.2.8</v>
          </cell>
          <cell r="H51" t="str">
            <v>Docentes y directivos docentes</v>
          </cell>
          <cell r="I51">
            <v>217</v>
          </cell>
          <cell r="J51" t="str">
            <v>104002001</v>
          </cell>
          <cell r="K51">
            <v>309938000</v>
          </cell>
        </row>
        <row r="52">
          <cell r="A52">
            <v>1040</v>
          </cell>
          <cell r="B52" t="str">
            <v>1040 Bogotá reconoce a sus maestros, maestras y directivos docentes líderes de la transformación educativa</v>
          </cell>
          <cell r="C52" t="str">
            <v>02 FORMACIÓN PERMANENTE</v>
          </cell>
          <cell r="D52">
            <v>2</v>
          </cell>
          <cell r="E52" t="str">
            <v>02002 Apoyar la participación de docentes y directivos docentes en eventos culturales y académicos a nivel local, nacional e internacional</v>
          </cell>
          <cell r="F52" t="str">
            <v>Capacitación Y Formación Del Personal Docente 03-01-0314</v>
          </cell>
          <cell r="G52" t="str">
            <v>CAPACITACIÓN A DOCENTES Y DIRECTIVOS DOCENTES - A.1.2.8</v>
          </cell>
          <cell r="H52" t="str">
            <v>Docentes y directivos docentes</v>
          </cell>
          <cell r="I52">
            <v>150</v>
          </cell>
          <cell r="J52" t="str">
            <v>104002002</v>
          </cell>
          <cell r="K52">
            <v>180000000</v>
          </cell>
        </row>
        <row r="53">
          <cell r="A53">
            <v>1040</v>
          </cell>
          <cell r="B53" t="str">
            <v>1040 Bogotá reconoce a sus maestros, maestras y directivos docentes líderes de la transformación educativa</v>
          </cell>
          <cell r="C53" t="str">
            <v>02 FORMACIÓN PERMANENTE</v>
          </cell>
          <cell r="D53">
            <v>3</v>
          </cell>
          <cell r="E53" t="str">
            <v>02003 Prestar apoyo profesional y/o técnico para el seguimiento pedagógico, administrativo y financiero  de las actividades del componente</v>
          </cell>
          <cell r="F53" t="str">
            <v>Personal Contratado Para Apoyar Las Actividades Propias De Los Proyectos De Inversión De La Entidad 03-04-0001</v>
          </cell>
          <cell r="G53" t="str">
            <v>MODERNIZACIÓN DE LA SECRETARIA DE EDUCACIÓN - A.1.4.1</v>
          </cell>
          <cell r="H53" t="str">
            <v>Docentes y directivos docentes</v>
          </cell>
          <cell r="I53">
            <v>3</v>
          </cell>
          <cell r="J53" t="str">
            <v>104002003</v>
          </cell>
          <cell r="K53">
            <v>260000000</v>
          </cell>
        </row>
        <row r="54">
          <cell r="A54">
            <v>1040</v>
          </cell>
          <cell r="B54" t="str">
            <v>1040 Bogotá reconoce a sus maestros, maestras y directivos docentes líderes de la transformación educativa</v>
          </cell>
          <cell r="C54" t="str">
            <v>02 FORMACIÓN PERMANENTE</v>
          </cell>
          <cell r="D54">
            <v>4</v>
          </cell>
          <cell r="E54" t="str">
            <v>02004 Apoyar la participación de Docentes y Directivos Docentes de los Colegios Oficiales en programas de pasantias a nivel nacional o internacional</v>
          </cell>
          <cell r="F54" t="str">
            <v>Capacitación Y Formación Del Personal Docente 03-01-0314</v>
          </cell>
          <cell r="G54" t="str">
            <v>CAPACITACIÓN A DOCENTES Y DIRECTIVOS DOCENTES - A.1.2.8</v>
          </cell>
          <cell r="H54" t="str">
            <v>Docentes y directivos docentes</v>
          </cell>
          <cell r="I54">
            <v>100</v>
          </cell>
          <cell r="J54" t="str">
            <v>104002004</v>
          </cell>
          <cell r="K54">
            <v>286000000</v>
          </cell>
        </row>
        <row r="55">
          <cell r="A55">
            <v>1040</v>
          </cell>
          <cell r="B55" t="str">
            <v>1040 Bogotá reconoce a sus maestros, maestras y directivos docentes líderes de la transformación educativa</v>
          </cell>
          <cell r="C55" t="str">
            <v>02 FORMACIÓN PERMANENTE</v>
          </cell>
          <cell r="D55">
            <v>20</v>
          </cell>
          <cell r="E55" t="str">
            <v>02020 Implementar el portafolio virtual de Formación Docente</v>
          </cell>
          <cell r="F55" t="str">
            <v>Capacitación Y Formación Del Personal Docente 03-01-0314</v>
          </cell>
          <cell r="G55" t="str">
            <v>CAPACITACIÓN A DOCENTES Y DIRECTIVOS DOCENTES - A.1.2.8</v>
          </cell>
          <cell r="H55" t="str">
            <v>Docentes y directivos docentes</v>
          </cell>
          <cell r="I55">
            <v>4000</v>
          </cell>
          <cell r="J55" t="str">
            <v>104002020</v>
          </cell>
          <cell r="K55">
            <v>1000000000</v>
          </cell>
        </row>
        <row r="56">
          <cell r="A56">
            <v>1040</v>
          </cell>
          <cell r="B56" t="str">
            <v>1040 Bogotá reconoce a sus maestros, maestras y directivos docentes líderes de la transformación educativa</v>
          </cell>
          <cell r="C56" t="str">
            <v>02 FORMACIÓN PERMANENTE</v>
          </cell>
          <cell r="D56">
            <v>21</v>
          </cell>
          <cell r="E56" t="str">
            <v>02021 Aplicación de la encuesta de caracterización docente</v>
          </cell>
          <cell r="F56" t="str">
            <v>Capacitación Y Formación Del Personal Docente 03-01-0314</v>
          </cell>
          <cell r="G56" t="str">
            <v>CAPACITACIÓN A DOCENTES Y DIRECTIVOS DOCENTES - A.1.2.8</v>
          </cell>
          <cell r="H56" t="str">
            <v>Docentes y directivos docentes</v>
          </cell>
          <cell r="I56">
            <v>10000</v>
          </cell>
          <cell r="J56" t="str">
            <v>104002021</v>
          </cell>
          <cell r="K56">
            <v>200000000</v>
          </cell>
        </row>
        <row r="57">
          <cell r="A57">
            <v>1040</v>
          </cell>
          <cell r="B57" t="str">
            <v>1040 Bogotá reconoce a sus maestros, maestras y directivos docentes líderes de la transformación educativa</v>
          </cell>
          <cell r="C57" t="str">
            <v>03 FORMACIÓN POSGRADUAL</v>
          </cell>
          <cell r="D57">
            <v>6</v>
          </cell>
          <cell r="E57" t="str">
            <v>03006 Prestar apoyo profesional y/o técnico para el seguimiento pedagógico, administrativo y financiero  de las actividades del componente</v>
          </cell>
          <cell r="F57" t="str">
            <v>Personal Contratado Para Apoyar Las Actividades Propias De Los Proyectos De Inversión De La Entidad 03-04-0001</v>
          </cell>
          <cell r="G57" t="str">
            <v>MODERNIZACIÓN DE LA SECRETARIA DE EDUCACIÓN - A.1.4.1</v>
          </cell>
          <cell r="H57" t="str">
            <v>Personas</v>
          </cell>
          <cell r="I57">
            <v>3</v>
          </cell>
          <cell r="J57" t="str">
            <v>104003006</v>
          </cell>
          <cell r="K57">
            <v>270000000</v>
          </cell>
        </row>
        <row r="58">
          <cell r="A58">
            <v>1040</v>
          </cell>
          <cell r="B58" t="str">
            <v>1040 Bogotá reconoce a sus maestros, maestras y directivos docentes líderes de la transformación educativa</v>
          </cell>
          <cell r="C58" t="str">
            <v>03 FORMACIÓN POSGRADUAL</v>
          </cell>
          <cell r="D58">
            <v>14</v>
          </cell>
          <cell r="E58" t="str">
            <v>03014 Apoyar la participación de Docentes y Directivos Docentes de los Colegios Oficiales en programas de posgrado en los niveles de Especialización, Maestría y Doctorado</v>
          </cell>
          <cell r="F58" t="str">
            <v>Capacitación Y Formación Del Personal Docente 03-01-0314</v>
          </cell>
          <cell r="G58" t="str">
            <v>CAPACITACIÓN A DOCENTES Y DIRECTIVOS DOCENTES - A.1.2.8</v>
          </cell>
          <cell r="H58" t="str">
            <v>Docentes y directivos docentes</v>
          </cell>
          <cell r="I58">
            <v>243</v>
          </cell>
          <cell r="J58" t="str">
            <v>104003014</v>
          </cell>
          <cell r="K58">
            <v>5337815000</v>
          </cell>
        </row>
        <row r="59">
          <cell r="A59">
            <v>1040</v>
          </cell>
          <cell r="B59" t="str">
            <v>1040 Bogotá reconoce a sus maestros, maestras y directivos docentes líderes de la transformación educativa</v>
          </cell>
          <cell r="C59" t="str">
            <v>04 INNOVACION EDUCATIVA</v>
          </cell>
          <cell r="D59">
            <v>8</v>
          </cell>
          <cell r="E59" t="str">
            <v>04008 Fortalecer la comunidad académica de maestros y maestras de Bogotá a partir de la conformación y consolidación de las  redes locales, mediante el intercambio del saber pedagógico  y la socialización de experiencias.</v>
          </cell>
          <cell r="F59" t="str">
            <v>Capacitación Y Formación Del Personal Docente 03-01-0314</v>
          </cell>
          <cell r="G59" t="str">
            <v>CAPACITACIÓN A DOCENTES Y DIRECTIVOS DOCENTES - A.1.2.8</v>
          </cell>
          <cell r="H59" t="str">
            <v>Docentes y directivos docentes</v>
          </cell>
          <cell r="I59">
            <v>355</v>
          </cell>
          <cell r="J59" t="str">
            <v>104004008</v>
          </cell>
          <cell r="K59">
            <v>1026665000</v>
          </cell>
        </row>
        <row r="60">
          <cell r="A60">
            <v>1040</v>
          </cell>
          <cell r="B60" t="str">
            <v>1040 Bogotá reconoce a sus maestros, maestras y directivos docentes líderes de la transformación educativa</v>
          </cell>
          <cell r="C60" t="str">
            <v>04 INNOVACION EDUCATIVA</v>
          </cell>
          <cell r="D60">
            <v>9</v>
          </cell>
          <cell r="E60" t="str">
            <v>04009 Prestar apoyo profesional y/o técnico para el seguimiento pedagógico, administrativo y financiero  de las actividades del componente</v>
          </cell>
          <cell r="F60" t="str">
            <v>Personal Contratado Para Apoyar Las Actividades Propias De Los Proyectos De Inversión De La Entidad 03-04-0001</v>
          </cell>
          <cell r="G60" t="str">
            <v>MODERNIZACIÓN DE LA SECRETARIA DE EDUCACIÓN - A.1.4.1</v>
          </cell>
          <cell r="H60" t="str">
            <v>Personas</v>
          </cell>
          <cell r="I60">
            <v>5</v>
          </cell>
          <cell r="J60" t="str">
            <v>104004009</v>
          </cell>
          <cell r="K60">
            <v>522000000</v>
          </cell>
        </row>
        <row r="61">
          <cell r="A61">
            <v>1040</v>
          </cell>
          <cell r="B61" t="str">
            <v>1040 Bogotá reconoce a sus maestros, maestras y directivos docentes líderes de la transformación educativa</v>
          </cell>
          <cell r="C61" t="str">
            <v>04 INNOVACION EDUCATIVA</v>
          </cell>
          <cell r="D61">
            <v>22</v>
          </cell>
          <cell r="E61" t="str">
            <v>04022 Fomentar y visibilizar la Innovación Educativa en las IEs mediante la implementación de programas y proyectos para los maestros y directivos docentes en el marco del Ecosistema Distrital de Innovación Educativa</v>
          </cell>
          <cell r="F61" t="str">
            <v>Capacitación Y Formación Del Personal Docente 03-01-0314</v>
          </cell>
          <cell r="G61" t="str">
            <v>CAPACITACIÓN A DOCENTES Y DIRECTIVOS DOCENTES - A.1.2.8</v>
          </cell>
          <cell r="H61" t="str">
            <v>Docentes y directivos docentes</v>
          </cell>
          <cell r="I61">
            <v>1390</v>
          </cell>
          <cell r="J61" t="str">
            <v>104004022</v>
          </cell>
          <cell r="K61">
            <v>1960045000</v>
          </cell>
        </row>
        <row r="62">
          <cell r="A62">
            <v>1040</v>
          </cell>
          <cell r="B62" t="str">
            <v>1040 Bogotá reconoce a sus maestros, maestras y directivos docentes líderes de la transformación educativa</v>
          </cell>
          <cell r="C62" t="str">
            <v>05 RECONOCIMIENTO DOCENTE</v>
          </cell>
          <cell r="D62">
            <v>10</v>
          </cell>
          <cell r="E62" t="str">
            <v>05010 Otorgar el premio de Investigación e Innovacion  el cual se encuentra en  el marco del acuerdo  273 del 2007</v>
          </cell>
          <cell r="F62" t="str">
            <v>Incentivos Al Personal Docente 03-02-0023</v>
          </cell>
          <cell r="G62" t="str">
            <v>DISEÑO E IMPLEMENTACIÓN DE PLANES DE MEJORAMIENTO - A.1.2.11</v>
          </cell>
          <cell r="H62" t="str">
            <v>Propuestas pedagógicas</v>
          </cell>
          <cell r="I62">
            <v>10</v>
          </cell>
          <cell r="J62" t="str">
            <v>104005010</v>
          </cell>
          <cell r="K62">
            <v>703000000</v>
          </cell>
        </row>
        <row r="63">
          <cell r="A63">
            <v>1040</v>
          </cell>
          <cell r="B63" t="str">
            <v>1040 Bogotá reconoce a sus maestros, maestras y directivos docentes líderes de la transformación educativa</v>
          </cell>
          <cell r="C63" t="str">
            <v>05 RECONOCIMIENTO DOCENTE</v>
          </cell>
          <cell r="D63">
            <v>13</v>
          </cell>
          <cell r="E63" t="str">
            <v>05013 Prestar apoyo profesional y/o técnico para el seguimiento pedagógico, administrativo y financiero  de las actividades del componente</v>
          </cell>
          <cell r="F63" t="str">
            <v>Personal Contratado Para Apoyar Las Actividades Propias De Los Proyectos De Inversión De La Entidad 03-04-0001</v>
          </cell>
          <cell r="G63" t="str">
            <v>MODERNIZACIÓN DE LA SECRETARIA DE EDUCACIÓN - A.1.4.1</v>
          </cell>
          <cell r="H63" t="str">
            <v>Personas</v>
          </cell>
          <cell r="I63">
            <v>1</v>
          </cell>
          <cell r="J63" t="str">
            <v>104005013</v>
          </cell>
          <cell r="K63">
            <v>75000000</v>
          </cell>
        </row>
        <row r="64">
          <cell r="A64">
            <v>1040</v>
          </cell>
          <cell r="B64" t="str">
            <v>1040 Bogotá reconoce a sus maestros, maestras y directivos docentes líderes de la transformación educativa</v>
          </cell>
          <cell r="C64" t="str">
            <v>05 RECONOCIMIENTO DOCENTE</v>
          </cell>
          <cell r="D64">
            <v>23</v>
          </cell>
          <cell r="E64" t="str">
            <v>05023 Reconocer  a maestros, maestras y directivos docentes  investigadores e innovadores de la educación</v>
          </cell>
          <cell r="F64" t="str">
            <v>Incentivos Al Personal Docente 03-02-0023</v>
          </cell>
          <cell r="G64" t="str">
            <v>DISEÑO E IMPLEMENTACIÓN DE PLANES DE MEJORAMIENTO - A.1.2.11</v>
          </cell>
          <cell r="H64" t="str">
            <v>Docentes y directivos docentes</v>
          </cell>
          <cell r="I64">
            <v>228</v>
          </cell>
          <cell r="J64" t="str">
            <v>104005023</v>
          </cell>
          <cell r="K64">
            <v>274801000</v>
          </cell>
        </row>
        <row r="65">
          <cell r="A65">
            <v>1043</v>
          </cell>
          <cell r="B65" t="str">
            <v xml:space="preserve">1043 Sistemas de información al servicio de la gestión educativa </v>
          </cell>
          <cell r="C65" t="str">
            <v>01 SISTEMAS INTEGRADOS DE INFORMACIÓN Y SOSTENIMIENTO DE LA PLATAFORMA TECNOLOGICA</v>
          </cell>
          <cell r="D65">
            <v>1</v>
          </cell>
          <cell r="E65" t="str">
            <v>01001 Contar con apoyo profesional,  técnico y asistencial para los procesos de sistemas integrados de información y de comunicaciones</v>
          </cell>
          <cell r="F65" t="str">
            <v>Personal Contratado Para Apoyar Las Actividades Propias De Los Proyectos De Inversión De La Entidad 03-04-0001</v>
          </cell>
          <cell r="G65" t="str">
            <v>MODERNIZACIÓN DE LA SECRETARIA DE EDUCACIÓN - A.1.4.1</v>
          </cell>
          <cell r="H65" t="str">
            <v>Personas</v>
          </cell>
          <cell r="I65">
            <v>70</v>
          </cell>
          <cell r="J65" t="str">
            <v>104301001</v>
          </cell>
          <cell r="K65">
            <v>2700000000</v>
          </cell>
        </row>
        <row r="66">
          <cell r="A66">
            <v>1043</v>
          </cell>
          <cell r="B66" t="str">
            <v xml:space="preserve">1043 Sistemas de información al servicio de la gestión educativa </v>
          </cell>
          <cell r="C66" t="str">
            <v>01 SISTEMAS INTEGRADOS DE INFORMACIÓN Y SOSTENIMIENTO DE LA PLATAFORMA TECNOLOGICA</v>
          </cell>
          <cell r="D66">
            <v>2</v>
          </cell>
          <cell r="E66" t="str">
            <v>01002 Adquisición de recursos informáticos para el fortalecimiento y consolidación de los Sistemas de información y el sostenimiento de la plataforma tecnológica</v>
          </cell>
          <cell r="F66" t="str">
            <v>Adquisición De Hardware Y/O Software 02-01-0734</v>
          </cell>
          <cell r="G66" t="str">
            <v>CONECTIVIDAD - A.1.4.3</v>
          </cell>
          <cell r="H66" t="str">
            <v>Contrato</v>
          </cell>
          <cell r="I66">
            <v>8</v>
          </cell>
          <cell r="J66" t="str">
            <v>104301002</v>
          </cell>
          <cell r="K66">
            <v>6750000000</v>
          </cell>
        </row>
        <row r="67">
          <cell r="A67">
            <v>1043</v>
          </cell>
          <cell r="B67" t="str">
            <v xml:space="preserve">1043 Sistemas de información al servicio de la gestión educativa </v>
          </cell>
          <cell r="C67" t="str">
            <v>01 SISTEMAS INTEGRADOS DE INFORMACIÓN Y SOSTENIMIENTO DE LA PLATAFORMA TECNOLOGICA</v>
          </cell>
          <cell r="D67">
            <v>3</v>
          </cell>
          <cell r="E67" t="str">
            <v xml:space="preserve">01003 Renovar el licenciamiento de los equipos de cómputo de la sed nivel central, local e institucional  </v>
          </cell>
          <cell r="F67" t="str">
            <v>Adquisición De Hardware Y/O Software 02-01-0734</v>
          </cell>
          <cell r="G67" t="str">
            <v>CONECTIVIDAD - A.1.4.3</v>
          </cell>
          <cell r="H67" t="str">
            <v>Programas</v>
          </cell>
          <cell r="I67">
            <v>1</v>
          </cell>
          <cell r="J67" t="str">
            <v>104301003</v>
          </cell>
          <cell r="K67">
            <v>4500000000</v>
          </cell>
        </row>
        <row r="68">
          <cell r="A68">
            <v>1043</v>
          </cell>
          <cell r="B68" t="str">
            <v xml:space="preserve">1043 Sistemas de información al servicio de la gestión educativa </v>
          </cell>
          <cell r="C68" t="str">
            <v>01 SISTEMAS INTEGRADOS DE INFORMACIÓN Y SOSTENIMIENTO DE LA PLATAFORMA TECNOLOGICA</v>
          </cell>
          <cell r="D68">
            <v>4</v>
          </cell>
          <cell r="E68" t="str">
            <v>01004 Realizar el soporte de herramientas Oracle para la REDP y nivel central de la Secretaría de Educación  y los servicios asociados</v>
          </cell>
          <cell r="F68" t="str">
            <v>Adquisición De Hardware Y/O Software 02-01-0734</v>
          </cell>
          <cell r="G68" t="str">
            <v>CONECTIVIDAD - A.1.4.3</v>
          </cell>
          <cell r="H68" t="str">
            <v>Programas</v>
          </cell>
          <cell r="I68">
            <v>1</v>
          </cell>
          <cell r="J68" t="str">
            <v>104301004</v>
          </cell>
          <cell r="K68">
            <v>2500000000</v>
          </cell>
        </row>
        <row r="69">
          <cell r="A69">
            <v>1043</v>
          </cell>
          <cell r="B69" t="str">
            <v xml:space="preserve">1043 Sistemas de información al servicio de la gestión educativa </v>
          </cell>
          <cell r="C69" t="str">
            <v>01 SISTEMAS INTEGRADOS DE INFORMACIÓN Y SOSTENIMIENTO DE LA PLATAFORMA TECNOLOGICA</v>
          </cell>
          <cell r="D69">
            <v>5</v>
          </cell>
          <cell r="E69" t="str">
            <v>01005 Administrar la plataforma tecnológica del Centro de Gestión y  centro de computo , y brindar servicio de la mesa de ayuda y suministro de bolsa de repuestos y periféricos para los equipos de cómputo de la SED</v>
          </cell>
          <cell r="F69" t="str">
            <v>Mantenimiento, Administración Y Conectividad De Redp 02-01-0501</v>
          </cell>
          <cell r="G69" t="str">
            <v>CONECTIVIDAD - A.1.4.3</v>
          </cell>
          <cell r="H69" t="str">
            <v>Contrato</v>
          </cell>
          <cell r="I69">
            <v>3</v>
          </cell>
          <cell r="J69" t="str">
            <v>104301005</v>
          </cell>
          <cell r="K69">
            <v>20500000000</v>
          </cell>
        </row>
        <row r="70">
          <cell r="A70">
            <v>1043</v>
          </cell>
          <cell r="B70" t="str">
            <v xml:space="preserve">1043 Sistemas de información al servicio de la gestión educativa </v>
          </cell>
          <cell r="C70" t="str">
            <v>02 TECNOLOGÍA WIFI</v>
          </cell>
          <cell r="D70">
            <v>7</v>
          </cell>
          <cell r="E70" t="str">
            <v>02007 Despliegue de soluciones de red WiFi</v>
          </cell>
          <cell r="F70" t="str">
            <v>Mantenimiento, Administración Y Conectividad De Redp 02-01-0501</v>
          </cell>
          <cell r="G70" t="str">
            <v>CONECTIVIDAD - A.1.4.3</v>
          </cell>
          <cell r="H70" t="str">
            <v>Sedes</v>
          </cell>
          <cell r="I70">
            <v>8</v>
          </cell>
          <cell r="J70" t="str">
            <v>104302007</v>
          </cell>
          <cell r="K70">
            <v>500000000</v>
          </cell>
        </row>
        <row r="71">
          <cell r="A71">
            <v>1043</v>
          </cell>
          <cell r="B71" t="str">
            <v xml:space="preserve">1043 Sistemas de información al servicio de la gestión educativa </v>
          </cell>
          <cell r="C71" t="str">
            <v>03 CONECTIVIDAD, TECNOLOGIAS Y COMUNICACIONES</v>
          </cell>
          <cell r="D71">
            <v>8</v>
          </cell>
          <cell r="E71" t="str">
            <v>03008 Ampliar e implementar servicios de conectividad al servicio de la Educación de Calidad de los niños, niñas y jovenes de ciudad</v>
          </cell>
          <cell r="F71" t="str">
            <v>Mantenimiento, Administración Y Conectividad De Redp 02-01-0501</v>
          </cell>
          <cell r="G71" t="str">
            <v>CONECTIVIDAD - A.1.4.3</v>
          </cell>
          <cell r="H71" t="str">
            <v>Sedes</v>
          </cell>
          <cell r="I71">
            <v>706</v>
          </cell>
          <cell r="J71" t="str">
            <v>104303008</v>
          </cell>
          <cell r="K71">
            <v>22199455000</v>
          </cell>
        </row>
        <row r="72">
          <cell r="A72">
            <v>1046</v>
          </cell>
          <cell r="B72" t="str">
            <v>1046 Infraestructura y dotación al servicio de los ambientes de aprendizaje</v>
          </cell>
          <cell r="C72" t="str">
            <v>01 CONSTRUCCION, RESTITUCION, TERMINACION Y AMPLIACION</v>
          </cell>
          <cell r="D72">
            <v>1</v>
          </cell>
          <cell r="E72" t="str">
            <v>01001 Compra de lotes, diseño, construcción e interventoría de estudios y/o ejecución de obras de infraestructura, para la construcción de colegios nuevos y/o adicionales.</v>
          </cell>
          <cell r="F72" t="str">
            <v>Adecuación Y Ampliación De Colegios Y Universidad 01-01-0002</v>
          </cell>
          <cell r="G72" t="str">
            <v>CONSTRUCCIÓN AMPLIACIÓN Y ADECUACIÓN DE INFRAESTRUCTURA EDUCATIVA - A.1.2.2</v>
          </cell>
          <cell r="H72" t="str">
            <v>Colegios</v>
          </cell>
          <cell r="I72">
            <v>13</v>
          </cell>
          <cell r="J72" t="str">
            <v>104601001</v>
          </cell>
          <cell r="K72">
            <v>135899407000</v>
          </cell>
        </row>
        <row r="73">
          <cell r="A73">
            <v>1046</v>
          </cell>
          <cell r="B73" t="str">
            <v>1046 Infraestructura y dotación al servicio de los ambientes de aprendizaje</v>
          </cell>
          <cell r="C73" t="str">
            <v>01 CONSTRUCCION, RESTITUCION, TERMINACION Y AMPLIACION</v>
          </cell>
          <cell r="D73">
            <v>2</v>
          </cell>
          <cell r="E73" t="str">
            <v>01002 Diseño, construcción e interventoría de estudios y/o ejecución de obras de infraestructura,  para las obras  de restituciones, terminaciones y ampliaciones a la infraestructura de los colegios distritales y/o adicionales</v>
          </cell>
          <cell r="F73" t="str">
            <v>Adecuación Y Ampliación De Colegios Y Universidad 01-01-0002</v>
          </cell>
          <cell r="G73" t="str">
            <v>CONSTRUCCIÓN AMPLIACIÓN Y ADECUACIÓN DE INFRAESTRUCTURA EDUCATIVA - A.1.2.2</v>
          </cell>
          <cell r="H73" t="str">
            <v>Sedes Educativas</v>
          </cell>
          <cell r="I73">
            <v>9</v>
          </cell>
          <cell r="J73" t="str">
            <v>104601002</v>
          </cell>
          <cell r="K73">
            <v>58595710000</v>
          </cell>
        </row>
        <row r="74">
          <cell r="A74">
            <v>1046</v>
          </cell>
          <cell r="B74" t="str">
            <v>1046 Infraestructura y dotación al servicio de los ambientes de aprendizaje</v>
          </cell>
          <cell r="C74" t="str">
            <v>01 CONSTRUCCION, RESTITUCION, TERMINACION Y AMPLIACION</v>
          </cell>
          <cell r="D74">
            <v>4</v>
          </cell>
          <cell r="E74" t="str">
            <v>01004 Suministrar el personal de apoyo profesional y técnico para garantizar la adecuada ejecución del proyecto</v>
          </cell>
          <cell r="F74" t="str">
            <v>Personal Contratado Para Apoyar Las Actividades Propias De Los Proyectos De Inversión De La Entidad 03-04-0001</v>
          </cell>
          <cell r="G74" t="str">
            <v>MODERNIZACIÓN DE LA SECRETARIA DE EDUCACIÓN - A.1.4.1</v>
          </cell>
          <cell r="H74" t="str">
            <v>Personas</v>
          </cell>
          <cell r="I74">
            <v>108</v>
          </cell>
          <cell r="J74" t="str">
            <v>104601004</v>
          </cell>
          <cell r="K74">
            <v>6646200000</v>
          </cell>
        </row>
        <row r="75">
          <cell r="A75">
            <v>1046</v>
          </cell>
          <cell r="B75" t="str">
            <v>1046 Infraestructura y dotación al servicio de los ambientes de aprendizaje</v>
          </cell>
          <cell r="C75" t="str">
            <v>01 CONSTRUCCION, RESTITUCION, TERMINACION Y AMPLIACION</v>
          </cell>
          <cell r="D75">
            <v>5</v>
          </cell>
          <cell r="E75" t="str">
            <v>01005 Diseño, construcción e interventoría de estudios y/o ejecución de obras, para la construcción de infraestructura educativa nueva para la primera infancia y/o adicionales</v>
          </cell>
          <cell r="F75" t="str">
            <v>Construcción, Adecuación Y Ampliación Primera Infancia 01-01-0097</v>
          </cell>
          <cell r="G75" t="str">
            <v>MEJORAMIENTO Y MANTENIMIENTO DE DEPENDENCIAS DE LA ADMINISTRACIÓN - A.15.3</v>
          </cell>
          <cell r="H75" t="str">
            <v>Sedes Educativas</v>
          </cell>
          <cell r="I75">
            <v>3</v>
          </cell>
          <cell r="J75" t="str">
            <v>104601005</v>
          </cell>
          <cell r="K75">
            <v>18707734000</v>
          </cell>
        </row>
        <row r="76">
          <cell r="A76">
            <v>1046</v>
          </cell>
          <cell r="B76" t="str">
            <v>1046 Infraestructura y dotación al servicio de los ambientes de aprendizaje</v>
          </cell>
          <cell r="C76" t="str">
            <v>01 CONSTRUCCION, RESTITUCION, TERMINACION Y AMPLIACION</v>
          </cell>
          <cell r="D76">
            <v>6</v>
          </cell>
          <cell r="E76" t="str">
            <v>01006 Pagar impuestos, trámites, vallas, copias y permisos ante otras entidades del estado, peritos en los procesos de expropiación y/o compra y cargo fijo y/o variable correspondiente a las licencias obtenidas  para cada uno de los predios</v>
          </cell>
          <cell r="F76" t="str">
            <v>Adecuación Y Ampliación De Colegios Y Universidad 01-01-0002</v>
          </cell>
          <cell r="G76" t="str">
            <v>CONSTRUCCIÓN AMPLIACIÓN Y ADECUACIÓN DE INFRAESTRUCTURA EDUCATIVA - A.1.2.2</v>
          </cell>
          <cell r="H76" t="str">
            <v>Porcentaje</v>
          </cell>
          <cell r="I76">
            <v>100</v>
          </cell>
          <cell r="J76" t="str">
            <v>104601006</v>
          </cell>
          <cell r="K76">
            <v>100000000</v>
          </cell>
        </row>
        <row r="77">
          <cell r="A77">
            <v>1046</v>
          </cell>
          <cell r="B77" t="str">
            <v>1046 Infraestructura y dotación al servicio de los ambientes de aprendizaje</v>
          </cell>
          <cell r="C77" t="str">
            <v>01 CONSTRUCCION, RESTITUCION, TERMINACION Y AMPLIACION</v>
          </cell>
          <cell r="D77">
            <v>7</v>
          </cell>
          <cell r="E77" t="str">
            <v>01007 Pago de pasivos exigibles</v>
          </cell>
          <cell r="F77" t="str">
            <v>Adecuación Y Ampliación De Colegios Y Universidad 01-01-0002</v>
          </cell>
          <cell r="G77" t="str">
            <v>CONSTRUCCIÓN AMPLIACIÓN Y ADECUACIÓN DE INFRAESTRUCTURA EDUCATIVA - A.1.2.2</v>
          </cell>
          <cell r="H77" t="str">
            <v>Porcentaje</v>
          </cell>
          <cell r="I77">
            <v>100</v>
          </cell>
          <cell r="J77" t="str">
            <v>104601007</v>
          </cell>
          <cell r="K77">
            <v>3000000000</v>
          </cell>
        </row>
        <row r="78">
          <cell r="A78">
            <v>1046</v>
          </cell>
          <cell r="B78" t="str">
            <v>1046 Infraestructura y dotación al servicio de los ambientes de aprendizaje</v>
          </cell>
          <cell r="C78" t="str">
            <v>01 CONSTRUCCION, RESTITUCION, TERMINACION Y AMPLIACION</v>
          </cell>
          <cell r="D78">
            <v>8</v>
          </cell>
          <cell r="E78" t="str">
            <v>01008 Contar con el acompañamiento especializado en materia técnica, jurídica, contractual, financiera, tributaria y ambiental, además de actividades de gestión social e interventoría, que soporten el diseño y la construcción de colegios nuevos, restituciones, terminaciones y ampliaciones en sus fases pre y post-contractuales.</v>
          </cell>
          <cell r="F78" t="str">
            <v>Adecuación Y Ampliación De Colegios Y Universidad 01-01-0002</v>
          </cell>
          <cell r="G78" t="str">
            <v>CONSTRUCCIÓN AMPLIACIÓN Y ADECUACIÓN DE INFRAESTRUCTURA EDUCATIVA - A.1.2.2</v>
          </cell>
          <cell r="H78" t="str">
            <v>Consultoría</v>
          </cell>
          <cell r="I78">
            <v>2</v>
          </cell>
          <cell r="J78" t="str">
            <v>104601008</v>
          </cell>
          <cell r="K78">
            <v>500000000</v>
          </cell>
        </row>
        <row r="79">
          <cell r="A79">
            <v>1046</v>
          </cell>
          <cell r="B79" t="str">
            <v>1046 Infraestructura y dotación al servicio de los ambientes de aprendizaje</v>
          </cell>
          <cell r="C79" t="str">
            <v>02 OBRAS MENORES Y ADECUACIONES</v>
          </cell>
          <cell r="D79">
            <v>1</v>
          </cell>
          <cell r="E79" t="str">
            <v>02001 Diseño, construcción e interventoría de estudios y/o ejecución de obras de infraestructura,  para las obras de mejoramiento menor complementarias a la infraestructura de los colegios distritales y/o adicionales</v>
          </cell>
          <cell r="F79" t="str">
            <v>Adecuación Y Ampliación De Colegios Y Universidad 01-01-0002</v>
          </cell>
          <cell r="G79" t="str">
            <v>CONSTRUCCIÓN AMPLIACIÓN Y ADECUACIÓN DE INFRAESTRUCTURA EDUCATIVA - A.1.2.2</v>
          </cell>
          <cell r="H79" t="str">
            <v>Sedes Educativas</v>
          </cell>
          <cell r="I79">
            <v>50</v>
          </cell>
          <cell r="J79" t="str">
            <v>104602001</v>
          </cell>
          <cell r="K79">
            <v>10375800000</v>
          </cell>
        </row>
        <row r="80">
          <cell r="A80">
            <v>1046</v>
          </cell>
          <cell r="B80" t="str">
            <v>1046 Infraestructura y dotación al servicio de los ambientes de aprendizaje</v>
          </cell>
          <cell r="C80" t="str">
            <v>02 OBRAS MENORES Y ADECUACIONES</v>
          </cell>
          <cell r="D80">
            <v>2</v>
          </cell>
          <cell r="E80" t="str">
            <v>02002 Realizar los estudios topograficos, de vulnerabilidad sismica, calculos estructurales y de revisión arquitectónica  necesarios para los proyectos, asi como la interventoria de los mismos</v>
          </cell>
          <cell r="F80" t="str">
            <v>Adecuación Y Ampliación De Colegios Y Universidad 01-01-0002</v>
          </cell>
          <cell r="G80" t="str">
            <v>CONSTRUCCIÓN AMPLIACIÓN Y ADECUACIÓN DE INFRAESTRUCTURA EDUCATIVA - A.1.2.2</v>
          </cell>
          <cell r="H80" t="str">
            <v>Porcentaje</v>
          </cell>
          <cell r="I80">
            <v>100</v>
          </cell>
          <cell r="J80" t="str">
            <v>104602002</v>
          </cell>
          <cell r="K80">
            <v>400000000</v>
          </cell>
        </row>
        <row r="81">
          <cell r="A81">
            <v>1046</v>
          </cell>
          <cell r="B81" t="str">
            <v>1046 Infraestructura y dotación al servicio de los ambientes de aprendizaje</v>
          </cell>
          <cell r="C81" t="str">
            <v>02 OBRAS MENORES Y ADECUACIONES</v>
          </cell>
          <cell r="D81">
            <v>3</v>
          </cell>
          <cell r="E81" t="str">
            <v>02003 Pagar impuestos, trámites, gestiones ambientales, vallas y permisos ante otras entidades del estado, peritos en los procesos de expropiación y/o compra y cargo fijo y/o variable correspondiente a las licencias obtenidas para cada uno de los predios.</v>
          </cell>
          <cell r="F81" t="str">
            <v>Adecuación Y Ampliación De Colegios Y Universidad 01-01-0002</v>
          </cell>
          <cell r="G81" t="str">
            <v>CONSTRUCCIÓN AMPLIACIÓN Y ADECUACIÓN DE INFRAESTRUCTURA EDUCATIVA - A.1.2.2</v>
          </cell>
          <cell r="H81" t="str">
            <v>Porcentaje</v>
          </cell>
          <cell r="I81">
            <v>100</v>
          </cell>
          <cell r="J81" t="str">
            <v>104602003</v>
          </cell>
          <cell r="K81">
            <v>150000000</v>
          </cell>
        </row>
        <row r="82">
          <cell r="A82">
            <v>1046</v>
          </cell>
          <cell r="B82" t="str">
            <v>1046 Infraestructura y dotación al servicio de los ambientes de aprendizaje</v>
          </cell>
          <cell r="C82" t="str">
            <v>02 OBRAS MENORES Y ADECUACIONES</v>
          </cell>
          <cell r="D82">
            <v>4</v>
          </cell>
          <cell r="E82" t="str">
            <v>02004  Alquiler (incluye mantenimiento) de baños portátiles móviles para atender los requerimientos de las diferentes Instituciones Educativas</v>
          </cell>
          <cell r="F82" t="str">
            <v>Adecuación Y Ampliación De Colegios Y Universidad 01-01-0002</v>
          </cell>
          <cell r="G82" t="str">
            <v>CONSTRUCCIÓN AMPLIACIÓN Y ADECUACIÓN DE INFRAESTRUCTURA EDUCATIVA - A.1.2.2</v>
          </cell>
          <cell r="H82" t="str">
            <v>Porcentaje</v>
          </cell>
          <cell r="I82">
            <v>100</v>
          </cell>
          <cell r="J82" t="str">
            <v>104602004</v>
          </cell>
          <cell r="K82">
            <v>250000000</v>
          </cell>
        </row>
        <row r="83">
          <cell r="A83">
            <v>1046</v>
          </cell>
          <cell r="B83" t="str">
            <v>1046 Infraestructura y dotación al servicio de los ambientes de aprendizaje</v>
          </cell>
          <cell r="C83" t="str">
            <v>02 OBRAS MENORES Y ADECUACIONES</v>
          </cell>
          <cell r="D83">
            <v>5</v>
          </cell>
          <cell r="E83" t="str">
            <v>02005 Realizar las obras y/o adecuaciones para la legalización y normalización de servicios públicos domiciliarios de la infraestructura educativa oficial</v>
          </cell>
          <cell r="F83" t="str">
            <v>Obras Y/O Adecuaciones Para La Legalización Y Normalización De Servicios Públicos Domiciliarios De Los Colegios. 02-06-0218</v>
          </cell>
          <cell r="G83" t="str">
            <v>CONSTRUCCIÓN AMPLIACIÓN Y ADECUACIÓN DE INFRAESTRUCTURA EDUCATIVA - A.1.2.2</v>
          </cell>
          <cell r="H83" t="str">
            <v>Porcentaje</v>
          </cell>
          <cell r="I83">
            <v>100</v>
          </cell>
          <cell r="J83" t="str">
            <v>104602005</v>
          </cell>
          <cell r="K83">
            <v>1200000000</v>
          </cell>
        </row>
        <row r="84">
          <cell r="A84">
            <v>1046</v>
          </cell>
          <cell r="B84" t="str">
            <v>1046 Infraestructura y dotación al servicio de los ambientes de aprendizaje</v>
          </cell>
          <cell r="C84" t="str">
            <v>02 OBRAS MENORES Y ADECUACIONES</v>
          </cell>
          <cell r="D84">
            <v>6</v>
          </cell>
          <cell r="E84" t="str">
            <v>02006 Pagar los fallos de sentencias, reclamaciones u otras que se generen producto de los contratos relacionados con el proyecto o derivados de sanciones impuestas a la entidad.</v>
          </cell>
          <cell r="F84" t="str">
            <v>Adecuación Y Ampliación De Colegios Y Universidad 01-01-0002</v>
          </cell>
          <cell r="G84" t="str">
            <v>CONSTRUCCIÓN AMPLIACIÓN Y ADECUACIÓN DE INFRAESTRUCTURA EDUCATIVA - A.1.2.2</v>
          </cell>
          <cell r="H84" t="str">
            <v>Porcentaje</v>
          </cell>
          <cell r="I84">
            <v>100</v>
          </cell>
          <cell r="J84" t="str">
            <v>104602006</v>
          </cell>
          <cell r="K84">
            <v>6250000000</v>
          </cell>
        </row>
        <row r="85">
          <cell r="A85">
            <v>1046</v>
          </cell>
          <cell r="B85" t="str">
            <v>1046 Infraestructura y dotación al servicio de los ambientes de aprendizaje</v>
          </cell>
          <cell r="C85" t="str">
            <v>02 OBRAS MENORES Y ADECUACIONES</v>
          </cell>
          <cell r="D85">
            <v>7</v>
          </cell>
          <cell r="E85" t="str">
            <v>02007 Realizar las intervenciones de obras e interventorías para el mantenimiento preventivo y/o correctivo, atención de emergencias de la infraestructura educativa oficial (incluye adicionales).</v>
          </cell>
          <cell r="F85" t="str">
            <v>Adecuación Y Ampliación De Colegios Y Universidad 01-01-0002</v>
          </cell>
          <cell r="G85" t="str">
            <v>CONSTRUCCIÓN AMPLIACIÓN Y ADECUACIÓN DE INFRAESTRUCTURA EDUCATIVA - A.1.2.2</v>
          </cell>
          <cell r="H85" t="str">
            <v>Porcentaje</v>
          </cell>
          <cell r="I85">
            <v>100</v>
          </cell>
          <cell r="J85" t="str">
            <v>104602007</v>
          </cell>
          <cell r="K85">
            <v>3000000000</v>
          </cell>
        </row>
        <row r="86">
          <cell r="A86">
            <v>1046</v>
          </cell>
          <cell r="B86" t="str">
            <v>1046 Infraestructura y dotación al servicio de los ambientes de aprendizaje</v>
          </cell>
          <cell r="C86" t="str">
            <v>02 OBRAS MENORES Y ADECUACIONES</v>
          </cell>
          <cell r="D86">
            <v>9</v>
          </cell>
          <cell r="E86" t="str">
            <v xml:space="preserve">02009 Construir, adecuar y/o mejorar comedores escolares de los colegios distritales (incluye interventoría y adicionales) </v>
          </cell>
          <cell r="F86" t="str">
            <v>Adecuación Y Ampliación De Colegios Y Universidad 01-01-0002</v>
          </cell>
          <cell r="G86" t="str">
            <v>CONSTRUCCIÓN AMPLIACIÓN Y ADECUACIÓN DE INFRAESTRUCTURA EDUCATIVA - A.1.2.2</v>
          </cell>
          <cell r="H86" t="str">
            <v>Intervenciones</v>
          </cell>
          <cell r="I86">
            <v>30</v>
          </cell>
          <cell r="J86" t="str">
            <v>104602009</v>
          </cell>
          <cell r="K86">
            <v>700000000</v>
          </cell>
        </row>
        <row r="87">
          <cell r="A87">
            <v>1046</v>
          </cell>
          <cell r="B87" t="str">
            <v>1046 Infraestructura y dotación al servicio de los ambientes de aprendizaje</v>
          </cell>
          <cell r="C87" t="str">
            <v>02 OBRAS MENORES Y ADECUACIONES</v>
          </cell>
          <cell r="D87">
            <v>11</v>
          </cell>
          <cell r="E87" t="str">
            <v>02011 Construcción e interventoría a las adecuaciones locativas a ejecutarse en sedes administrativas (SED + DILES)</v>
          </cell>
          <cell r="F87" t="str">
            <v>Obras De Adecuación Y Ampliación De Las Sedes Administrativas Del Sector Educativo 01-04-0001</v>
          </cell>
          <cell r="G87" t="str">
            <v>CONSTRUCCIÓN AMPLIACIÓN Y ADECUACIÓN DE INFRAESTRUCTURA EDUCATIVA - A.1.2.2</v>
          </cell>
          <cell r="H87" t="str">
            <v>Intervenciones</v>
          </cell>
          <cell r="I87">
            <v>3</v>
          </cell>
          <cell r="J87" t="str">
            <v>104602011</v>
          </cell>
          <cell r="K87">
            <v>800000000</v>
          </cell>
        </row>
        <row r="88">
          <cell r="A88">
            <v>1046</v>
          </cell>
          <cell r="B88" t="str">
            <v>1046 Infraestructura y dotación al servicio de los ambientes de aprendizaje</v>
          </cell>
          <cell r="C88" t="str">
            <v xml:space="preserve">03 CENTROS DE MAESTROS </v>
          </cell>
          <cell r="D88">
            <v>1</v>
          </cell>
          <cell r="E88" t="str">
            <v>03001 Diseño, construcción e interventoría de las adecuaciones en infraestructura para los Centros de la Red de Innvovación del maestro</v>
          </cell>
          <cell r="F88" t="str">
            <v>Obras De Adecuación Y Ampliación De Las Sedes Administrativas Del Sector Educativo 01-04-0001</v>
          </cell>
          <cell r="G88" t="str">
            <v>CONSTRUCCIÓN AMPLIACIÓN Y ADECUACIÓN DE INFRAESTRUCTURA EDUCATIVA - A.1.2.2</v>
          </cell>
          <cell r="H88" t="str">
            <v>Sede</v>
          </cell>
          <cell r="I88">
            <v>1</v>
          </cell>
          <cell r="J88" t="str">
            <v>104603001</v>
          </cell>
          <cell r="K88">
            <v>800000000</v>
          </cell>
        </row>
        <row r="89">
          <cell r="A89">
            <v>1046</v>
          </cell>
          <cell r="B89" t="str">
            <v>1046 Infraestructura y dotación al servicio de los ambientes de aprendizaje</v>
          </cell>
          <cell r="C89" t="str">
            <v>04 DOTACIONES</v>
          </cell>
          <cell r="D89">
            <v>1</v>
          </cell>
          <cell r="E89" t="str">
            <v>04001 Dotar mobiliario, equipos, maquinaria, herramientas, instrumentos, implementos y materiales de:  cómputo, tecnología, electrónica, electricidad, comunicaciones, audiovisuales, música, laboratorio, recreación, deporte, cocina y comedor, recursos de bibliotecas, arte y cultura, y demás que requieran los ambientes pedagógicos y administrativos para garantizar ambientes de aprendizaje adecuados y seguros en el nivel central y local.</v>
          </cell>
          <cell r="F89" t="str">
            <v>Dotación De Instalaciones 02-01-0509</v>
          </cell>
          <cell r="G89" t="str">
            <v>DOTACIÓN INSTITUCIONAL DE INFRAESTRUCTURA EDUCATIVA - A.1.2.4</v>
          </cell>
          <cell r="H89" t="str">
            <v>Sede</v>
          </cell>
          <cell r="I89">
            <v>110</v>
          </cell>
          <cell r="J89" t="str">
            <v>104604001</v>
          </cell>
          <cell r="K89">
            <v>24827075000</v>
          </cell>
        </row>
        <row r="90">
          <cell r="A90">
            <v>1046</v>
          </cell>
          <cell r="B90" t="str">
            <v>1046 Infraestructura y dotación al servicio de los ambientes de aprendizaje</v>
          </cell>
          <cell r="C90" t="str">
            <v>04 DOTACIONES</v>
          </cell>
          <cell r="D90">
            <v>5</v>
          </cell>
          <cell r="E90" t="str">
            <v>04005 Garantizar el personal de apoyo profesional y técnico en la contratación, supervisión, administración, aseguramiento y control de los bienes a dotar y dotados; así como el seguimiento y reporte de información inherente a la ejecución del componente.</v>
          </cell>
          <cell r="F90" t="str">
            <v>Personal Contratado Para Apoyar Las Actividades Propias De Los Proyectos De Inversión De La Entidad 03-04-0001</v>
          </cell>
          <cell r="G90" t="str">
            <v>MODERNIZACIÓN DE LA SECRETARIA DE EDUCACIÓN - A.1.4.1</v>
          </cell>
          <cell r="H90" t="str">
            <v>Personas</v>
          </cell>
          <cell r="I90">
            <v>41</v>
          </cell>
          <cell r="J90" t="str">
            <v>104604005</v>
          </cell>
          <cell r="K90">
            <v>2227925000</v>
          </cell>
        </row>
        <row r="91">
          <cell r="A91">
            <v>1049</v>
          </cell>
          <cell r="B91" t="str">
            <v>1049 Cobertura con equidad</v>
          </cell>
          <cell r="C91" t="str">
            <v>01 Gestión territorial de la cobertura educativa</v>
          </cell>
          <cell r="D91">
            <v>1</v>
          </cell>
          <cell r="E91" t="str">
            <v>01001 Prestar servicios profesionales, técnicos y/o  de apoyo a la gestión territorial de la cobertura educativa.</v>
          </cell>
          <cell r="F91" t="str">
            <v>Personal Contratado Para Apoyar Las Actividades Propias De Los Proyectos De Inversión De La Entidad 03-04-0001</v>
          </cell>
          <cell r="G91" t="str">
            <v>MODERNIZACIÓN DE LA SECRETARIA DE EDUCACIÓN - A.1.4.1</v>
          </cell>
          <cell r="H91" t="str">
            <v>Personas naturales y/o jurídicas</v>
          </cell>
          <cell r="I91">
            <v>29</v>
          </cell>
          <cell r="J91" t="str">
            <v>104901001</v>
          </cell>
          <cell r="K91">
            <v>1525000000</v>
          </cell>
        </row>
        <row r="92">
          <cell r="A92">
            <v>1049</v>
          </cell>
          <cell r="B92" t="str">
            <v>1049 Cobertura con equidad</v>
          </cell>
          <cell r="C92" t="str">
            <v>01 Gestión territorial de la cobertura educativa</v>
          </cell>
          <cell r="D92">
            <v>2</v>
          </cell>
          <cell r="E92" t="str">
            <v>01002 Realizar diseño, implementación, seguimiento y evaluación de Planes de Cobertura Local y de  Ruta del Acceso y Permanencia Escolar.</v>
          </cell>
          <cell r="F92" t="str">
            <v>Personal Contratado Para Las Actividades Propias De Los Procesos De Mejoramiento De Gestión De La Entidad 05-02-0020</v>
          </cell>
          <cell r="G92" t="str">
            <v>MODERNIZACIÓN DE LA SECRETARIA DE EDUCACIÓN - A.1.4.1</v>
          </cell>
          <cell r="H92" t="str">
            <v>Servicios</v>
          </cell>
          <cell r="I92">
            <v>1</v>
          </cell>
          <cell r="J92" t="str">
            <v>104901002</v>
          </cell>
          <cell r="K92">
            <v>267000000</v>
          </cell>
        </row>
        <row r="93">
          <cell r="A93">
            <v>1049</v>
          </cell>
          <cell r="B93" t="str">
            <v>1049 Cobertura con equidad</v>
          </cell>
          <cell r="C93" t="str">
            <v>01 Gestión territorial de la cobertura educativa</v>
          </cell>
          <cell r="D93">
            <v>3</v>
          </cell>
          <cell r="E93" t="str">
            <v>01003 Realizar acompañamiento y/o asistencia técnica a los establecimientos educativos con alta tasa de deserción escolar para fortalecer el acceso y la permanencia escolar</v>
          </cell>
          <cell r="F93" t="str">
            <v>Personal Contratado Para Las Actividades Propias De Los Procesos De Mejoramiento De Gestión De La Entidad 05-02-0020</v>
          </cell>
          <cell r="G93" t="str">
            <v>MODERNIZACIÓN DE LA SECRETARIA DE EDUCACIÓN - A.1.4.1</v>
          </cell>
          <cell r="H93" t="str">
            <v>Colegios</v>
          </cell>
          <cell r="I93">
            <v>100</v>
          </cell>
          <cell r="J93" t="str">
            <v>104901003</v>
          </cell>
          <cell r="K93">
            <v>416000000</v>
          </cell>
        </row>
        <row r="94">
          <cell r="A94">
            <v>1049</v>
          </cell>
          <cell r="B94" t="str">
            <v>1049 Cobertura con equidad</v>
          </cell>
          <cell r="C94" t="str">
            <v>01 Gestión territorial de la cobertura educativa</v>
          </cell>
          <cell r="D94">
            <v>4</v>
          </cell>
          <cell r="E94" t="str">
            <v>01004 Implementar incentivos a las IED para lograr mejorar resultados en acceso y permanencia escolar</v>
          </cell>
          <cell r="F94" t="str">
            <v>Incentivos económicos  a los colegios que contribuyan a mejorar los resultados de acceso y permanencia escolar 05-02-0178</v>
          </cell>
          <cell r="G94" t="str">
            <v>DISEÑO E IMPLEMENTACIÓN DE PLANES DE MEJORAMIENTO - A.17.1</v>
          </cell>
          <cell r="H94" t="str">
            <v>Colegios</v>
          </cell>
          <cell r="I94">
            <v>90</v>
          </cell>
          <cell r="J94" t="str">
            <v>104901004</v>
          </cell>
          <cell r="K94">
            <v>1324000000</v>
          </cell>
        </row>
        <row r="95">
          <cell r="A95">
            <v>1049</v>
          </cell>
          <cell r="B95" t="str">
            <v>1049 Cobertura con equidad</v>
          </cell>
          <cell r="C95" t="str">
            <v>01 Gestión territorial de la cobertura educativa</v>
          </cell>
          <cell r="D95">
            <v>5</v>
          </cell>
          <cell r="E95" t="str">
            <v>01005 Realizar las labores de  verificación, seguimiento y/o actualización de información de la cobertura educativa</v>
          </cell>
          <cell r="F95" t="str">
            <v>Personal contratado para apoyar las actividades propias de los proyectos de inversión misionales de la entidad 03-04-0312</v>
          </cell>
          <cell r="G95" t="str">
            <v>APLICACIÓN DE PROYECTOS EDUCATIVOS TRANSVERSALES - A.1.7.2</v>
          </cell>
          <cell r="H95" t="str">
            <v>Servicios</v>
          </cell>
          <cell r="I95">
            <v>1</v>
          </cell>
          <cell r="J95" t="str">
            <v>104901005</v>
          </cell>
          <cell r="K95">
            <v>150000000</v>
          </cell>
        </row>
        <row r="96">
          <cell r="A96">
            <v>1049</v>
          </cell>
          <cell r="B96" t="str">
            <v>1049 Cobertura con equidad</v>
          </cell>
          <cell r="C96" t="str">
            <v>01 Gestión territorial de la cobertura educativa</v>
          </cell>
          <cell r="D96">
            <v>6</v>
          </cell>
          <cell r="E96" t="str">
            <v>01006 Realizar eventos de socializacion relacionados con la cobertura y las experiencias del acceso y la permanencia escolar</v>
          </cell>
          <cell r="F96" t="str">
            <v>Apoyo Logístico Para El Desarrollo De Las Actividades Propias De Los Proyectos De Inversiónen General 03-01-0354</v>
          </cell>
          <cell r="G96" t="str">
            <v>APLICACIÓN DE PROYECTOS EDUCATIVOS TRANSVERSALES - A.1.7.2</v>
          </cell>
          <cell r="H96" t="str">
            <v>Servicios</v>
          </cell>
          <cell r="I96">
            <v>1</v>
          </cell>
          <cell r="J96" t="str">
            <v>104901006</v>
          </cell>
          <cell r="K96">
            <v>400000000</v>
          </cell>
        </row>
        <row r="97">
          <cell r="A97">
            <v>1049</v>
          </cell>
          <cell r="B97" t="str">
            <v>1049 Cobertura con equidad</v>
          </cell>
          <cell r="C97" t="str">
            <v>02 Modernización del proceso de matrícula</v>
          </cell>
          <cell r="D97">
            <v>1</v>
          </cell>
          <cell r="E97" t="str">
            <v>02001 Prestar servicios profesionales, técnicos y/o  de apoyo a la gestión del proceso de matrícula con enfoque de servicio al ciudadano y búsqueda activa de población desescolarizada.</v>
          </cell>
          <cell r="F97" t="str">
            <v>Personal Contratado Para Apoyar Las Actividades Propias De Los Proyectos De Inversión De La Entidad 03-04-0001</v>
          </cell>
          <cell r="G97" t="str">
            <v>MODERNIZACIÓN DE LA SECRETARIA DE EDUCACIÓN - A.1.4.1</v>
          </cell>
          <cell r="H97" t="str">
            <v>Personas naturales y/o jurídicas</v>
          </cell>
          <cell r="I97">
            <v>29</v>
          </cell>
          <cell r="J97" t="str">
            <v>104902001</v>
          </cell>
          <cell r="K97">
            <v>1473000000</v>
          </cell>
        </row>
        <row r="98">
          <cell r="A98">
            <v>1049</v>
          </cell>
          <cell r="B98" t="str">
            <v>1049 Cobertura con equidad</v>
          </cell>
          <cell r="C98" t="str">
            <v>02 Modernización del proceso de matrícula</v>
          </cell>
          <cell r="D98">
            <v>2</v>
          </cell>
          <cell r="E98" t="str">
            <v>02002 Realizar búsqueda activa de población desescolarizada</v>
          </cell>
          <cell r="F98" t="str">
            <v>Gestión del sevicio a la comunidad educativa 05-02-172</v>
          </cell>
          <cell r="G98" t="str">
            <v>MODERNIZACIÓN DE LA SECRETARIA DE EDUCACIÓN - A.1.4.1</v>
          </cell>
          <cell r="H98" t="str">
            <v>Proceso</v>
          </cell>
          <cell r="I98">
            <v>1</v>
          </cell>
          <cell r="J98" t="str">
            <v>104902002</v>
          </cell>
          <cell r="K98">
            <v>1780000000</v>
          </cell>
        </row>
        <row r="99">
          <cell r="A99">
            <v>1049</v>
          </cell>
          <cell r="B99" t="str">
            <v>1049 Cobertura con equidad</v>
          </cell>
          <cell r="C99" t="str">
            <v>02 Modernización del proceso de matrícula</v>
          </cell>
          <cell r="D99">
            <v>4</v>
          </cell>
          <cell r="E99" t="str">
            <v xml:space="preserve">02004 Acompañamiento en implementación de los sistemas de información para la cobertura educativa </v>
          </cell>
          <cell r="F99" t="str">
            <v>Personal contratado para las actividades propias de los procesos de mejoramiento de gestión de la entidad 05-02-0020</v>
          </cell>
          <cell r="G99" t="str">
            <v>MODERNIZACIÓN DE LA SECRETARIA DE EDUCACIÓN - A.1.4.1</v>
          </cell>
          <cell r="H99" t="str">
            <v>servicios</v>
          </cell>
          <cell r="I99">
            <v>1</v>
          </cell>
          <cell r="J99" t="str">
            <v>104902004</v>
          </cell>
          <cell r="K99">
            <v>500000000</v>
          </cell>
        </row>
        <row r="100">
          <cell r="A100">
            <v>1049</v>
          </cell>
          <cell r="B100" t="str">
            <v>1049 Cobertura con equidad</v>
          </cell>
          <cell r="C100" t="str">
            <v>02 Modernización del proceso de matrícula</v>
          </cell>
          <cell r="D100">
            <v>5</v>
          </cell>
          <cell r="E100" t="str">
            <v>02005 Atender los fallos proferidos en contra de la SED que se asocien con la ejecucion del proyecto Cobertura con equidad</v>
          </cell>
          <cell r="F100" t="str">
            <v>Pago de sentencias judiciales asociadas al proyecto de inversión 05-02-0169</v>
          </cell>
          <cell r="G100" t="str">
            <v>PAGO DE DÉFICIT DE INVERSIÓN EN EDUCACIÓN - (DE CARÁCTER EXCEPCIONAL) - A.1.7.4</v>
          </cell>
          <cell r="H100" t="str">
            <v>Fallos judiciales</v>
          </cell>
          <cell r="I100">
            <v>1</v>
          </cell>
          <cell r="J100" t="str">
            <v>104902005</v>
          </cell>
          <cell r="K100">
            <v>10000000</v>
          </cell>
        </row>
        <row r="101">
          <cell r="A101">
            <v>1049</v>
          </cell>
          <cell r="B101" t="str">
            <v>1049 Cobertura con equidad</v>
          </cell>
          <cell r="C101" t="str">
            <v>03 Acciones afirmativas para poblaciones vulnerables</v>
          </cell>
          <cell r="D101">
            <v>1</v>
          </cell>
          <cell r="E101" t="str">
            <v>03001 Prestar servicios profesionales, técnicos y/o  de apoyo a la gestión de acciones afirmativas para poblaciones vulnerables.</v>
          </cell>
          <cell r="F101" t="str">
            <v>Personal Contratado Para Apoyar Las Actividades Propias De Los Proyectos De Inversión De La Entidad 03-04-0001</v>
          </cell>
          <cell r="G101" t="str">
            <v>MODERNIZACIÓN DE LA SECRETARIA DE EDUCACIÓN - A.1.4.1</v>
          </cell>
          <cell r="H101" t="str">
            <v>Personas naturales y/o jurídicas</v>
          </cell>
          <cell r="I101">
            <v>13</v>
          </cell>
          <cell r="J101" t="str">
            <v>104903001</v>
          </cell>
          <cell r="K101">
            <v>642000000</v>
          </cell>
        </row>
        <row r="102">
          <cell r="A102">
            <v>1049</v>
          </cell>
          <cell r="B102" t="str">
            <v>1049 Cobertura con equidad</v>
          </cell>
          <cell r="C102" t="str">
            <v>03 Acciones afirmativas para poblaciones vulnerables</v>
          </cell>
          <cell r="D102">
            <v>2</v>
          </cell>
          <cell r="E102" t="str">
            <v>03002 Garantizar la financiación por concepto de gratuidad a la matrícula oficial SGP.</v>
          </cell>
          <cell r="F102" t="str">
            <v>Gratuidad Total Para Los Estudiantes Matriculados En El Sistema Educativo Oficial 06-02-0022</v>
          </cell>
          <cell r="G102" t="str">
            <v>TRANSFERENCIAS PARA CALIDAD GRATUIDAD (SIN SITUACIÓN DE FONDOS) A.1.3.8</v>
          </cell>
          <cell r="H102" t="str">
            <v>estudiantes</v>
          </cell>
          <cell r="I102">
            <v>830000</v>
          </cell>
          <cell r="J102" t="str">
            <v>104903002</v>
          </cell>
          <cell r="K102">
            <v>59258038000</v>
          </cell>
        </row>
        <row r="103">
          <cell r="A103">
            <v>1049</v>
          </cell>
          <cell r="B103" t="str">
            <v>1049 Cobertura con equidad</v>
          </cell>
          <cell r="C103" t="str">
            <v>03 Acciones afirmativas para poblaciones vulnerables</v>
          </cell>
          <cell r="D103">
            <v>4</v>
          </cell>
          <cell r="E103" t="str">
            <v>03004 Realizar estrategias de alfabetización y acciones orientadas a fortalecer la educación de adultos con oferta educativa pertinente</v>
          </cell>
          <cell r="F103" t="str">
            <v>Atención educativa diferencial 03-02-0033</v>
          </cell>
          <cell r="G103" t="str">
            <v>SERVICIO PERSONAL APOYO - A.1.5.1</v>
          </cell>
          <cell r="H103" t="str">
            <v>Estudiantes</v>
          </cell>
          <cell r="I103">
            <v>2425</v>
          </cell>
          <cell r="J103" t="str">
            <v>104903004</v>
          </cell>
          <cell r="K103">
            <v>1387000000</v>
          </cell>
        </row>
        <row r="104">
          <cell r="A104">
            <v>1049</v>
          </cell>
          <cell r="B104" t="str">
            <v>1049 Cobertura con equidad</v>
          </cell>
          <cell r="C104" t="str">
            <v>03 Acciones afirmativas para poblaciones vulnerables</v>
          </cell>
          <cell r="D104">
            <v>5</v>
          </cell>
          <cell r="E104" t="str">
            <v>03005 Acciones diferenciales para garantizar el acceso y la permanencia escolar de población diversa y vulnerable (población rural, víctima, discapacidad, grupos étnicos, entre otros)</v>
          </cell>
          <cell r="F104" t="str">
            <v>Atención educativa diferencial 03-02-0033</v>
          </cell>
          <cell r="G104" t="str">
            <v>SERVICIO PERSONAL APOYO - A.1.5.1</v>
          </cell>
          <cell r="H104" t="str">
            <v>Modelo</v>
          </cell>
          <cell r="I104">
            <v>1</v>
          </cell>
          <cell r="J104" t="str">
            <v>104903005</v>
          </cell>
          <cell r="K104">
            <v>1228000000</v>
          </cell>
        </row>
        <row r="105">
          <cell r="A105">
            <v>1049</v>
          </cell>
          <cell r="B105" t="str">
            <v>1049 Cobertura con equidad</v>
          </cell>
          <cell r="C105" t="str">
            <v>03 Acciones afirmativas para poblaciones vulnerables</v>
          </cell>
          <cell r="D105">
            <v>6</v>
          </cell>
          <cell r="E105" t="str">
            <v>03006 Asignar recursos propios a las instituciones educativas distritales que atienden población no cubierta por la asignación de gratuidad del MEN o población vulnerable y diversa que requiere atención diferencial</v>
          </cell>
          <cell r="F105" t="str">
            <v>Gratuidad Total Para Los Estudiantes Matriculados En El Sistema Educativo Oficial - Recursos Distrito 06-02-0062</v>
          </cell>
          <cell r="G105" t="str">
            <v>DISEÑO E IMPLEMENTACIÓN DE PLANES DE MEJORAMIENTO A.1.2.11</v>
          </cell>
          <cell r="H105" t="str">
            <v>Colegios</v>
          </cell>
          <cell r="I105">
            <v>363</v>
          </cell>
          <cell r="J105" t="str">
            <v>104903006</v>
          </cell>
          <cell r="K105">
            <v>16500000000</v>
          </cell>
        </row>
        <row r="106">
          <cell r="A106">
            <v>1049</v>
          </cell>
          <cell r="B106" t="str">
            <v>1049 Cobertura con equidad</v>
          </cell>
          <cell r="C106" t="str">
            <v>03 Acciones afirmativas para poblaciones vulnerables</v>
          </cell>
          <cell r="D106">
            <v>7</v>
          </cell>
          <cell r="E106" t="str">
            <v>03007 Implementar estrategias o modelos flexibles, presenciales o virtuales para la atención de población en extraedad, vulnerable y/o diversa</v>
          </cell>
          <cell r="F106" t="str">
            <v>Personal contratado para apoyar las actividades propias de los proyectos de inversión misionales de la entidad 03-04-0312</v>
          </cell>
          <cell r="G106" t="str">
            <v>APLICACIÓN DE PROYECTOS EDUCATIVOS TRANSVERSALES - A.1.7.2</v>
          </cell>
          <cell r="H106" t="str">
            <v>Estudiantes</v>
          </cell>
          <cell r="I106">
            <v>12109</v>
          </cell>
          <cell r="J106" t="str">
            <v>104903007</v>
          </cell>
          <cell r="K106">
            <v>3926142000</v>
          </cell>
        </row>
        <row r="107">
          <cell r="A107">
            <v>1049</v>
          </cell>
          <cell r="B107" t="str">
            <v>1049 Cobertura con equidad</v>
          </cell>
          <cell r="C107" t="str">
            <v>03 Acciones afirmativas para poblaciones vulnerables</v>
          </cell>
          <cell r="D107">
            <v>8</v>
          </cell>
          <cell r="E107" t="str">
            <v>03008 Entregar un Kit escolar gratuito a los estudiantes matriculados en las instituciones educativas oficiales del Distrito Capital, que por su condición socioeconómica o de vulnerabilidad lo requieren</v>
          </cell>
          <cell r="F107" t="str">
            <v>Gratuidad Total Para Los Estudiantes Matriculados En El Sistema Educativo Oficial - Recursos Distrito 06-02-0062</v>
          </cell>
          <cell r="G107" t="str">
            <v>DISEÑO E IMPLEMENTACIÓN DE PLANES DE MEJORAMIENTO A.1.2.11</v>
          </cell>
          <cell r="H107" t="str">
            <v>Estudiantes</v>
          </cell>
          <cell r="I107">
            <v>34315</v>
          </cell>
          <cell r="J107" t="str">
            <v>104903008</v>
          </cell>
          <cell r="K107">
            <v>1500000000</v>
          </cell>
        </row>
        <row r="108">
          <cell r="A108">
            <v>1049</v>
          </cell>
          <cell r="B108" t="str">
            <v>1049 Cobertura con equidad</v>
          </cell>
          <cell r="C108" t="str">
            <v>04 Administración del servicio educativo</v>
          </cell>
          <cell r="D108">
            <v>1</v>
          </cell>
          <cell r="E108" t="str">
            <v>04001 Prestar servicios profesionales, técnicos y/o  de apoyo a la gestión de la administración del servicio educativo de instituciones educativas oficiales.</v>
          </cell>
          <cell r="F108" t="str">
            <v>Personal Contratado Para Apoyar Las Actividades Propias De Los Proyectos De Inversión De La Entidad 03-04-0001</v>
          </cell>
          <cell r="G108" t="str">
            <v>MODERNIZACIÓN DE LA SECRETARIA DE EDUCACIÓN - A.1.4.1</v>
          </cell>
          <cell r="H108" t="str">
            <v>Personas naturales y/o jurídicas</v>
          </cell>
          <cell r="I108">
            <v>9</v>
          </cell>
          <cell r="J108" t="str">
            <v>104904001</v>
          </cell>
          <cell r="K108">
            <v>592000000</v>
          </cell>
        </row>
        <row r="109">
          <cell r="A109">
            <v>1049</v>
          </cell>
          <cell r="B109" t="str">
            <v>1049 Cobertura con equidad</v>
          </cell>
          <cell r="C109" t="str">
            <v>04 Administración del servicio educativo</v>
          </cell>
          <cell r="D109">
            <v>2</v>
          </cell>
          <cell r="E109" t="str">
            <v>04002 Contratar la administración del servicio educativo en establecimientos educativos oficiales</v>
          </cell>
          <cell r="F109" t="str">
            <v>Contratos para la administración del servicio educativo 06-02-0061</v>
          </cell>
          <cell r="G109" t="str">
            <v>CONTRATOS PARA LA ADMINISTRACION DEL SERVICIO EDUCATIVO - A.1.1.10.2</v>
          </cell>
          <cell r="H109" t="str">
            <v>Colegios</v>
          </cell>
          <cell r="I109">
            <v>22</v>
          </cell>
          <cell r="J109" t="str">
            <v>104904002</v>
          </cell>
          <cell r="K109">
            <v>83654000000</v>
          </cell>
        </row>
        <row r="110">
          <cell r="A110">
            <v>1049</v>
          </cell>
          <cell r="B110" t="str">
            <v>1049 Cobertura con equidad</v>
          </cell>
          <cell r="C110" t="str">
            <v>04 Administración del servicio educativo</v>
          </cell>
          <cell r="D110">
            <v>3</v>
          </cell>
          <cell r="E110" t="str">
            <v>04003 Realizar acciones de acompañamiento e intercambio de buenas prácticas entre los colegios con administración del servicio educativo y colegios oficiales de menor desempeño de las respectivas localidades</v>
          </cell>
          <cell r="F110" t="str">
            <v>Personal contratado para las actividades propias de los procesos de mejoramiento de gestión de la entidad 05-02-0020</v>
          </cell>
          <cell r="G110" t="str">
            <v>MODERNIZACIÓN DE LA SECRETARIA DE EDUCACIÓN - A.1.4.1</v>
          </cell>
          <cell r="H110" t="str">
            <v>Colegios</v>
          </cell>
          <cell r="I110">
            <v>88</v>
          </cell>
          <cell r="J110" t="str">
            <v>104904003</v>
          </cell>
          <cell r="K110">
            <v>312000000</v>
          </cell>
        </row>
        <row r="111">
          <cell r="A111">
            <v>1049</v>
          </cell>
          <cell r="B111" t="str">
            <v>1049 Cobertura con equidad</v>
          </cell>
          <cell r="C111" t="str">
            <v>04 Administración del servicio educativo</v>
          </cell>
          <cell r="D111">
            <v>4</v>
          </cell>
          <cell r="E111" t="str">
            <v>04004 Realizar seguimiento, verificación y/o evaluación a la administración del servicio educativo</v>
          </cell>
          <cell r="F111" t="str">
            <v>Personal contratado para apoyar las actividades propias de los proyectos de inversión misionales de la entidad 03-04-0312</v>
          </cell>
          <cell r="G111" t="str">
            <v>APLICACIÓN DE PROYECTOS EDUCATIVOS TRANSVERSALES - A.1.7.2</v>
          </cell>
          <cell r="H111" t="str">
            <v>Servicios</v>
          </cell>
          <cell r="I111">
            <v>1</v>
          </cell>
          <cell r="J111" t="str">
            <v>104904004</v>
          </cell>
          <cell r="K111">
            <v>1248000000</v>
          </cell>
        </row>
        <row r="112">
          <cell r="A112">
            <v>1049</v>
          </cell>
          <cell r="B112" t="str">
            <v>1049 Cobertura con equidad</v>
          </cell>
          <cell r="C112" t="str">
            <v>05 Prestación del servicio educativo en establecimientos educativos no oficiales</v>
          </cell>
          <cell r="D112">
            <v>1</v>
          </cell>
          <cell r="E112" t="str">
            <v>05001 Prestar servicios profesionales, técnicos y/o  de apoyo a la gestión en la implementación o uso de la estrategia de contratación de la prestación del servicio educativo.</v>
          </cell>
          <cell r="F112" t="str">
            <v>Personal Contratado Para Apoyar Las Actividades Propias De Los Proyectos De Inversión De La Entidad 03-04-0001</v>
          </cell>
          <cell r="G112" t="str">
            <v>MODERNIZACIÓN DE LA SECRETARIA DE EDUCACIÓN - A.1.4.1</v>
          </cell>
          <cell r="H112" t="str">
            <v>Personas naturales y/o jurídicas</v>
          </cell>
          <cell r="I112">
            <v>8</v>
          </cell>
          <cell r="J112" t="str">
            <v>104905001</v>
          </cell>
          <cell r="K112">
            <v>454000000</v>
          </cell>
        </row>
        <row r="113">
          <cell r="A113">
            <v>1049</v>
          </cell>
          <cell r="B113" t="str">
            <v>1049 Cobertura con equidad</v>
          </cell>
          <cell r="C113" t="str">
            <v>05 Prestación del servicio educativo en establecimientos educativos no oficiales</v>
          </cell>
          <cell r="D113">
            <v>2</v>
          </cell>
          <cell r="E113" t="str">
            <v>05002 Contratar la prestación del servicio público educativo en establecimientos educativos no oficiales</v>
          </cell>
          <cell r="F113" t="str">
            <v>Contratos Con Instituciones Para La Prestación Del Servicio Educativo 06-02-0037</v>
          </cell>
          <cell r="G113" t="str">
            <v>CONTRATOS PARA LA PRESTACIÓN DEL SERVICIO EDUCATIVO - A.1.1.10.1</v>
          </cell>
          <cell r="H113" t="str">
            <v>Colegios</v>
          </cell>
          <cell r="I113">
            <v>54</v>
          </cell>
          <cell r="J113" t="str">
            <v>104905002</v>
          </cell>
          <cell r="K113">
            <v>21654112000</v>
          </cell>
        </row>
        <row r="114">
          <cell r="A114">
            <v>1049</v>
          </cell>
          <cell r="B114" t="str">
            <v>1049 Cobertura con equidad</v>
          </cell>
          <cell r="C114" t="str">
            <v>05 Prestación del servicio educativo en establecimientos educativos no oficiales</v>
          </cell>
          <cell r="D114">
            <v>3</v>
          </cell>
          <cell r="E114" t="str">
            <v>05003 Realizar las labores de  verificación, seguimiento y/o actualización de información del Banco de Oferentes y/o de la contratación de la prestación del servicio público educativo.</v>
          </cell>
          <cell r="F114" t="str">
            <v>Personal contratado para apoyar las actividades propias de los proyectos de inversión misionales de la entidad 03-04-0312</v>
          </cell>
          <cell r="G114" t="str">
            <v>APLICACIÓN DE PROYECTOS EDUCATIVOS TRANSVERSALES - A.1.7.2</v>
          </cell>
          <cell r="H114" t="str">
            <v>Servicios</v>
          </cell>
          <cell r="I114">
            <v>1</v>
          </cell>
          <cell r="J114" t="str">
            <v>104905003</v>
          </cell>
          <cell r="K114">
            <v>1592000000</v>
          </cell>
        </row>
        <row r="115">
          <cell r="A115">
            <v>1049</v>
          </cell>
          <cell r="B115" t="str">
            <v>1049 Cobertura con equidad</v>
          </cell>
          <cell r="C115" t="str">
            <v>05 Prestación del servicio educativo en establecimientos educativos no oficiales</v>
          </cell>
          <cell r="D115">
            <v>4</v>
          </cell>
          <cell r="E115" t="str">
            <v>05004 Garantizar el pago de las obligaciones ó ajustes derivadas de la prestación del servicio educativo</v>
          </cell>
          <cell r="F115" t="str">
            <v>Contratos Con Instituciones Para La Prestación Del Servicio Educativo 06-02-0037</v>
          </cell>
          <cell r="G115" t="str">
            <v>CONTRATOS PARA LA PRESTACIÓN DEL SERVICIO EDUCATIVO - A.1.1.10.1</v>
          </cell>
          <cell r="H115" t="str">
            <v>Colegios</v>
          </cell>
          <cell r="I115">
            <v>54</v>
          </cell>
          <cell r="J115" t="str">
            <v>104905004</v>
          </cell>
          <cell r="K115">
            <v>1200000000</v>
          </cell>
        </row>
        <row r="116">
          <cell r="A116">
            <v>1049</v>
          </cell>
          <cell r="B116" t="str">
            <v>1049 Cobertura con equidad</v>
          </cell>
          <cell r="C116" t="str">
            <v>05 Prestación del servicio educativo en establecimientos educativos no oficiales</v>
          </cell>
          <cell r="D116">
            <v>5</v>
          </cell>
          <cell r="E116" t="str">
            <v>05005 Atender los fallos proferidos en contra de la SED que se asocien con la prestación del servicio público educativo.</v>
          </cell>
          <cell r="F116" t="str">
            <v>Pago de sentencias judiciales asociadas al proyecto de inversión 05-02-0169</v>
          </cell>
          <cell r="G116" t="str">
            <v>PAGO DE DÉFICIT DE INVERSIÓN EN EDUCACIÓN - (DE CARÁCTER EXCEPCIONAL) - A.1.7.4</v>
          </cell>
          <cell r="H116" t="str">
            <v>Fallos judiciales</v>
          </cell>
          <cell r="I116">
            <v>1</v>
          </cell>
          <cell r="J116" t="str">
            <v>104905005</v>
          </cell>
          <cell r="K116">
            <v>300000000</v>
          </cell>
        </row>
        <row r="117">
          <cell r="A117">
            <v>1050</v>
          </cell>
          <cell r="B117" t="str">
            <v>1050 Educación inicial de calidad en el marco de la ruta de atención integral a la primera infancia</v>
          </cell>
          <cell r="C117" t="str">
            <v>01 INFANCIA</v>
          </cell>
          <cell r="D117">
            <v>1</v>
          </cell>
          <cell r="E117" t="str">
            <v>01001 Apoyar y desarrollar con profesionales y/o entidades los procesos de gestión, acompañamiento e implementación de las metas y objetivos del proyecto.</v>
          </cell>
          <cell r="F117" t="str">
            <v>Personal Contratado Para Apoyar Las Actividades Propias De Los Proyectos De Inversión De La Entidad 03-04-0001</v>
          </cell>
          <cell r="G117" t="str">
            <v>MODERNIZACIÓN DE LA SECRETARIA DE EDUCACIÓN - A.1.4.1</v>
          </cell>
          <cell r="H117" t="str">
            <v>Personas</v>
          </cell>
          <cell r="I117">
            <v>37</v>
          </cell>
          <cell r="J117" t="str">
            <v>105001001</v>
          </cell>
          <cell r="K117">
            <v>2199419000</v>
          </cell>
        </row>
        <row r="118">
          <cell r="A118">
            <v>1050</v>
          </cell>
          <cell r="B118" t="str">
            <v>1050 Educación inicial de calidad en el marco de la ruta de atención integral a la primera infancia</v>
          </cell>
          <cell r="C118" t="str">
            <v>01 INFANCIA</v>
          </cell>
          <cell r="D118">
            <v>5</v>
          </cell>
          <cell r="E118" t="str">
            <v>01005 Garantizar la atención integral de los niños y niñas del ciclo inicial en el marco de la RIA, la articulación intersectorial de la Ciudad y la implementación de los estándares de calidad de la Educación Inicial en el marco de la atención integral</v>
          </cell>
          <cell r="F118" t="str">
            <v>Acompañar A Colegios En La Formulación Y Ejecución De Planes Institucionales 03-01-0204</v>
          </cell>
          <cell r="G118" t="str">
            <v>APLICACIÓN DE PROYECTOS EDUCATIVOS TRANSVERSALES - A.1.7.2</v>
          </cell>
          <cell r="H118" t="str">
            <v>Estudiantes</v>
          </cell>
          <cell r="I118">
            <v>55000</v>
          </cell>
          <cell r="J118" t="str">
            <v>105001005</v>
          </cell>
          <cell r="K118">
            <v>19684356000</v>
          </cell>
        </row>
        <row r="119">
          <cell r="A119">
            <v>1050</v>
          </cell>
          <cell r="B119" t="str">
            <v>1050 Educación inicial de calidad en el marco de la ruta de atención integral a la primera infancia</v>
          </cell>
          <cell r="C119" t="str">
            <v xml:space="preserve">02 CICLOS </v>
          </cell>
          <cell r="D119">
            <v>1</v>
          </cell>
          <cell r="E119" t="str">
            <v>02001 Apoyar y acompañar  con los medios necesarios, la implementación de lineamientos y/u orientaciones y/o estrategias pedagógicas y administrativas en las IED, que propendan por el fortalecimiento curricular y el intercambio de experiencias pedagógicas exitosas, en armonía con el modelo pedagógico de Educación Inicial</v>
          </cell>
          <cell r="F119" t="str">
            <v>Acompañar A Colegios En La Formulación Y Ejecución De Planes Institucionales 03-01-0204</v>
          </cell>
          <cell r="G119" t="str">
            <v>APLICACIÓN DE PROYECTOS EDUCATIVOS TRANSVERSALES - A.1.7.2</v>
          </cell>
          <cell r="H119" t="str">
            <v>Colegios</v>
          </cell>
          <cell r="I119">
            <v>210</v>
          </cell>
          <cell r="J119" t="str">
            <v>105002001</v>
          </cell>
          <cell r="K119">
            <v>1500000000</v>
          </cell>
        </row>
        <row r="120">
          <cell r="A120">
            <v>1050</v>
          </cell>
          <cell r="B120" t="str">
            <v>1050 Educación inicial de calidad en el marco de la ruta de atención integral a la primera infancia</v>
          </cell>
          <cell r="C120" t="str">
            <v>03 VALORACION INTEGRAL DEL DESARROLLO DE LA PRIMERA INFANCIA</v>
          </cell>
          <cell r="D120">
            <v>1</v>
          </cell>
          <cell r="E120" t="str">
            <v xml:space="preserve">03001 Desarrollar, aplicar y disponer de herramientas de gestión que conduzcan a la valoración del desarrollo integral de los niños y niñas de primera infancia </v>
          </cell>
          <cell r="F120" t="str">
            <v>Diseñar Desarrollar E Implementar Acciones Participativas En El Sistema Educativo Oficial 03-04-0239</v>
          </cell>
          <cell r="G120" t="str">
            <v>APLICACIÓN DE PROYECTOS EDUCATIVOS TRANSVERSALES - A.1.7.2</v>
          </cell>
          <cell r="H120" t="str">
            <v>Herramientas de gestión</v>
          </cell>
          <cell r="I120">
            <v>1</v>
          </cell>
          <cell r="J120" t="str">
            <v>105003001</v>
          </cell>
          <cell r="K120">
            <v>2076225000</v>
          </cell>
        </row>
        <row r="121">
          <cell r="A121">
            <v>1052</v>
          </cell>
          <cell r="B121" t="str">
            <v>1052 Bienestar estudiantil para todos</v>
          </cell>
          <cell r="C121" t="str">
            <v>01 ALIMENTACIÓN ESCOLAR</v>
          </cell>
          <cell r="D121">
            <v>1</v>
          </cell>
          <cell r="E121" t="str">
            <v>01001 Entregar desayunos, almuerzos y cenas escolares a los estudiantes matriculados en el sistema educativo oficial</v>
          </cell>
          <cell r="F121" t="str">
            <v>Comida Caliente Para Estudiantes 06-02-0026</v>
          </cell>
          <cell r="G121" t="str">
            <v>CONTRATACIÓN CON TERCEROS PARA LA PROVISIÓN INTEGRAL DEL SERVICIO DE ALIMENTACIÓN ESCOLAR - A.1.2.10.2</v>
          </cell>
          <cell r="H121" t="str">
            <v>Alimentos</v>
          </cell>
          <cell r="I121">
            <v>35642542</v>
          </cell>
          <cell r="J121" t="str">
            <v>105201001</v>
          </cell>
          <cell r="K121">
            <v>144480753000</v>
          </cell>
        </row>
        <row r="122">
          <cell r="A122">
            <v>1052</v>
          </cell>
          <cell r="B122" t="str">
            <v>1052 Bienestar estudiantil para todos</v>
          </cell>
          <cell r="C122" t="str">
            <v>01 ALIMENTACIÓN ESCOLAR</v>
          </cell>
          <cell r="D122">
            <v>2</v>
          </cell>
          <cell r="E122" t="str">
            <v>01002 Entregar refrigerios escolares a los estudiantes matriculados en el sistema educativo oficial</v>
          </cell>
          <cell r="F122" t="str">
            <v>Refrigerios Para Estudiantes 06-02-0025</v>
          </cell>
          <cell r="G122" t="str">
            <v>CONTRATACIÓN CON TERCEROS PARA LA PROVISIÓN INTEGRAL DEL SERVICIO DE ALIMENTACIÓN ESCOLAR - A.1.2.10.2</v>
          </cell>
          <cell r="H122" t="str">
            <v>Alimentos</v>
          </cell>
          <cell r="I122">
            <v>88182228</v>
          </cell>
          <cell r="J122" t="str">
            <v>105201002</v>
          </cell>
          <cell r="K122">
            <v>210229689000</v>
          </cell>
        </row>
        <row r="123">
          <cell r="A123">
            <v>1052</v>
          </cell>
          <cell r="B123" t="str">
            <v>1052 Bienestar estudiantil para todos</v>
          </cell>
          <cell r="C123" t="str">
            <v>01 ALIMENTACIÓN ESCOLAR</v>
          </cell>
          <cell r="D123">
            <v>3</v>
          </cell>
          <cell r="E123" t="str">
            <v>01003 Realizar la interventoría técnica, financiera, administrativa y jurídica a los contratos y convenios celebrados para la ejecución del programa de alimentación escolar</v>
          </cell>
          <cell r="F123" t="str">
            <v>Personal Contratado Para Apoyar Las Actividades Propias De Los Proyectos De Inversión De La Entidad 03-04-0001</v>
          </cell>
          <cell r="G123" t="str">
            <v>MODERNIZACIÓN DE LA SECRETARIA DE EDUCACIÓN - A.1.4.1</v>
          </cell>
          <cell r="H123" t="str">
            <v>Interventorías</v>
          </cell>
          <cell r="I123">
            <v>1</v>
          </cell>
          <cell r="J123" t="str">
            <v>105201003</v>
          </cell>
          <cell r="K123">
            <v>20750558000</v>
          </cell>
        </row>
        <row r="124">
          <cell r="A124">
            <v>1052</v>
          </cell>
          <cell r="B124" t="str">
            <v>1052 Bienestar estudiantil para todos</v>
          </cell>
          <cell r="C124" t="str">
            <v>01 ALIMENTACIÓN ESCOLAR</v>
          </cell>
          <cell r="D124">
            <v>4</v>
          </cell>
          <cell r="E124" t="str">
            <v>01004 Prestar servicios en la Dirección de Bienestar Estudiantil para el apoyo en los temas relacionados con el programa de alimentación escolar</v>
          </cell>
          <cell r="F124" t="str">
            <v>Personal Contratado Para Apoyar Las Actividades Propias De Los Proyectos De Inversión De La Entidad 03-04-0001</v>
          </cell>
          <cell r="G124" t="str">
            <v>MODERNIZACIÓN DE LA SECRETARIA DE EDUCACIÓN - A.1.4.1</v>
          </cell>
          <cell r="H124" t="str">
            <v>Personas</v>
          </cell>
          <cell r="I124">
            <v>68</v>
          </cell>
          <cell r="J124" t="str">
            <v>105201004</v>
          </cell>
          <cell r="K124">
            <v>4900000000</v>
          </cell>
        </row>
        <row r="125">
          <cell r="A125">
            <v>1052</v>
          </cell>
          <cell r="B125" t="str">
            <v>1052 Bienestar estudiantil para todos</v>
          </cell>
          <cell r="C125" t="str">
            <v>01 ALIMENTACIÓN ESCOLAR</v>
          </cell>
          <cell r="D125">
            <v>5</v>
          </cell>
          <cell r="E125" t="str">
            <v>01005 Llevar a cabo el seguimiento y la evaluación al programa de alimentación escolar.</v>
          </cell>
          <cell r="F125" t="str">
            <v>Personal Contratado Para Apoyar Las Actividades Propias De Los Proyectos De Inversión De La Entidad 03-04-0001</v>
          </cell>
          <cell r="G125" t="str">
            <v>MODERNIZACIÓN DE LA SECRETARIA DE EDUCACIÓN - A.1.4.1</v>
          </cell>
          <cell r="H125" t="str">
            <v>Persona Jurídica</v>
          </cell>
          <cell r="I125">
            <v>3</v>
          </cell>
          <cell r="J125" t="str">
            <v>105201005</v>
          </cell>
          <cell r="K125">
            <v>2587000000</v>
          </cell>
        </row>
        <row r="126">
          <cell r="A126">
            <v>1052</v>
          </cell>
          <cell r="B126" t="str">
            <v>1052 Bienestar estudiantil para todos</v>
          </cell>
          <cell r="C126" t="str">
            <v>01 ALIMENTACIÓN ESCOLAR</v>
          </cell>
          <cell r="D126">
            <v>6</v>
          </cell>
          <cell r="E126" t="str">
            <v>01006 Diseñar, producir e implementar acciones pedagógicas para la generación de hábitos de vida saludable en los estudiantes matriculados en el sistema educativo oficial.</v>
          </cell>
          <cell r="F126" t="str">
            <v>Diseñar Desarrollar E Implementar Acciones Participativas De Los Jóvenes En El Sistema Educativo Oficial 03-01-0282</v>
          </cell>
          <cell r="G126" t="str">
            <v>APLICACIÓN DE PROYECTOS EDUCATIVOS TRANSVERSALES - A.1.7.2</v>
          </cell>
          <cell r="H126" t="str">
            <v>Acciones</v>
          </cell>
          <cell r="I126">
            <v>1</v>
          </cell>
          <cell r="J126" t="str">
            <v>105201006</v>
          </cell>
          <cell r="K126">
            <v>600000000</v>
          </cell>
        </row>
        <row r="127">
          <cell r="A127">
            <v>1052</v>
          </cell>
          <cell r="B127" t="str">
            <v>1052 Bienestar estudiantil para todos</v>
          </cell>
          <cell r="C127" t="str">
            <v>01 ALIMENTACIÓN ESCOLAR</v>
          </cell>
          <cell r="D127">
            <v>7</v>
          </cell>
          <cell r="E127" t="str">
            <v>01007 Diseñar, formular y realizar el estudio de costos de los complementos alimentarios que entrega la Secretaría de Educación del Distrito, en las diferentes modalidades y el asociado a la Interventoría a dicha entrega.</v>
          </cell>
          <cell r="F127" t="str">
            <v>Personal Contratado Para Apoyar Las Actividades Propias De Los Proyectos De Inversión De La Entidad 03-04-0001</v>
          </cell>
          <cell r="G127" t="str">
            <v>MODERNIZACIÓN DE LA SECRETARIA DE EDUCACIÓN - A.1.4.1</v>
          </cell>
          <cell r="H127" t="str">
            <v>Personas</v>
          </cell>
          <cell r="I127">
            <v>17</v>
          </cell>
          <cell r="J127" t="str">
            <v>105201007</v>
          </cell>
          <cell r="K127">
            <v>280000000</v>
          </cell>
        </row>
        <row r="128">
          <cell r="A128">
            <v>1052</v>
          </cell>
          <cell r="B128" t="str">
            <v>1052 Bienestar estudiantil para todos</v>
          </cell>
          <cell r="C128" t="str">
            <v>02 MOVILIDAD ESCOLAR</v>
          </cell>
          <cell r="D128">
            <v>1</v>
          </cell>
          <cell r="E128" t="str">
            <v>02001 Suministrar el transporte a estudiantes beneficiados con el programa de Movilidad Escolar.</v>
          </cell>
          <cell r="F128" t="str">
            <v>Transporte Escolar Para Las Actividades Pedagógicas 02-01-0492</v>
          </cell>
          <cell r="G128" t="str">
            <v>TRANSPORTE ESCOLAR - A.1.2.7</v>
          </cell>
          <cell r="H128" t="str">
            <v>Estudiantes</v>
          </cell>
          <cell r="I128">
            <v>94304</v>
          </cell>
          <cell r="J128" t="str">
            <v>105202001</v>
          </cell>
          <cell r="K128">
            <v>96491399000</v>
          </cell>
        </row>
        <row r="129">
          <cell r="A129">
            <v>1052</v>
          </cell>
          <cell r="B129" t="str">
            <v>1052 Bienestar estudiantil para todos</v>
          </cell>
          <cell r="C129" t="str">
            <v>02 MOVILIDAD ESCOLAR</v>
          </cell>
          <cell r="D129">
            <v>2</v>
          </cell>
          <cell r="E129" t="str">
            <v>02002 Prestar servicios en la Dirección de Bienestar Estudiantil para el apoyo en los temas relacionados con el componente Movilidad Escolar</v>
          </cell>
          <cell r="F129" t="str">
            <v>Personal Contratado Para Apoyar Las Actividades Propias De Los Proyectos De Inversión De La Entidad 03-04-0001</v>
          </cell>
          <cell r="G129" t="str">
            <v>MODERNIZACIÓN DE LA SECRETARIA DE EDUCACIÓN - A.1.4.1</v>
          </cell>
          <cell r="H129" t="str">
            <v>Personas</v>
          </cell>
          <cell r="I129">
            <v>117</v>
          </cell>
          <cell r="J129" t="str">
            <v>105202002</v>
          </cell>
          <cell r="K129">
            <v>4000000000</v>
          </cell>
        </row>
        <row r="130">
          <cell r="A130">
            <v>1052</v>
          </cell>
          <cell r="B130" t="str">
            <v>1052 Bienestar estudiantil para todos</v>
          </cell>
          <cell r="C130" t="str">
            <v>02 MOVILIDAD ESCOLAR</v>
          </cell>
          <cell r="D130">
            <v>3</v>
          </cell>
          <cell r="E130" t="str">
            <v>02003 Supervisión, Interventoría, control y acompañamiento en lo técnico, administrativo jurídico y financiero para la prestación del servicio de Movilidad Escolar a los estudiantes matriculados en el sistema oficial.</v>
          </cell>
          <cell r="F130" t="str">
            <v>Personal Contratado Para Apoyar Las Actividades Propias De Los Proyectos De Inversión De La Entidad 03-04-0001</v>
          </cell>
          <cell r="G130" t="str">
            <v>MODERNIZACIÓN DE LA SECRETARIA DE EDUCACIÓN - A.1.4.1</v>
          </cell>
          <cell r="H130" t="str">
            <v>Interventoria</v>
          </cell>
          <cell r="I130">
            <v>1</v>
          </cell>
          <cell r="J130" t="str">
            <v>105202003</v>
          </cell>
          <cell r="K130">
            <v>5794355000</v>
          </cell>
        </row>
        <row r="131">
          <cell r="A131">
            <v>1052</v>
          </cell>
          <cell r="B131" t="str">
            <v>1052 Bienestar estudiantil para todos</v>
          </cell>
          <cell r="C131" t="str">
            <v>02 MOVILIDAD ESCOLAR</v>
          </cell>
          <cell r="D131">
            <v>4</v>
          </cell>
          <cell r="E131" t="str">
            <v>02004 Proveer, suministrar y entregar los beneficios a estudiantes que cumplan con las condiciones establecidas por la Dirección de Bienestar Estudiantil</v>
          </cell>
          <cell r="F131" t="str">
            <v>Transporte Escolar Para Las Actividades Pedagógicas 02-01-0492</v>
          </cell>
          <cell r="G131" t="str">
            <v>TRANSPORTE ESCOLAR - A.1.2.7</v>
          </cell>
          <cell r="H131" t="str">
            <v>Estudiantes</v>
          </cell>
          <cell r="I131">
            <v>36650</v>
          </cell>
          <cell r="J131" t="str">
            <v>105202004</v>
          </cell>
          <cell r="K131">
            <v>39490827000</v>
          </cell>
        </row>
        <row r="132">
          <cell r="A132">
            <v>1052</v>
          </cell>
          <cell r="B132" t="str">
            <v>1052 Bienestar estudiantil para todos</v>
          </cell>
          <cell r="C132" t="str">
            <v>02 MOVILIDAD ESCOLAR</v>
          </cell>
          <cell r="D132">
            <v>5</v>
          </cell>
          <cell r="E132" t="str">
            <v>02005 Fomentar el uso de medios alternativos de transporte escolar, a través de estrategias administrativas, pedagógicas, promoción y suscripción de convenios, promoviendo una cultura de uso de la bicicleta como medio de transporte. </v>
          </cell>
          <cell r="F132" t="str">
            <v>Transporte Escolar Para Las Actividades Pedagógicas 02-01-0492</v>
          </cell>
          <cell r="G132" t="str">
            <v>TRANSPORTE ESCOLAR - A.1.2.7</v>
          </cell>
          <cell r="H132" t="str">
            <v>Persona Jurídica</v>
          </cell>
          <cell r="I132">
            <v>5998</v>
          </cell>
          <cell r="J132" t="str">
            <v>105202005</v>
          </cell>
          <cell r="K132">
            <v>4394419000</v>
          </cell>
        </row>
        <row r="133">
          <cell r="A133">
            <v>1052</v>
          </cell>
          <cell r="B133" t="str">
            <v>1052 Bienestar estudiantil para todos</v>
          </cell>
          <cell r="C133" t="str">
            <v>03 PROMOCIÓN DEL BIENESTAR</v>
          </cell>
          <cell r="D133">
            <v>1</v>
          </cell>
          <cell r="E133" t="str">
            <v>03001 Amparar al 100% de los estudiantes del Sistema de matrícula oficial en caso de accidentes escolares.</v>
          </cell>
          <cell r="F133" t="str">
            <v>Promoción, Prevención Y Protección En Salud Escolar 03-02-0019</v>
          </cell>
          <cell r="G133" t="str">
            <v>APLICACIÓN DE PROYECTOS EDUCATIVOS TRANSVERSALES - A.1.7.2</v>
          </cell>
          <cell r="H133" t="str">
            <v>Porcentaje</v>
          </cell>
          <cell r="I133">
            <v>100</v>
          </cell>
          <cell r="J133" t="str">
            <v>105203001</v>
          </cell>
          <cell r="K133">
            <v>140000000</v>
          </cell>
        </row>
        <row r="134">
          <cell r="A134">
            <v>1052</v>
          </cell>
          <cell r="B134" t="str">
            <v>1052 Bienestar estudiantil para todos</v>
          </cell>
          <cell r="C134" t="str">
            <v>03 PROMOCIÓN DEL BIENESTAR</v>
          </cell>
          <cell r="D134">
            <v>2</v>
          </cell>
          <cell r="E134" t="str">
            <v>03002 Diseñar, producir, implementar y evaluar estrategias pedagógicas y comunicativas para la implementación de acciones pedagógicas en gestión del riesgo y promoción del bienestar estudiantil en Colegios Oficiales</v>
          </cell>
          <cell r="F134" t="str">
            <v>Promoción, Prevención Y Protección En Salud Escolar 03-02-0019</v>
          </cell>
          <cell r="G134" t="str">
            <v>APLICACIÓN DE PROYECTOS EDUCATIVOS TRANSVERSALES - A.1.7.2</v>
          </cell>
          <cell r="H134" t="str">
            <v>Colegios</v>
          </cell>
          <cell r="I134">
            <v>126</v>
          </cell>
          <cell r="J134" t="str">
            <v>105203002</v>
          </cell>
          <cell r="K134">
            <v>546637000</v>
          </cell>
        </row>
        <row r="135">
          <cell r="A135">
            <v>1052</v>
          </cell>
          <cell r="B135" t="str">
            <v>1052 Bienestar estudiantil para todos</v>
          </cell>
          <cell r="C135" t="str">
            <v>03 PROMOCIÓN DEL BIENESTAR</v>
          </cell>
          <cell r="D135">
            <v>3</v>
          </cell>
          <cell r="E135" t="str">
            <v xml:space="preserve">03003 Realizar los pagos de sentencias, fallos judiciales y de los deducibles que surjan de la afectación a la póliza civil extracontractual, como consecuencia de acciones adelantadas por terceros contra la entidad asociados a los accidentes escolares.
</v>
          </cell>
          <cell r="F135" t="str">
            <v>Promoción, Prevención Y Protección En Salud Escolar 03-02-0019</v>
          </cell>
          <cell r="G135" t="str">
            <v>APLICACIÓN DE PROYECTOS EDUCATIVOS TRANSVERSALES - A.1.7.2</v>
          </cell>
          <cell r="H135" t="str">
            <v>Porcentaje</v>
          </cell>
          <cell r="I135">
            <v>100</v>
          </cell>
          <cell r="J135" t="str">
            <v>105203003</v>
          </cell>
          <cell r="K135">
            <v>860000000</v>
          </cell>
        </row>
        <row r="136">
          <cell r="A136">
            <v>1052</v>
          </cell>
          <cell r="B136" t="str">
            <v>1052 Bienestar estudiantil para todos</v>
          </cell>
          <cell r="C136" t="str">
            <v>03 PROMOCIÓN DEL BIENESTAR</v>
          </cell>
          <cell r="D136">
            <v>4</v>
          </cell>
          <cell r="E136" t="str">
            <v>03004 Prestar servicios en la Dirección de Bienestar  Estudiantil para el apoyo en los temas relacionados con el componente de Promoción del Bienestar</v>
          </cell>
          <cell r="F136" t="str">
            <v>Personal Contratado Para Apoyar Las Actividades Propias De Los Proyectos De Inversión De La Entidad 03-04-0001</v>
          </cell>
          <cell r="G136" t="str">
            <v>MODERNIZACIÓN DE LA SECRETARIA DE EDUCACIÓN - A.1.4.1</v>
          </cell>
          <cell r="H136" t="str">
            <v>Personas</v>
          </cell>
          <cell r="I136">
            <v>55</v>
          </cell>
          <cell r="J136" t="str">
            <v>105203004</v>
          </cell>
          <cell r="K136">
            <v>3745701000</v>
          </cell>
        </row>
        <row r="137">
          <cell r="A137">
            <v>1052</v>
          </cell>
          <cell r="B137" t="str">
            <v>1052 Bienestar estudiantil para todos</v>
          </cell>
          <cell r="C137" t="str">
            <v>03 PROMOCIÓN DEL BIENESTAR</v>
          </cell>
          <cell r="D137">
            <v>5</v>
          </cell>
          <cell r="E137" t="str">
            <v>03005 Amparar con cobertura de ARL, a los estudiantes de la matrícula Oficial del Distrito que realizan práctica laboral como parte de su proceso educativo en el nivel de secundaria y media,en cumplimiento del decreto 055/2015.</v>
          </cell>
          <cell r="F137" t="str">
            <v>Promoción, Prevención Y Protección En Salud Escolar 03-02-0019</v>
          </cell>
          <cell r="G137" t="str">
            <v>APLICACIÓN DE PROYECTOS EDUCATIVOS TRANSVERSALES - A.1.7.2</v>
          </cell>
          <cell r="H137" t="str">
            <v>Porcentaje</v>
          </cell>
          <cell r="I137">
            <v>100</v>
          </cell>
          <cell r="J137" t="str">
            <v>105203005</v>
          </cell>
          <cell r="K137">
            <v>2627256000</v>
          </cell>
        </row>
        <row r="138">
          <cell r="A138">
            <v>1052</v>
          </cell>
          <cell r="B138" t="str">
            <v>1052 Bienestar estudiantil para todos</v>
          </cell>
          <cell r="C138" t="str">
            <v>03 PROMOCIÓN DEL BIENESTAR</v>
          </cell>
          <cell r="D138">
            <v>6</v>
          </cell>
          <cell r="E138" t="str">
            <v xml:space="preserve">03006 Suministrar el apoyo logístico y la interventoría a los eventos del proyecto </v>
          </cell>
          <cell r="F138" t="str">
            <v>Soporte Logístico Para El Desarrollo De Las Actividades Propias De Los Proyectos De Inversión 02-01-0364</v>
          </cell>
          <cell r="G138" t="str">
            <v>APLICACIÓN DE PROYECTOS EDUCATIVOS TRANSVERSALES - A.1.7.2</v>
          </cell>
          <cell r="H138" t="str">
            <v>Eventos</v>
          </cell>
          <cell r="I138">
            <v>35</v>
          </cell>
          <cell r="J138" t="str">
            <v>105203006</v>
          </cell>
          <cell r="K138">
            <v>880000000</v>
          </cell>
        </row>
        <row r="139">
          <cell r="A139">
            <v>1053</v>
          </cell>
          <cell r="B139" t="str">
            <v>1053 Oportunidades de aprendizaje desde el enfoque diferencial</v>
          </cell>
          <cell r="C139" t="str">
            <v>01  Atención Educativa Integral desde el enfoque diferencial</v>
          </cell>
          <cell r="D139">
            <v>1</v>
          </cell>
          <cell r="E139" t="str">
            <v>01001 Desarrollar capacidades locales e institucionales  para la atención integral bajo el enfoque diferencial, de estudiantes con discapacidad</v>
          </cell>
          <cell r="F139" t="str">
            <v>Atención educativa diferencial 03-02-0033</v>
          </cell>
          <cell r="G139" t="str">
            <v>SERVICIO PERSONAL APOYO - A.1.5.1</v>
          </cell>
          <cell r="H139" t="str">
            <v>Colegios</v>
          </cell>
          <cell r="I139">
            <v>361</v>
          </cell>
          <cell r="J139" t="str">
            <v>105301001</v>
          </cell>
          <cell r="K139">
            <v>7438000000</v>
          </cell>
        </row>
        <row r="140">
          <cell r="A140">
            <v>1053</v>
          </cell>
          <cell r="B140" t="str">
            <v>1053 Oportunidades de aprendizaje desde el enfoque diferencial</v>
          </cell>
          <cell r="C140" t="str">
            <v>01  Atención Educativa Integral desde el enfoque diferencial</v>
          </cell>
          <cell r="D140">
            <v>3</v>
          </cell>
          <cell r="E140" t="str">
            <v>01003 Desarrollar capacidades locales e institucionales  para la atención integral bajo el enfoque diferencial, de estudiantes con  talentos y/o capacidades  excepcionales</v>
          </cell>
          <cell r="F140" t="str">
            <v>Atención educativa diferencial 03-02-0033</v>
          </cell>
          <cell r="G140" t="str">
            <v>SERVICIO PERSONAL APOYO - A.1.5.1</v>
          </cell>
          <cell r="H140" t="str">
            <v>Colegios</v>
          </cell>
          <cell r="I140">
            <v>90</v>
          </cell>
          <cell r="J140" t="str">
            <v>105301003</v>
          </cell>
          <cell r="K140">
            <v>562888000</v>
          </cell>
        </row>
        <row r="141">
          <cell r="A141">
            <v>1053</v>
          </cell>
          <cell r="B141" t="str">
            <v>1053 Oportunidades de aprendizaje desde el enfoque diferencial</v>
          </cell>
          <cell r="C141" t="str">
            <v>01  Atención Educativa Integral desde el enfoque diferencial</v>
          </cell>
          <cell r="D141">
            <v>5</v>
          </cell>
          <cell r="E141" t="str">
            <v>01005 Desarrollar las acciones necesarias para garantizar la operación de la Secretaría Técnica Distrital de Discapacidad (STDD)</v>
          </cell>
          <cell r="F141" t="str">
            <v>Atención educativa diferencial 03-02-0033</v>
          </cell>
          <cell r="G141" t="str">
            <v>SERVICIO PERSONAL APOYO - A.1.5.1</v>
          </cell>
          <cell r="H141" t="str">
            <v>Personas</v>
          </cell>
          <cell r="I141">
            <v>6</v>
          </cell>
          <cell r="J141" t="str">
            <v>105301005</v>
          </cell>
          <cell r="K141">
            <v>304663000</v>
          </cell>
        </row>
        <row r="142">
          <cell r="A142">
            <v>1053</v>
          </cell>
          <cell r="B142" t="str">
            <v>1053 Oportunidades de aprendizaje desde el enfoque diferencial</v>
          </cell>
          <cell r="C142" t="str">
            <v>01  Atención Educativa Integral desde el enfoque diferencial</v>
          </cell>
          <cell r="D142">
            <v>8</v>
          </cell>
          <cell r="E142" t="str">
            <v xml:space="preserve">01008 
Desarrollar capacidades locales e institucionales para la atención integral bajo el enfoque diferencial, en la linea de educación intercultural y grupos étnicos 
</v>
          </cell>
          <cell r="F142" t="str">
            <v>Atención educativa diferencial 03-02-0033</v>
          </cell>
          <cell r="G142" t="str">
            <v>SERVICIO PERSONAL APOYO - A.1.5.1</v>
          </cell>
          <cell r="H142" t="str">
            <v>Colegios</v>
          </cell>
          <cell r="I142">
            <v>46</v>
          </cell>
          <cell r="J142" t="str">
            <v>105301008</v>
          </cell>
          <cell r="K142">
            <v>1846146000</v>
          </cell>
        </row>
        <row r="143">
          <cell r="A143">
            <v>1053</v>
          </cell>
          <cell r="B143" t="str">
            <v>1053 Oportunidades de aprendizaje desde el enfoque diferencial</v>
          </cell>
          <cell r="C143" t="str">
            <v>01  Atención Educativa Integral desde el enfoque diferencial</v>
          </cell>
          <cell r="D143">
            <v>10</v>
          </cell>
          <cell r="E143" t="str">
            <v>01010 Desarrollar capacidades locales e institucionales  para la atención integral bajo el enfoque diferencial, de estudiantes según su condición social y orientación sexual</v>
          </cell>
          <cell r="F143" t="str">
            <v>Atención educativa diferencial 03-02-0033</v>
          </cell>
          <cell r="G143" t="str">
            <v>SERVICIO PERSONAL APOYO - A.1.5.1</v>
          </cell>
          <cell r="H143" t="str">
            <v>Colegios</v>
          </cell>
          <cell r="I143">
            <v>80</v>
          </cell>
          <cell r="J143" t="str">
            <v>105301010</v>
          </cell>
          <cell r="K143">
            <v>302082000</v>
          </cell>
        </row>
        <row r="144">
          <cell r="A144">
            <v>1053</v>
          </cell>
          <cell r="B144" t="str">
            <v>1053 Oportunidades de aprendizaje desde el enfoque diferencial</v>
          </cell>
          <cell r="C144" t="str">
            <v>01  Atención Educativa Integral desde el enfoque diferencial</v>
          </cell>
          <cell r="D144">
            <v>12</v>
          </cell>
          <cell r="E144" t="str">
            <v>01012 Desarrollar capacidades locales e institucionales  para la atención integral bajo el enfoque diferencial de cuidado y autocuidado</v>
          </cell>
          <cell r="F144" t="str">
            <v>Atención educativa diferencial 03-02-0033</v>
          </cell>
          <cell r="G144" t="str">
            <v>SERVICIO PERSONAL APOYO - A.1.5.1</v>
          </cell>
          <cell r="H144" t="str">
            <v>Colegios</v>
          </cell>
          <cell r="I144">
            <v>70</v>
          </cell>
          <cell r="J144" t="str">
            <v>105301012</v>
          </cell>
          <cell r="K144">
            <v>1487065000</v>
          </cell>
        </row>
        <row r="145">
          <cell r="A145">
            <v>1053</v>
          </cell>
          <cell r="B145" t="str">
            <v>1053 Oportunidades de aprendizaje desde el enfoque diferencial</v>
          </cell>
          <cell r="C145" t="str">
            <v>01  Atención Educativa Integral desde el enfoque diferencial</v>
          </cell>
          <cell r="D145">
            <v>15</v>
          </cell>
          <cell r="E145" t="str">
            <v>01015 Desarrollar capacidades locales e institucionales  para la atención integral bajo el enfoque diferencial, de estudiantes  víctimas del conflicto armado</v>
          </cell>
          <cell r="F145" t="str">
            <v>Atención a Víctimas 03- 02-0032</v>
          </cell>
          <cell r="G145" t="str">
            <v>APLICACIÓN DE PROYECTOS EDUCATIVOS TRANSVERSALES - A.1.7.2</v>
          </cell>
          <cell r="H145" t="str">
            <v>Colegios</v>
          </cell>
          <cell r="I145">
            <v>40</v>
          </cell>
          <cell r="J145" t="str">
            <v>105301015</v>
          </cell>
          <cell r="K145">
            <v>914843000</v>
          </cell>
        </row>
        <row r="146">
          <cell r="A146">
            <v>1053</v>
          </cell>
          <cell r="B146" t="str">
            <v>1053 Oportunidades de aprendizaje desde el enfoque diferencial</v>
          </cell>
          <cell r="C146" t="str">
            <v>01  Atención Educativa Integral desde el enfoque diferencial</v>
          </cell>
          <cell r="D146">
            <v>17</v>
          </cell>
          <cell r="E146" t="str">
            <v>01017 Prestar apoyo profesional y/o técnico a la gestión de la Dirección de Inclusión e Integración de Poblaciones  para   el cumplimiento de las politicas públicas poblacionales</v>
          </cell>
          <cell r="F146" t="str">
            <v>Atención educativa diferencial 03-02-0033</v>
          </cell>
          <cell r="G146" t="str">
            <v>SERVICIO PERSONAL APOYO - A.1.5.1</v>
          </cell>
          <cell r="H146" t="str">
            <v>Personas</v>
          </cell>
          <cell r="I146">
            <v>11</v>
          </cell>
          <cell r="J146" t="str">
            <v>105301017</v>
          </cell>
          <cell r="K146">
            <v>526015000</v>
          </cell>
        </row>
        <row r="147">
          <cell r="A147">
            <v>1053</v>
          </cell>
          <cell r="B147" t="str">
            <v>1053 Oportunidades de aprendizaje desde el enfoque diferencial</v>
          </cell>
          <cell r="C147" t="str">
            <v>01  Atención Educativa Integral desde el enfoque diferencial</v>
          </cell>
          <cell r="D147">
            <v>18</v>
          </cell>
          <cell r="E147" t="str">
            <v>01018 Desarrollar capacidades locales e institucionales  para la atención integral bajo el enfoque diferencial, de estudiantes con trastornos de aprendizaje</v>
          </cell>
          <cell r="F147" t="str">
            <v>Atención educativa diferencial 03-02-0033</v>
          </cell>
          <cell r="G147" t="str">
            <v>SERVICIO PERSONAL APOYO - A.1.5.1</v>
          </cell>
          <cell r="H147" t="str">
            <v>Colegios</v>
          </cell>
          <cell r="I147">
            <v>40</v>
          </cell>
          <cell r="J147" t="str">
            <v>105301018</v>
          </cell>
          <cell r="K147">
            <v>415656000</v>
          </cell>
        </row>
        <row r="148">
          <cell r="A148">
            <v>1053</v>
          </cell>
          <cell r="B148" t="str">
            <v>1053 Oportunidades de aprendizaje desde el enfoque diferencial</v>
          </cell>
          <cell r="C148" t="str">
            <v>01  Atención Educativa Integral desde el enfoque diferencial</v>
          </cell>
          <cell r="D148">
            <v>20</v>
          </cell>
          <cell r="E148" t="str">
            <v xml:space="preserve">01020 Desarrollar capacidades locales e institucionales  para la atención integral bajo el enfoque diferencial, de estudiantes en riesgo de trabajo infantil </v>
          </cell>
          <cell r="F148" t="str">
            <v>Atención educativa diferencial 03-02-0033</v>
          </cell>
          <cell r="G148" t="str">
            <v>SERVICIO PERSONAL APOYO - A.1.5.1</v>
          </cell>
          <cell r="H148" t="str">
            <v>Colegios</v>
          </cell>
          <cell r="I148">
            <v>70</v>
          </cell>
          <cell r="J148" t="str">
            <v>105301020</v>
          </cell>
          <cell r="K148">
            <v>748631000</v>
          </cell>
        </row>
        <row r="149">
          <cell r="A149">
            <v>1053</v>
          </cell>
          <cell r="B149" t="str">
            <v>1053 Oportunidades de aprendizaje desde el enfoque diferencial</v>
          </cell>
          <cell r="C149" t="str">
            <v>01  Atención Educativa Integral desde el enfoque diferencial</v>
          </cell>
          <cell r="D149">
            <v>21</v>
          </cell>
          <cell r="E149" t="str">
            <v>01021 Desarrollar capacidades locales e institucionales  para la atención integral bajo el enfoque diferencial, de estudiantes en riesgo de trata de personas</v>
          </cell>
          <cell r="F149" t="str">
            <v>Atención educativa diferencial 03-02-0033</v>
          </cell>
          <cell r="G149" t="str">
            <v>SERVICIO PERSONAL APOYO - A.1.5.1</v>
          </cell>
          <cell r="H149" t="str">
            <v>Colegios</v>
          </cell>
          <cell r="I149">
            <v>10</v>
          </cell>
          <cell r="J149" t="str">
            <v>105301021</v>
          </cell>
          <cell r="K149">
            <v>114309000</v>
          </cell>
        </row>
        <row r="150">
          <cell r="A150">
            <v>1053</v>
          </cell>
          <cell r="B150" t="str">
            <v>1053 Oportunidades de aprendizaje desde el enfoque diferencial</v>
          </cell>
          <cell r="C150" t="str">
            <v>02 Modelos Educativos Flexibles</v>
          </cell>
          <cell r="D150">
            <v>1</v>
          </cell>
          <cell r="E150" t="str">
            <v>02001 Desarrollar capacidades locales e institucionales  para la atención integral bajo el enfoque diferencial, de estudiantes  hospitalizados e incapacitados</v>
          </cell>
          <cell r="F150" t="str">
            <v>Atención educativa diferencial 03-02-0033</v>
          </cell>
          <cell r="G150" t="str">
            <v>SERVICIO PERSONAL APOYO - A.1.5.1</v>
          </cell>
          <cell r="H150" t="str">
            <v>Aulas Hospitalarias</v>
          </cell>
          <cell r="I150">
            <v>28</v>
          </cell>
          <cell r="J150" t="str">
            <v>105302001</v>
          </cell>
          <cell r="K150">
            <v>107840000</v>
          </cell>
        </row>
        <row r="151">
          <cell r="A151">
            <v>1053</v>
          </cell>
          <cell r="B151" t="str">
            <v>1053 Oportunidades de aprendizaje desde el enfoque diferencial</v>
          </cell>
          <cell r="C151" t="str">
            <v>02 Modelos Educativos Flexibles</v>
          </cell>
          <cell r="D151">
            <v>3</v>
          </cell>
          <cell r="E151" t="str">
            <v xml:space="preserve">02003 Desarrollar capacidades locales e institucionales  para la atención integral bajo el enfoque diferencial, para la educación de jóvenes y adultos </v>
          </cell>
          <cell r="F151" t="str">
            <v>Atención educativa diferencial 03-02-0033</v>
          </cell>
          <cell r="G151" t="str">
            <v>SERVICIO PERSONAL APOYO - A.1.5.1</v>
          </cell>
          <cell r="H151" t="str">
            <v>Colegios</v>
          </cell>
          <cell r="I151">
            <v>59</v>
          </cell>
          <cell r="J151" t="str">
            <v>105302003</v>
          </cell>
          <cell r="K151">
            <v>188344000</v>
          </cell>
        </row>
        <row r="152">
          <cell r="A152">
            <v>1053</v>
          </cell>
          <cell r="B152" t="str">
            <v>1053 Oportunidades de aprendizaje desde el enfoque diferencial</v>
          </cell>
          <cell r="C152" t="str">
            <v>02 Modelos Educativos Flexibles</v>
          </cell>
          <cell r="D152">
            <v>5</v>
          </cell>
          <cell r="E152" t="str">
            <v>02005 Desarrollar capacidades locales e institucionales  para la atención integral bajo el enfoque diferencial, de estudiantes  en extraedad</v>
          </cell>
          <cell r="F152" t="str">
            <v>Atención educativa diferencial 03-02-0033</v>
          </cell>
          <cell r="G152" t="str">
            <v>SERVICIO PERSONAL APOYO - A.1.5.1</v>
          </cell>
          <cell r="H152" t="str">
            <v>Colegios</v>
          </cell>
          <cell r="I152">
            <v>75</v>
          </cell>
          <cell r="J152" t="str">
            <v>105302005</v>
          </cell>
          <cell r="K152">
            <v>272347000</v>
          </cell>
        </row>
        <row r="153">
          <cell r="A153">
            <v>1053</v>
          </cell>
          <cell r="B153" t="str">
            <v>1053 Oportunidades de aprendizaje desde el enfoque diferencial</v>
          </cell>
          <cell r="C153" t="str">
            <v>02 Modelos Educativos Flexibles</v>
          </cell>
          <cell r="D153">
            <v>7</v>
          </cell>
          <cell r="E153" t="str">
            <v>02007 Desarrollar capacidades locales e institucionales  para la atención integral bajo el enfoque diferencial, de estudiantes en conflicto con la  ley penal</v>
          </cell>
          <cell r="F153" t="str">
            <v>Atención educativa diferencial 03-02-0033</v>
          </cell>
          <cell r="G153" t="str">
            <v>SERVICIO PERSONAL APOYO - A.1.5.1</v>
          </cell>
          <cell r="H153" t="str">
            <v>Colegios</v>
          </cell>
          <cell r="I153">
            <v>75</v>
          </cell>
          <cell r="J153" t="str">
            <v>105302007</v>
          </cell>
          <cell r="K153">
            <v>105766000</v>
          </cell>
        </row>
        <row r="154">
          <cell r="A154">
            <v>1055</v>
          </cell>
          <cell r="B154" t="str">
            <v>1055 Modernización de la gestión institucional</v>
          </cell>
          <cell r="C154" t="str">
            <v>01 Modernización de los Procesos</v>
          </cell>
          <cell r="D154">
            <v>1</v>
          </cell>
          <cell r="E154" t="str">
            <v>01001 Apoyo profesional para dirigir y coordinar las acciones a desarrollar en el proyecto de inversión "Modernización de la gestión institucional".</v>
          </cell>
          <cell r="F154" t="str">
            <v>Personal Contratado Para Apoyar Las Actividades Propias De Los Proyectos De Inversión De La Entidad 03-04-0001</v>
          </cell>
          <cell r="G154" t="str">
            <v>MODERNIZACIÓN DE LA SECRETARIA DE EDUCACIÓN - A.1.4.1</v>
          </cell>
          <cell r="H154" t="str">
            <v>Personas</v>
          </cell>
          <cell r="I154">
            <v>1</v>
          </cell>
          <cell r="J154" t="str">
            <v>105501001</v>
          </cell>
          <cell r="K154">
            <v>139942000</v>
          </cell>
        </row>
        <row r="155">
          <cell r="A155">
            <v>1055</v>
          </cell>
          <cell r="B155" t="str">
            <v>1055 Modernización de la gestión institucional</v>
          </cell>
          <cell r="C155" t="str">
            <v>01 Modernización de los Procesos</v>
          </cell>
          <cell r="D155">
            <v>2</v>
          </cell>
          <cell r="E155" t="str">
            <v>01002 Contar con el personal requerido para impulsar y promover el fortalecimiento de la transparencia en la SED</v>
          </cell>
          <cell r="F155" t="str">
            <v>Personal Contratado Para Apoyar Las Actividades Propias De Los Proyectos De Inversión De La Entidad 03-04-0001</v>
          </cell>
          <cell r="G155" t="str">
            <v>MODERNIZACIÓN DE LA SECRETARIA DE EDUCACIÓN - A.1.4.1</v>
          </cell>
          <cell r="H155" t="str">
            <v>Personas</v>
          </cell>
          <cell r="I155">
            <v>1</v>
          </cell>
          <cell r="J155" t="str">
            <v>105501002</v>
          </cell>
          <cell r="K155">
            <v>41005000</v>
          </cell>
        </row>
        <row r="156">
          <cell r="A156">
            <v>1055</v>
          </cell>
          <cell r="B156" t="str">
            <v>1055 Modernización de la gestión institucional</v>
          </cell>
          <cell r="C156" t="str">
            <v>01 Modernización de los Procesos</v>
          </cell>
          <cell r="D156">
            <v>3</v>
          </cell>
          <cell r="E156" t="str">
            <v>01003 Apoyo profesional y técnico para el desarrollo de las acciones tendientes a mejorar los procesos internos de la SED tales como: Sistema Integrado de Gestión, POA , PIGA, Gestión Documental y Archivo.</v>
          </cell>
          <cell r="F156" t="str">
            <v>Personal Contratado Para Apoyar Las Actividades Propias De Los Proyectos De Inversión De La Entidad 03-04-0001</v>
          </cell>
          <cell r="G156" t="str">
            <v>MODERNIZACIÓN DE LA SECRETARIA DE EDUCACIÓN - A.1.4.1</v>
          </cell>
          <cell r="H156" t="str">
            <v>Personas</v>
          </cell>
          <cell r="I156">
            <v>11</v>
          </cell>
          <cell r="J156" t="str">
            <v>105501003</v>
          </cell>
          <cell r="K156">
            <v>710338000</v>
          </cell>
        </row>
        <row r="157">
          <cell r="A157">
            <v>1055</v>
          </cell>
          <cell r="B157" t="str">
            <v>1055 Modernización de la gestión institucional</v>
          </cell>
          <cell r="C157" t="str">
            <v>01 Modernización de los Procesos</v>
          </cell>
          <cell r="D157">
            <v>4</v>
          </cell>
          <cell r="E157" t="str">
            <v>01004 Actualización de procesos del nivel central, local e institucional.</v>
          </cell>
          <cell r="F157" t="str">
            <v>Apoyo Logístico Para El Desarrollo De Las Actividades Propias De Los Proyectos De Inversiónen General 03-01-0354</v>
          </cell>
          <cell r="G157" t="str">
            <v>APLICACIÓN DE PROYECTOS EDUCATIVOS TRANSVERSALES - A.1.7.2</v>
          </cell>
          <cell r="H157" t="str">
            <v>Consultoría</v>
          </cell>
          <cell r="I157">
            <v>1</v>
          </cell>
          <cell r="J157" t="str">
            <v>105501004</v>
          </cell>
          <cell r="K157">
            <v>260974000</v>
          </cell>
        </row>
        <row r="158">
          <cell r="A158">
            <v>1055</v>
          </cell>
          <cell r="B158" t="str">
            <v>1055 Modernización de la gestión institucional</v>
          </cell>
          <cell r="C158" t="str">
            <v>01 Modernización de los Procesos</v>
          </cell>
          <cell r="D158">
            <v>5</v>
          </cell>
          <cell r="E158" t="str">
            <v>01005 Garantizar los procesos de mejoramiento de la gestión documental y archivo en la SED.</v>
          </cell>
          <cell r="F158" t="str">
            <v>Apoyo Logístico Para El Desarrollo De Las Actividades Propias De Los Proyectos De Inversiónen General 03-01-0354</v>
          </cell>
          <cell r="G158" t="str">
            <v>APLICACIÓN DE PROYECTOS EDUCATIVOS TRANSVERSALES - A.1.7.2</v>
          </cell>
          <cell r="H158" t="str">
            <v>Intervenciones</v>
          </cell>
          <cell r="I158">
            <v>7</v>
          </cell>
          <cell r="J158" t="str">
            <v>105501005</v>
          </cell>
          <cell r="K158">
            <v>1498741000</v>
          </cell>
        </row>
        <row r="159">
          <cell r="A159">
            <v>1055</v>
          </cell>
          <cell r="B159" t="str">
            <v>1055 Modernización de la gestión institucional</v>
          </cell>
          <cell r="C159" t="str">
            <v>02 Comunicación Organizacional</v>
          </cell>
          <cell r="D159">
            <v>7</v>
          </cell>
          <cell r="E159" t="str">
            <v>02007 Desarrollar y aplicar métodos para medir el impacto de la comunicación y los proyectos prioritarios de la SED.</v>
          </cell>
          <cell r="F159" t="str">
            <v>Desarrollo Del Plan General De Medios De Divulgación Y Comunicación 03-01-0327</v>
          </cell>
          <cell r="G159" t="str">
            <v>APLICACIÓN DE PROYECTOS EDUCATIVOS TRANSVERSALES - A.1.7.2</v>
          </cell>
          <cell r="H159" t="str">
            <v>Consultoría</v>
          </cell>
          <cell r="I159">
            <v>1</v>
          </cell>
          <cell r="J159" t="str">
            <v>105502007</v>
          </cell>
          <cell r="K159">
            <v>120000000</v>
          </cell>
        </row>
        <row r="160">
          <cell r="A160">
            <v>1055</v>
          </cell>
          <cell r="B160" t="str">
            <v>1055 Modernización de la gestión institucional</v>
          </cell>
          <cell r="C160" t="str">
            <v>02 Comunicación Organizacional</v>
          </cell>
          <cell r="D160">
            <v>8</v>
          </cell>
          <cell r="E160" t="str">
            <v>02008 Fortalecimiento de la cultura organizacional de la SED.</v>
          </cell>
          <cell r="F160" t="str">
            <v>Apoyo Logístico Para El Desarrollo De Las Actividades Propias De Los Proyectos De Inversiónen General 03-01-0354</v>
          </cell>
          <cell r="G160" t="str">
            <v>APLICACIÓN DE PROYECTOS EDUCATIVOS TRANSVERSALES - A.1.7.2</v>
          </cell>
          <cell r="H160" t="str">
            <v>Estrategia</v>
          </cell>
          <cell r="I160">
            <v>1</v>
          </cell>
          <cell r="J160" t="str">
            <v>105502008</v>
          </cell>
          <cell r="K160">
            <v>300000000</v>
          </cell>
        </row>
        <row r="161">
          <cell r="A161">
            <v>1055</v>
          </cell>
          <cell r="B161" t="str">
            <v>1055 Modernización de la gestión institucional</v>
          </cell>
          <cell r="C161" t="str">
            <v>03 Gestión de Servicio a la Ciudadania</v>
          </cell>
          <cell r="D161">
            <v>11</v>
          </cell>
          <cell r="E161" t="str">
            <v>03011 Apoyo profesional, técnico y asistencial para el mejoramiento de la gestión del Servicio al Ciudadano</v>
          </cell>
          <cell r="F161" t="str">
            <v>Personal Contratado Para Apoyar Las Actividades Propias De Los Proyectos De Inversión De La Entidad 03-04-0001</v>
          </cell>
          <cell r="G161" t="str">
            <v>MODERNIZACIÓN DE LA SECRETARIA DE EDUCACIÓN - A.1.4.1</v>
          </cell>
          <cell r="H161" t="str">
            <v>Personas</v>
          </cell>
          <cell r="I161">
            <v>12</v>
          </cell>
          <cell r="J161" t="str">
            <v>105503011</v>
          </cell>
          <cell r="K161">
            <v>668000000</v>
          </cell>
        </row>
        <row r="162">
          <cell r="A162">
            <v>1055</v>
          </cell>
          <cell r="B162" t="str">
            <v>1055 Modernización de la gestión institucional</v>
          </cell>
          <cell r="C162" t="str">
            <v>03 Gestión de Servicio a la Ciudadania</v>
          </cell>
          <cell r="D162">
            <v>12</v>
          </cell>
          <cell r="E162" t="str">
            <v>03012 Fortalecer la calidad de la experiencia de servicio a la ciudadanía en todos los canales de atención de la Secretaria de Educación del Distrito.</v>
          </cell>
          <cell r="F162" t="str">
            <v>Apoyo Logístico Para El Desarrollo De Las Actividades Propias De Los Proyectos De Inversiónen General 03-01-0354</v>
          </cell>
          <cell r="G162" t="str">
            <v>APLICACIÓN DE PROYECTOS EDUCATIVOS TRANSVERSALES - A.1.7.2</v>
          </cell>
          <cell r="H162" t="str">
            <v>Intervenciones</v>
          </cell>
          <cell r="I162">
            <v>3</v>
          </cell>
          <cell r="J162" t="str">
            <v>105503012</v>
          </cell>
          <cell r="K162">
            <v>1832000000</v>
          </cell>
        </row>
        <row r="163">
          <cell r="A163">
            <v>1056</v>
          </cell>
          <cell r="B163" t="str">
            <v>1056 Mejoramiento de la calidad educativa a través de la jornada única y el uso del tiempo escolar</v>
          </cell>
          <cell r="C163" t="str">
            <v>01 JORNADA UNICA</v>
          </cell>
          <cell r="D163">
            <v>1</v>
          </cell>
          <cell r="E163" t="str">
            <v>01001 Conformar un equipo profesional y técnico que coordina, orienta y apoya el desarrollo de la ampliación del tiempo escolar - Jornada Única</v>
          </cell>
          <cell r="F163" t="str">
            <v>Personal Contratado Para Apoyar Las Actividades Propias De Los Proyectos De Inversión De La Entidad 03-04-0001</v>
          </cell>
          <cell r="G163" t="str">
            <v>MODERNIZACIÓN DE LA SECRETARIA DE EDUCACIÓN - A.1.4.1</v>
          </cell>
          <cell r="H163" t="str">
            <v>Personas</v>
          </cell>
          <cell r="I163">
            <v>25</v>
          </cell>
          <cell r="J163" t="str">
            <v>105601001</v>
          </cell>
          <cell r="K163">
            <v>1595000000</v>
          </cell>
        </row>
        <row r="164">
          <cell r="A164">
            <v>1056</v>
          </cell>
          <cell r="B164" t="str">
            <v>1056 Mejoramiento de la calidad educativa a través de la jornada única y el uso del tiempo escolar</v>
          </cell>
          <cell r="C164" t="str">
            <v>01 JORNADA UNICA</v>
          </cell>
          <cell r="D164">
            <v>2</v>
          </cell>
          <cell r="E164" t="str">
            <v>01002 Garantizar los escenarios, organizaciones, personas externas u otro tipo de recursos que se requieran para implementar la Jornada Única en ambientes de aprendizajes seguros en una ciudad Educadora</v>
          </cell>
          <cell r="F164" t="str">
            <v>Acompañar A Colegios En La Formulación Y Ejecución De Planes Institucionales 03-01-0204</v>
          </cell>
          <cell r="G164" t="str">
            <v>APLICACIÓN DE PROYECTOS EDUCATIVOS TRANSVERSALES - A.1.7.2</v>
          </cell>
          <cell r="H164" t="str">
            <v>Estudiantes</v>
          </cell>
          <cell r="I164">
            <v>157742</v>
          </cell>
          <cell r="J164" t="str">
            <v>105601002</v>
          </cell>
          <cell r="K164">
            <v>18036700000</v>
          </cell>
        </row>
        <row r="165">
          <cell r="A165">
            <v>1056</v>
          </cell>
          <cell r="B165" t="str">
            <v>1056 Mejoramiento de la calidad educativa a través de la jornada única y el uso del tiempo escolar</v>
          </cell>
          <cell r="C165" t="str">
            <v>02 USO DEL TIEMPO ESCOLAR</v>
          </cell>
          <cell r="D165">
            <v>1</v>
          </cell>
          <cell r="E165" t="str">
            <v>02001 Garantizar los escenarios, organizaciones, personas externas u otro tipo de recursos que se requieran para implementar el Uso del Tiempo Escolar en ambientes de aprendizajes seguros en una ciudad Educadora</v>
          </cell>
          <cell r="F165" t="str">
            <v>Acompañar A Colegios En La Formulación Y Ejecución De Planes Institucionales 03-01-0204</v>
          </cell>
          <cell r="G165" t="str">
            <v>APLICACIÓN DE PROYECTOS EDUCATIVOS TRANSVERSALES - A.1.7.2</v>
          </cell>
          <cell r="H165" t="str">
            <v>Estudiantes</v>
          </cell>
          <cell r="I165">
            <v>252387</v>
          </cell>
          <cell r="J165" t="str">
            <v>105602001</v>
          </cell>
          <cell r="K165">
            <v>14636300000</v>
          </cell>
        </row>
        <row r="166">
          <cell r="A166">
            <v>1056</v>
          </cell>
          <cell r="B166" t="str">
            <v>1056 Mejoramiento de la calidad educativa a través de la jornada única y el uso del tiempo escolar</v>
          </cell>
          <cell r="C166" t="str">
            <v>02 USO DEL TIEMPO ESCOLAR</v>
          </cell>
          <cell r="D166">
            <v>2</v>
          </cell>
          <cell r="E166" t="str">
            <v>02002 Conformar un equipo profesional y técnico que coordina, orienta y apoya el desarrollo de la ampliación del tiempo escolar - Uso del tiempo escolar</v>
          </cell>
          <cell r="F166" t="str">
            <v>Personal Contratado Para Apoyar Las Actividades Propias De Los Proyectos De Inversión De La Entidad 03-04-0001</v>
          </cell>
          <cell r="G166" t="str">
            <v>MODERNIZACIÓN DE LA SECRETARIA DE EDUCACIÓN - A.1.4.1</v>
          </cell>
          <cell r="H166" t="str">
            <v>personas</v>
          </cell>
          <cell r="I166">
            <v>25</v>
          </cell>
          <cell r="J166" t="str">
            <v>105602002</v>
          </cell>
          <cell r="K166">
            <v>1595000000</v>
          </cell>
        </row>
        <row r="167">
          <cell r="A167">
            <v>1057</v>
          </cell>
          <cell r="B167" t="str">
            <v>1057 Competencias para el ciudadano de hoy</v>
          </cell>
          <cell r="C167" t="str">
            <v>01 Uso y apropiación de Tecnologías de la Información y las comunicaciones (TIC) y de los medios educativos</v>
          </cell>
          <cell r="D167">
            <v>1</v>
          </cell>
          <cell r="E167" t="str">
            <v>01001 Fortalecer y acompañar a los colegios en la implementación de estrategias que aporten al mejoramiento de los ambientes de aprendizaje y del conocimiento, promiviendo  el desarrollo de las capacidades en el uso inteligente de las TIC.</v>
          </cell>
          <cell r="F167" t="str">
            <v>Incentivar El Desarrollo Y Uso De La Tecnología, La Información Y La Comunicación A Través De Experiencias Pedagógicas 03-01-0218</v>
          </cell>
          <cell r="G167" t="str">
            <v>APLICACIÓN DE PROYECTOS EDUCATIVOS TRANSVERSALES - A.1.7.2</v>
          </cell>
          <cell r="H167" t="str">
            <v>colegios</v>
          </cell>
          <cell r="I167">
            <v>150</v>
          </cell>
          <cell r="J167" t="str">
            <v>105701001</v>
          </cell>
          <cell r="K167">
            <v>2550000000</v>
          </cell>
        </row>
        <row r="168">
          <cell r="A168">
            <v>1057</v>
          </cell>
          <cell r="B168" t="str">
            <v>1057 Competencias para el ciudadano de hoy</v>
          </cell>
          <cell r="C168" t="str">
            <v>01 Uso y apropiación de Tecnologías de la Información y las comunicaciones (TIC) y de los medios educativos</v>
          </cell>
          <cell r="D168">
            <v>2</v>
          </cell>
          <cell r="E168" t="str">
            <v>01002 Conformar un equipo profesional y técnico para el seguimiento y desarrollo de los programas y procesos del proyecto de inversión competencias para el ciudadano de hoy.</v>
          </cell>
          <cell r="F168" t="str">
            <v>Personal Contratado Para Apoyar Las Actividades Propias De Los Proyectos De Inversión De La Entidad 03-04-0001</v>
          </cell>
          <cell r="G168" t="str">
            <v>MODERNIZACIÓN DE LA SECRETARIA DE EDUCACIÓN - A.1.4.1</v>
          </cell>
          <cell r="H168" t="str">
            <v>Personas</v>
          </cell>
          <cell r="I168">
            <v>9</v>
          </cell>
          <cell r="J168" t="str">
            <v>105701002</v>
          </cell>
          <cell r="K168">
            <v>473572000</v>
          </cell>
        </row>
        <row r="169">
          <cell r="A169">
            <v>1057</v>
          </cell>
          <cell r="B169" t="str">
            <v>1057 Competencias para el ciudadano de hoy</v>
          </cell>
          <cell r="C169" t="str">
            <v>02 Lectoescritura y Fortalecimiento de Bibliotecas Escolares</v>
          </cell>
          <cell r="D169">
            <v>1</v>
          </cell>
          <cell r="E169" t="str">
            <v>02001 Implementar el plan distrital de lectura y escritura,  generando acciones que permitan mejorar los procesos de lectoescritura a través del aprovechamiento y fortalecimiento de las bibliotecas escolares y de ambientes de aprendizaje e investigación.</v>
          </cell>
          <cell r="F169" t="str">
            <v>Acompañar A Colegios En La Formulación Y Ejecución De Planes Institucionales 03-01-0204</v>
          </cell>
          <cell r="G169" t="str">
            <v>APLICACIÓN DE PROYECTOS EDUCATIVOS TRANSVERSALES - A.1.7.2</v>
          </cell>
          <cell r="H169" t="str">
            <v>colegios</v>
          </cell>
          <cell r="I169">
            <v>200</v>
          </cell>
          <cell r="J169" t="str">
            <v>105702001</v>
          </cell>
          <cell r="K169">
            <v>330000000</v>
          </cell>
        </row>
        <row r="170">
          <cell r="A170">
            <v>1057</v>
          </cell>
          <cell r="B170" t="str">
            <v>1057 Competencias para el ciudadano de hoy</v>
          </cell>
          <cell r="C170" t="str">
            <v>02 Lectoescritura y Fortalecimiento de Bibliotecas Escolares</v>
          </cell>
          <cell r="D170">
            <v>2</v>
          </cell>
          <cell r="E170" t="str">
            <v>02002 Conformar un equipo profesional y técnico para el seguimiento y desarrollo de los programas y procesos del proyecto de inversión competencias para el ciudadano de hoy - Lectoescritura y Fortalecimiento de Bibliotecas</v>
          </cell>
          <cell r="F170" t="str">
            <v>Personal Contratado Para Apoyar Las Actividades Propias De Los Proyectos De Inversión De La Entidad 03-04-0001</v>
          </cell>
          <cell r="G170" t="str">
            <v>MODERNIZACIÓN DE LA SECRETARIA DE EDUCACIÓN - A.1.4.1</v>
          </cell>
          <cell r="H170" t="str">
            <v>Personas</v>
          </cell>
          <cell r="I170">
            <v>51</v>
          </cell>
          <cell r="J170" t="str">
            <v>105702002</v>
          </cell>
          <cell r="K170">
            <v>2043897000</v>
          </cell>
        </row>
        <row r="171">
          <cell r="A171">
            <v>1057</v>
          </cell>
          <cell r="B171" t="str">
            <v>1057 Competencias para el ciudadano de hoy</v>
          </cell>
          <cell r="C171" t="str">
            <v>02 Lectoescritura y Fortalecimiento de Bibliotecas Escolares</v>
          </cell>
          <cell r="D171">
            <v>3</v>
          </cell>
          <cell r="E171" t="str">
            <v>02003 Garantizar la financiación, apoyo logístico para la participación de la IED en actividades culturales y académicas de Lectoescritura y Fortalecimiento de Bibliotecas Escolares.</v>
          </cell>
          <cell r="F171" t="str">
            <v>Apoyo Logístico Para El Desarrollo De Las Actividades Propias De Los Proyectos De Inversiónen General 03-01-0354</v>
          </cell>
          <cell r="G171" t="str">
            <v>APLICACIÓN DE PROYECTOS EDUCATIVOS TRANSVERSALES - A.1.7.2</v>
          </cell>
          <cell r="H171" t="str">
            <v>colegios</v>
          </cell>
          <cell r="I171">
            <v>363</v>
          </cell>
          <cell r="J171" t="str">
            <v>105702003</v>
          </cell>
          <cell r="K171">
            <v>1000000000</v>
          </cell>
        </row>
        <row r="172">
          <cell r="A172">
            <v>1057</v>
          </cell>
          <cell r="B172" t="str">
            <v>1057 Competencias para el ciudadano de hoy</v>
          </cell>
          <cell r="C172" t="str">
            <v>03 Fortalecimiento de Inglés como Segunda Lengua</v>
          </cell>
          <cell r="D172">
            <v>1</v>
          </cell>
          <cell r="E172" t="str">
            <v xml:space="preserve">03001 Acompañar y apoyar el fortalecimiento de los programas de aprendizaje del inglés como una segunda lengua mediante la articulación de planes de estudio, uso de medios educativos y ambientes de aprendizaje. </v>
          </cell>
          <cell r="F172" t="str">
            <v>Acompañar A Colegios En La Formulación Y Ejecución De Planes Institucionales 03-01-0204</v>
          </cell>
          <cell r="G172" t="str">
            <v>APLICACIÓN DE PROYECTOS EDUCATIVOS TRANSVERSALES - A.1.7.2</v>
          </cell>
          <cell r="H172" t="str">
            <v>colegios</v>
          </cell>
          <cell r="I172">
            <v>55</v>
          </cell>
          <cell r="J172" t="str">
            <v>105703001</v>
          </cell>
          <cell r="K172">
            <v>3309493000</v>
          </cell>
        </row>
        <row r="173">
          <cell r="A173">
            <v>1057</v>
          </cell>
          <cell r="B173" t="str">
            <v>1057 Competencias para el ciudadano de hoy</v>
          </cell>
          <cell r="C173" t="str">
            <v>03 Fortalecimiento de Inglés como Segunda Lengua</v>
          </cell>
          <cell r="D173">
            <v>2</v>
          </cell>
          <cell r="E173" t="str">
            <v>03002 Conformar un equipo profesional y técnico para el seguimiento y desarrollo de los programas y procesos del proyecto de inversión competencias para el ciudadano de hoy - Fortalecimiento de Inglés como Segunda Lengua</v>
          </cell>
          <cell r="F173" t="str">
            <v>Personal Contratado Para Apoyar Las Actividades Propias De Los Proyectos De Inversión De La Entidad 03-04-0001</v>
          </cell>
          <cell r="G173" t="str">
            <v>MODERNIZACIÓN DE LA SECRETARIA DE EDUCACIÓN - A.1.4.1</v>
          </cell>
          <cell r="H173" t="str">
            <v>personas</v>
          </cell>
          <cell r="I173">
            <v>5</v>
          </cell>
          <cell r="J173" t="str">
            <v>105703002</v>
          </cell>
          <cell r="K173">
            <v>370998000</v>
          </cell>
        </row>
        <row r="174">
          <cell r="A174">
            <v>1058</v>
          </cell>
          <cell r="B174" t="str">
            <v xml:space="preserve">1058 Participación ciudadana para el reencuentro, la reconciliación y la paz </v>
          </cell>
          <cell r="C174" t="str">
            <v>01 FORTALECIMIENTO DE  LAS CAPACIDADES DE LOS DIRECTORES LOCALES (DILES) Y DIRECTIVOS DOCENTES</v>
          </cell>
          <cell r="D174">
            <v>4</v>
          </cell>
          <cell r="E174" t="str">
            <v>01004 Implementar la estrategia para fortalecimiento de las capacidades de gestión de los directores locales y directivos docentes</v>
          </cell>
          <cell r="F174" t="str">
            <v>Acompañar A Colegios En La Formulación Y Ejecución De Planes Institucionales 03-01-0204</v>
          </cell>
          <cell r="G174" t="str">
            <v>APLICACIÓN DE PROYECTOS EDUCATIVOS TRANSVERSALES - A.1.7.2</v>
          </cell>
          <cell r="H174" t="str">
            <v>Directores locales y directivos docentes</v>
          </cell>
          <cell r="I174">
            <v>273</v>
          </cell>
          <cell r="J174" t="str">
            <v>105801004</v>
          </cell>
          <cell r="K174">
            <v>1440010000</v>
          </cell>
        </row>
        <row r="175">
          <cell r="A175">
            <v>1058</v>
          </cell>
          <cell r="B175" t="str">
            <v xml:space="preserve">1058 Participación ciudadana para el reencuentro, la reconciliación y la paz </v>
          </cell>
          <cell r="C175" t="str">
            <v>01 FORTALECIMIENTO DE  LAS CAPACIDADES DE LOS DIRECTORES LOCALES (DILES) Y DIRECTIVOS DOCENTES</v>
          </cell>
          <cell r="D175">
            <v>5</v>
          </cell>
          <cell r="E175" t="str">
            <v>01005 Apoyo profesional y técnico para las estrategias encaminadas a la construcción de una ciudad educadora, por el reencuentro, la reconciliación y la paz, con especial énfasis en el fortalecimiento de las capacidades de los DILES y directivos docentes</v>
          </cell>
          <cell r="F175" t="str">
            <v>Personal Contratado Para Apoyar Las Actividades Propias De Los Proyectos De Inversión De La Entidad 03-04-0001</v>
          </cell>
          <cell r="G175" t="str">
            <v>MODERNIZACIÓN DE LA SECRETARIA DE EDUCACIÓN - A.1.4.1</v>
          </cell>
          <cell r="H175" t="str">
            <v>Personas</v>
          </cell>
          <cell r="I175">
            <v>28</v>
          </cell>
          <cell r="J175" t="str">
            <v>105801005</v>
          </cell>
          <cell r="K175">
            <v>1986790000</v>
          </cell>
        </row>
        <row r="176">
          <cell r="A176">
            <v>1058</v>
          </cell>
          <cell r="B176" t="str">
            <v xml:space="preserve">1058 Participación ciudadana para el reencuentro, la reconciliación y la paz </v>
          </cell>
          <cell r="C176" t="str">
            <v>02 VOCES DEL TERRITORIO</v>
          </cell>
          <cell r="D176">
            <v>6</v>
          </cell>
          <cell r="E176" t="str">
            <v>02006 Divulgar campañas de comunicación en medios de carácter masivos, directos, comunitrarios o alternativos.</v>
          </cell>
          <cell r="F176" t="str">
            <v>Desarrollo Del Plan General De Medios De Divulgación Y Comunicación 03-01-0327</v>
          </cell>
          <cell r="G176" t="str">
            <v>APLICACIÓN DE PROYECTOS EDUCATIVOS TRANSVERSALES - A.1.7.2</v>
          </cell>
          <cell r="H176" t="str">
            <v>Estrategia</v>
          </cell>
          <cell r="I176">
            <v>1</v>
          </cell>
          <cell r="J176" t="str">
            <v>105802006</v>
          </cell>
          <cell r="K176">
            <v>869955000</v>
          </cell>
        </row>
        <row r="177">
          <cell r="A177">
            <v>1058</v>
          </cell>
          <cell r="B177" t="str">
            <v xml:space="preserve">1058 Participación ciudadana para el reencuentro, la reconciliación y la paz </v>
          </cell>
          <cell r="C177" t="str">
            <v>02 VOCES DEL TERRITORIO</v>
          </cell>
          <cell r="D177">
            <v>9</v>
          </cell>
          <cell r="E177" t="str">
            <v>02009 Producción y desarrollo de piezas de comunicación requeridas por las areas de la Secretaria de Educación del Distrito y su respectiva distribución.</v>
          </cell>
          <cell r="F177" t="str">
            <v>Desarrollo Del Plan General De Medios De Divulgación Y Comunicación 03-01-0327</v>
          </cell>
          <cell r="G177" t="str">
            <v>APLICACIÓN DE PROYECTOS EDUCATIVOS TRANSVERSALES - A.1.7.2</v>
          </cell>
          <cell r="H177" t="str">
            <v>Estrategia</v>
          </cell>
          <cell r="I177">
            <v>1</v>
          </cell>
          <cell r="J177" t="str">
            <v>105802009</v>
          </cell>
          <cell r="K177">
            <v>500000000</v>
          </cell>
        </row>
        <row r="178">
          <cell r="A178">
            <v>1058</v>
          </cell>
          <cell r="B178" t="str">
            <v xml:space="preserve">1058 Participación ciudadana para el reencuentro, la reconciliación y la paz </v>
          </cell>
          <cell r="C178" t="str">
            <v>02 VOCES DEL TERRITORIO</v>
          </cell>
          <cell r="D178">
            <v>22</v>
          </cell>
          <cell r="E178" t="str">
            <v>02022 Hacer seguimiento a las noticias y mensajes de la SED en los medios masivos de comunicación y redes sociales.</v>
          </cell>
          <cell r="F178" t="str">
            <v>Desarrollo Del Plan General De Medios De Divulgación Y Comunicación 03-01-0327</v>
          </cell>
          <cell r="G178" t="str">
            <v>APLICACIÓN DE PROYECTOS EDUCATIVOS TRANSVERSALES - A.1.7.2</v>
          </cell>
          <cell r="H178" t="str">
            <v>Estrategia</v>
          </cell>
          <cell r="I178">
            <v>1</v>
          </cell>
          <cell r="J178" t="str">
            <v>105802022</v>
          </cell>
          <cell r="K178">
            <v>130120000</v>
          </cell>
        </row>
        <row r="179">
          <cell r="A179">
            <v>1058</v>
          </cell>
          <cell r="B179" t="str">
            <v xml:space="preserve">1058 Participación ciudadana para el reencuentro, la reconciliación y la paz </v>
          </cell>
          <cell r="C179" t="str">
            <v>02 VOCES DEL TERRITORIO</v>
          </cell>
          <cell r="D179">
            <v>32</v>
          </cell>
          <cell r="E179" t="str">
            <v>02032 Documentar las historias de la educación a través de piezas audiovisuales, periodisticas o artísticas.</v>
          </cell>
          <cell r="F179" t="str">
            <v>Desarrollo Del Plan General De Medios De Divulgación Y Comunicación 03-01-0327</v>
          </cell>
          <cell r="G179" t="str">
            <v>APLICACIÓN DE PROYECTOS EDUCATIVOS TRANSVERSALES - A.1.7.2</v>
          </cell>
          <cell r="H179" t="str">
            <v>Estrategia</v>
          </cell>
          <cell r="I179">
            <v>1</v>
          </cell>
          <cell r="J179" t="str">
            <v>105802032</v>
          </cell>
          <cell r="K179">
            <v>450000000</v>
          </cell>
        </row>
        <row r="180">
          <cell r="A180">
            <v>1058</v>
          </cell>
          <cell r="B180" t="str">
            <v xml:space="preserve">1058 Participación ciudadana para el reencuentro, la reconciliación y la paz </v>
          </cell>
          <cell r="C180" t="str">
            <v>02 VOCES DEL TERRITORIO</v>
          </cell>
          <cell r="D180">
            <v>33</v>
          </cell>
          <cell r="E180" t="str">
            <v>02033 Elaborar un boletin mensual para docentes y funcionarios de la SED.</v>
          </cell>
          <cell r="F180" t="str">
            <v>Desarrollo Del Plan General De Medios De Divulgación Y Comunicación 03-01-0327</v>
          </cell>
          <cell r="G180" t="str">
            <v>APLICACIÓN DE PROYECTOS EDUCATIVOS TRANSVERSALES - A.1.7.2</v>
          </cell>
          <cell r="H180" t="str">
            <v>Estrategia</v>
          </cell>
          <cell r="I180">
            <v>1</v>
          </cell>
          <cell r="J180" t="str">
            <v>105802033</v>
          </cell>
          <cell r="K180">
            <v>198640000</v>
          </cell>
        </row>
        <row r="181">
          <cell r="A181">
            <v>1058</v>
          </cell>
          <cell r="B181" t="str">
            <v xml:space="preserve">1058 Participación ciudadana para el reencuentro, la reconciliación y la paz </v>
          </cell>
          <cell r="C181" t="str">
            <v>03 CONSOLIDACIÓN DEL OBSERVATORIO DE CONVIVENCIA ESCOLAR</v>
          </cell>
          <cell r="D181">
            <v>10</v>
          </cell>
          <cell r="E181" t="str">
            <v>03010 Apoyo profesional y técnico para las estrategias para la construcción de una ciudad educadora, por el reencuentro, la reconciliación y la paz, con énfasis en la consolidación del Observatorio y el Sistema Distrital de Convivencia Escolar</v>
          </cell>
          <cell r="F181" t="str">
            <v>Personal Contratado Para Apoyar Las Actividades Propias De Los Proyectos De Inversión De La Entidad 03-04-0001</v>
          </cell>
          <cell r="G181" t="str">
            <v>MODERNIZACIÓN DE LA SECRETARIA DE EDUCACIÓN - A.1.4.1</v>
          </cell>
          <cell r="H181" t="str">
            <v>Personas</v>
          </cell>
          <cell r="I181">
            <v>9</v>
          </cell>
          <cell r="J181" t="str">
            <v>105803010</v>
          </cell>
          <cell r="K181">
            <v>550272000</v>
          </cell>
        </row>
        <row r="182">
          <cell r="A182">
            <v>1058</v>
          </cell>
          <cell r="B182" t="str">
            <v xml:space="preserve">1058 Participación ciudadana para el reencuentro, la reconciliación y la paz </v>
          </cell>
          <cell r="C182" t="str">
            <v>03 CONSOLIDACIÓN DEL OBSERVATORIO DE CONVIVENCIA ESCOLAR</v>
          </cell>
          <cell r="D182">
            <v>11</v>
          </cell>
          <cell r="E182" t="str">
            <v>03011 Implementar la estrategia que permita el estudio y análisis de los fenómenos que afectan el clima escolar, los entornos escolares y la convivencia</v>
          </cell>
          <cell r="F182" t="str">
            <v>Acompañar A Colegios En La Formulación Y Ejecución De Planes Institucionales 03-01-0204</v>
          </cell>
          <cell r="G182" t="str">
            <v>APLICACIÓN DE PROYECTOS EDUCATIVOS TRANSVERSALES - A.1.7.2</v>
          </cell>
          <cell r="H182" t="str">
            <v>Proyectos</v>
          </cell>
          <cell r="I182">
            <v>3</v>
          </cell>
          <cell r="J182" t="str">
            <v>105803011</v>
          </cell>
          <cell r="K182">
            <v>1000000000</v>
          </cell>
        </row>
        <row r="183">
          <cell r="A183">
            <v>1058</v>
          </cell>
          <cell r="B183" t="str">
            <v xml:space="preserve">1058 Participación ciudadana para el reencuentro, la reconciliación y la paz </v>
          </cell>
          <cell r="C183" t="str">
            <v>04 MEJORAMIENTO DE ENTORNOS ESCOLARES</v>
          </cell>
          <cell r="D183">
            <v>12</v>
          </cell>
          <cell r="E183" t="str">
            <v>04012 Implementar las estrategias de intervención de los entornos escolares de los colegios distritales.</v>
          </cell>
          <cell r="F183" t="str">
            <v>Acompañar A Colegios En La Formulación Y Ejecución De Planes Institucionales 03-01-0204</v>
          </cell>
          <cell r="G183" t="str">
            <v>APLICACIÓN DE PROYECTOS EDUCATIVOS TRANSVERSALES - A.1.7.2</v>
          </cell>
          <cell r="H183" t="str">
            <v>Colegios</v>
          </cell>
          <cell r="I183">
            <v>137</v>
          </cell>
          <cell r="J183" t="str">
            <v>105804012</v>
          </cell>
          <cell r="K183">
            <v>1495000000</v>
          </cell>
        </row>
        <row r="184">
          <cell r="A184">
            <v>1058</v>
          </cell>
          <cell r="B184" t="str">
            <v xml:space="preserve">1058 Participación ciudadana para el reencuentro, la reconciliación y la paz </v>
          </cell>
          <cell r="C184" t="str">
            <v>04 MEJORAMIENTO DE ENTORNOS ESCOLARES</v>
          </cell>
          <cell r="D184">
            <v>13</v>
          </cell>
          <cell r="E184" t="str">
            <v>04013 Apoyo profesional y técnico para las estrategias para la construcción de una ciudad educadora, por el reencuentro, la reconciliación y la paz, con énfasis en el mejoramiento de entornos escolares</v>
          </cell>
          <cell r="F184" t="str">
            <v>Personal Contratado Para Apoyar Las Actividades Propias De Los Proyectos De Inversión De La Entidad 03-04-0001</v>
          </cell>
          <cell r="G184" t="str">
            <v>MODERNIZACIÓN DE LA SECRETARIA DE EDUCACIÓN - A.1.4.1</v>
          </cell>
          <cell r="H184" t="str">
            <v>Personas</v>
          </cell>
          <cell r="I184">
            <v>9</v>
          </cell>
          <cell r="J184" t="str">
            <v>105804013</v>
          </cell>
          <cell r="K184">
            <v>569715000</v>
          </cell>
        </row>
        <row r="185">
          <cell r="A185">
            <v>1058</v>
          </cell>
          <cell r="B185" t="str">
            <v xml:space="preserve">1058 Participación ciudadana para el reencuentro, la reconciliación y la paz </v>
          </cell>
          <cell r="C185" t="str">
            <v>05 FORTALECIMIENTO DE  LOS PLANES DE CONVIVENCIA HACIA EL REENCUENTRO, LA RECONCILIACIÓN Y LA PAZ.</v>
          </cell>
          <cell r="D185">
            <v>15</v>
          </cell>
          <cell r="E185" t="str">
            <v>05015 Apoyo profesional y técnico para las estrategias para la construcción de una ciudad educadora, por el reencuentro, la reconciliación y la paz, con énfasis en el fortalecimiento de los planes de convivencia y la implementación de la cátedra de paz</v>
          </cell>
          <cell r="F185" t="str">
            <v>Personal Contratado Para Apoyar Las Actividades Propias De Los Proyectos De Inversión De La Entidad 03-04-0001</v>
          </cell>
          <cell r="G185" t="str">
            <v>MODERNIZACIÓN DE LA SECRETARIA DE EDUCACIÓN - A.1.4.1</v>
          </cell>
          <cell r="H185" t="str">
            <v>Personas</v>
          </cell>
          <cell r="I185">
            <v>16</v>
          </cell>
          <cell r="J185" t="str">
            <v>105805015</v>
          </cell>
          <cell r="K185">
            <v>1190276000</v>
          </cell>
        </row>
        <row r="186">
          <cell r="A186">
            <v>1058</v>
          </cell>
          <cell r="B186" t="str">
            <v xml:space="preserve">1058 Participación ciudadana para el reencuentro, la reconciliación y la paz </v>
          </cell>
          <cell r="C186" t="str">
            <v>05 FORTALECIMIENTO DE  LOS PLANES DE CONVIVENCIA HACIA EL REENCUENTRO, LA RECONCILIACIÓN Y LA PAZ.</v>
          </cell>
          <cell r="D186">
            <v>27</v>
          </cell>
          <cell r="E186" t="str">
            <v>05027 Implementar las estrategias para el fortalecimiento de los planes de convivencia hacia el reencuentro, la reconciliación y la paz y para la implementación de la cátedra de paz con enfoque de cultura ciudadana</v>
          </cell>
          <cell r="F186" t="str">
            <v>Acompañar A Colegios En La Formulación Y Ejecución De Planes Institucionales 03-01-0204</v>
          </cell>
          <cell r="G186" t="str">
            <v>APLICACIÓN DE PROYECTOS EDUCATIVOS TRANSVERSALES - A.1.7.2</v>
          </cell>
          <cell r="H186" t="str">
            <v>Colegios</v>
          </cell>
          <cell r="I186">
            <v>261</v>
          </cell>
          <cell r="J186" t="str">
            <v>105805027</v>
          </cell>
          <cell r="K186">
            <v>400000000</v>
          </cell>
        </row>
        <row r="187">
          <cell r="A187">
            <v>1058</v>
          </cell>
          <cell r="B187" t="str">
            <v xml:space="preserve">1058 Participación ciudadana para el reencuentro, la reconciliación y la paz </v>
          </cell>
          <cell r="C187" t="str">
            <v>06 GESTION CON LA COMUNIDAD EDUCATIVA</v>
          </cell>
          <cell r="D187">
            <v>28</v>
          </cell>
          <cell r="E187" t="str">
            <v>06028 Apoyo profesional y técnico para las estrategias para la construcción de una ciudad educadora, por el reencuentro, la reconciliación y la paz, con énfasis en el fortalecimiento de la gestión con la comunidad educativa</v>
          </cell>
          <cell r="F187" t="str">
            <v>Personal Contratado Para Apoyar Las Actividades Propias De Los Proyectos De Inversión De La Entidad 03-04-0001</v>
          </cell>
          <cell r="G187" t="str">
            <v>MODERNIZACIÓN DE LA SECRETARIA DE EDUCACIÓN - A.1.4.1</v>
          </cell>
          <cell r="H187" t="str">
            <v>Personas</v>
          </cell>
          <cell r="I187">
            <v>11</v>
          </cell>
          <cell r="J187" t="str">
            <v>105806028</v>
          </cell>
          <cell r="K187">
            <v>767222000</v>
          </cell>
        </row>
        <row r="188">
          <cell r="A188">
            <v>1058</v>
          </cell>
          <cell r="B188" t="str">
            <v xml:space="preserve">1058 Participación ciudadana para el reencuentro, la reconciliación y la paz </v>
          </cell>
          <cell r="C188" t="str">
            <v>06 GESTION CON LA COMUNIDAD EDUCATIVA</v>
          </cell>
          <cell r="D188">
            <v>29</v>
          </cell>
          <cell r="E188" t="str">
            <v>06029 Apoyo profesional y técnico para las estrategias para la construcción de una ciudad educadora, por el reencuentro, la reconciliación y la paz, con énfasis en el acompañamiento de escuelas de padres y familia</v>
          </cell>
          <cell r="F188" t="str">
            <v>Personal Contratado Para Apoyar Las Actividades Propias De Los Proyectos De Inversión De La Entidad 03-04-0001</v>
          </cell>
          <cell r="G188" t="str">
            <v>MODERNIZACIÓN DE LA SECRETARIA DE EDUCACIÓN - A.1.4.1</v>
          </cell>
          <cell r="H188" t="str">
            <v>Personas</v>
          </cell>
          <cell r="I188">
            <v>5</v>
          </cell>
          <cell r="J188" t="str">
            <v>105806029</v>
          </cell>
          <cell r="K188">
            <v>297000000</v>
          </cell>
        </row>
        <row r="189">
          <cell r="A189">
            <v>1071</v>
          </cell>
          <cell r="B189" t="str">
            <v>1071 Gestión educativa institucional</v>
          </cell>
          <cell r="C189" t="str">
            <v>01 APOYO ADMINISTRATIVO</v>
          </cell>
          <cell r="D189">
            <v>1</v>
          </cell>
          <cell r="E189" t="str">
            <v xml:space="preserve">01001 Garantizar el pago del servicio de acueducto, alcantarillado y aseo en los colegios oficiales (plantas físicas propias, arrendadas y lotes). </v>
          </cell>
          <cell r="F189" t="str">
            <v>Servicios De Acueducto, Alcantarillado Y Aseo De Instituciones Educativas 02-06-0009</v>
          </cell>
          <cell r="G189" t="str">
            <v>ACUEDUCTO, ALCANTARILLADO Y ASEO - A.1.2.6.1</v>
          </cell>
          <cell r="H189" t="str">
            <v>Colegios</v>
          </cell>
          <cell r="I189">
            <v>369</v>
          </cell>
          <cell r="J189" t="str">
            <v>107101001</v>
          </cell>
          <cell r="K189">
            <v>16300745000</v>
          </cell>
        </row>
        <row r="190">
          <cell r="A190">
            <v>1071</v>
          </cell>
          <cell r="B190" t="str">
            <v>1071 Gestión educativa institucional</v>
          </cell>
          <cell r="C190" t="str">
            <v>01 APOYO ADMINISTRATIVO</v>
          </cell>
          <cell r="D190">
            <v>2</v>
          </cell>
          <cell r="E190" t="str">
            <v xml:space="preserve">01002 Garantizar el pago del servicio de energía en los colegios oficiales (plantas físicas propias, arrendadas y lotes). </v>
          </cell>
          <cell r="F190" t="str">
            <v>Servicios De Energía De Instituciones Educativas 02-06-0010</v>
          </cell>
          <cell r="G190" t="str">
            <v>ENERGÍA - A.1.2.6.2</v>
          </cell>
          <cell r="H190" t="str">
            <v>Colegios</v>
          </cell>
          <cell r="I190">
            <v>369</v>
          </cell>
          <cell r="J190" t="str">
            <v>107101002</v>
          </cell>
          <cell r="K190">
            <v>11693334000</v>
          </cell>
        </row>
        <row r="191">
          <cell r="A191">
            <v>1071</v>
          </cell>
          <cell r="B191" t="str">
            <v>1071 Gestión educativa institucional</v>
          </cell>
          <cell r="C191" t="str">
            <v>01 APOYO ADMINISTRATIVO</v>
          </cell>
          <cell r="D191">
            <v>3</v>
          </cell>
          <cell r="E191" t="str">
            <v>01003 Garantizar el pago del servicio telefónico; plantas físicas propias y arrendadas</v>
          </cell>
          <cell r="F191" t="str">
            <v>Servicios De Teléfono De Instituciones Educativas 02-06-0011</v>
          </cell>
          <cell r="G191" t="str">
            <v>TELÉFONO - A.1.2.6.3</v>
          </cell>
          <cell r="H191" t="str">
            <v>Colegios</v>
          </cell>
          <cell r="I191">
            <v>369</v>
          </cell>
          <cell r="J191" t="str">
            <v>107101003</v>
          </cell>
          <cell r="K191">
            <v>2881948000</v>
          </cell>
        </row>
        <row r="192">
          <cell r="A192">
            <v>1071</v>
          </cell>
          <cell r="B192" t="str">
            <v>1071 Gestión educativa institucional</v>
          </cell>
          <cell r="C192" t="str">
            <v>01 APOYO ADMINISTRATIVO</v>
          </cell>
          <cell r="D192">
            <v>4</v>
          </cell>
          <cell r="E192" t="str">
            <v>01004 Garantizar el pago del servicio de gas natural (plantas físicas propias, arrendadas y lotes)</v>
          </cell>
          <cell r="F192" t="str">
            <v>Legalización De Acometidas De Servicios Públicos  Y Pago De Gas 02-06-0217</v>
          </cell>
          <cell r="G192" t="str">
            <v>OTROS - A.1.2.6.5</v>
          </cell>
          <cell r="H192" t="str">
            <v>Colegios</v>
          </cell>
          <cell r="I192">
            <v>369</v>
          </cell>
          <cell r="J192" t="str">
            <v>107101004</v>
          </cell>
          <cell r="K192">
            <v>60444000</v>
          </cell>
        </row>
        <row r="193">
          <cell r="A193">
            <v>1071</v>
          </cell>
          <cell r="B193" t="str">
            <v>1071 Gestión educativa institucional</v>
          </cell>
          <cell r="C193" t="str">
            <v>01 APOYO ADMINISTRATIVO</v>
          </cell>
          <cell r="D193">
            <v>5</v>
          </cell>
          <cell r="E193" t="str">
            <v>01005 Servicios De Vigilancia De Instituciones Educativas 02-06-0022</v>
          </cell>
          <cell r="F193" t="str">
            <v>Servicios De Vigilancia De Instituciones Educativas 02-06-0022</v>
          </cell>
          <cell r="G193" t="str">
            <v>CONTRATACIÓN DE VIGILANCIA A LOS ESTABLECIMIENTOS EDUCATIVOS ESTATALES - A.1.1.7</v>
          </cell>
          <cell r="H193" t="str">
            <v>Colegios</v>
          </cell>
          <cell r="I193">
            <v>369</v>
          </cell>
          <cell r="J193" t="str">
            <v>107101005</v>
          </cell>
          <cell r="K193">
            <v>120000000000</v>
          </cell>
        </row>
        <row r="194">
          <cell r="A194">
            <v>1071</v>
          </cell>
          <cell r="B194" t="str">
            <v>1071 Gestión educativa institucional</v>
          </cell>
          <cell r="C194" t="str">
            <v>01 APOYO ADMINISTRATIVO</v>
          </cell>
          <cell r="D194">
            <v>6</v>
          </cell>
          <cell r="E194" t="str">
            <v>01006 Suministrar servicio de aseo privado para  todas las sedes de los colegios( plantas físicas propias, arriendos y convenios)  la interventoría, supervisión,  seguimiento, control del servicio y adiciones requeridas.</v>
          </cell>
          <cell r="F194" t="str">
            <v>Servicios De Aseo De Instituciones Educativas 02-06-0012</v>
          </cell>
          <cell r="G194" t="str">
            <v>OTROS - A.1.2.6.5</v>
          </cell>
          <cell r="H194" t="str">
            <v>Colegios</v>
          </cell>
          <cell r="I194">
            <v>369</v>
          </cell>
          <cell r="J194" t="str">
            <v>107101006</v>
          </cell>
          <cell r="K194">
            <v>92000000000</v>
          </cell>
        </row>
        <row r="195">
          <cell r="A195">
            <v>1071</v>
          </cell>
          <cell r="B195" t="str">
            <v>1071 Gestión educativa institucional</v>
          </cell>
          <cell r="C195" t="str">
            <v>02 ARRENDAMIENTOS</v>
          </cell>
          <cell r="D195">
            <v>7</v>
          </cell>
          <cell r="E195" t="str">
            <v>02007 Arrendar  inmuebles para ampliar la oferta educativa oficial, ajustar parámetros y atender a los alumnos que se trasladan por la intervención de plantas físicas y adelantar las adiciones.</v>
          </cell>
          <cell r="F195" t="str">
            <v>Arrendamiento De Inmuebles 02-06-0002</v>
          </cell>
          <cell r="G195" t="str">
            <v>ARRENDAMIENTO DE INMUEBLES DESTINADOS A LA PRESTACIÓN DEL SERVICIO PÚBLICO EDUCATIVO A.1.2.12</v>
          </cell>
          <cell r="H195" t="str">
            <v>Sedes Educativas</v>
          </cell>
          <cell r="I195">
            <v>77</v>
          </cell>
          <cell r="J195" t="str">
            <v>107102007</v>
          </cell>
          <cell r="K195">
            <v>11433675000</v>
          </cell>
        </row>
        <row r="196">
          <cell r="A196">
            <v>1071</v>
          </cell>
          <cell r="B196" t="str">
            <v>1071 Gestión educativa institucional</v>
          </cell>
          <cell r="C196" t="str">
            <v>02 ARRENDAMIENTOS</v>
          </cell>
          <cell r="D196">
            <v>8</v>
          </cell>
          <cell r="E196" t="str">
            <v>02008 Pagar de sentencias, laudos, conciliaciones, transacciones y providencias de autoridad jurisdiccional competente</v>
          </cell>
          <cell r="F196" t="str">
            <v>Arrendamiento De Inmuebles 02-06-0002</v>
          </cell>
          <cell r="G196" t="str">
            <v>ARRENDAMIENTO DE INMUEBLES DESTINADOS A LA PRESTACIÓN DEL SERVICIO PÚBLICO EDUCATIVO A.1.2.12</v>
          </cell>
          <cell r="H196" t="str">
            <v>Porcentaje</v>
          </cell>
          <cell r="I196">
            <v>100</v>
          </cell>
          <cell r="J196" t="str">
            <v>107102008</v>
          </cell>
          <cell r="K196">
            <v>128384000</v>
          </cell>
        </row>
        <row r="197">
          <cell r="A197">
            <v>1071</v>
          </cell>
          <cell r="B197" t="str">
            <v>1071 Gestión educativa institucional</v>
          </cell>
          <cell r="C197" t="str">
            <v xml:space="preserve">03 LOGÍSTICA Y APOYOS </v>
          </cell>
          <cell r="D197">
            <v>9</v>
          </cell>
          <cell r="E197" t="str">
            <v xml:space="preserve">03009 Suministrar el servicios de transporte para el traslado de funcionarios Administrativos a los colegios o  localidades para fortalecer la labor que realiza la SED a través de sus proyectos de inversión </v>
          </cell>
          <cell r="F197" t="str">
            <v>Apoyo Logístico Para El Desarrollo De Las Actividades Propias De Los Proyectos De Inversiónen General 03-01-0354</v>
          </cell>
          <cell r="G197" t="str">
            <v>APLICACIÓN DE PROYECTOS EDUCATIVOS TRANSVERSALES - A.1.7.2</v>
          </cell>
          <cell r="H197" t="str">
            <v>Servicios de Transporte</v>
          </cell>
          <cell r="I197">
            <v>2750</v>
          </cell>
          <cell r="J197" t="str">
            <v>107103009</v>
          </cell>
          <cell r="K197">
            <v>896425000</v>
          </cell>
        </row>
        <row r="198">
          <cell r="A198">
            <v>1071</v>
          </cell>
          <cell r="B198" t="str">
            <v>1071 Gestión educativa institucional</v>
          </cell>
          <cell r="C198" t="str">
            <v xml:space="preserve">03 LOGÍSTICA Y APOYOS </v>
          </cell>
          <cell r="D198">
            <v>10</v>
          </cell>
          <cell r="E198" t="str">
            <v xml:space="preserve">03010 Suministrar apoyo  técnico y profesional para actividades relacionadas con el proyecto de inversión </v>
          </cell>
          <cell r="F198" t="str">
            <v>Personal Contratado Para Apoyar Las Actividades Propias De Los Proyectos De Inversión De La Entidad 03-04-0001</v>
          </cell>
          <cell r="G198" t="str">
            <v>MODERNIZACIÓN DE LA SECRETARIA DE EDUCACIÓN - A.1.4.1</v>
          </cell>
          <cell r="H198" t="str">
            <v>Personas</v>
          </cell>
          <cell r="I198">
            <v>10</v>
          </cell>
          <cell r="J198" t="str">
            <v>107103010</v>
          </cell>
          <cell r="K198">
            <v>969913000</v>
          </cell>
        </row>
        <row r="199">
          <cell r="A199">
            <v>1071</v>
          </cell>
          <cell r="B199" t="str">
            <v>1071 Gestión educativa institucional</v>
          </cell>
          <cell r="C199" t="str">
            <v xml:space="preserve">03 LOGÍSTICA Y APOYOS </v>
          </cell>
          <cell r="D199">
            <v>11</v>
          </cell>
          <cell r="E199" t="str">
            <v>03011 Suministrar el apoyo logístico a los eventos de la entidad</v>
          </cell>
          <cell r="F199" t="str">
            <v>Soporte Logístico Para El Desarrollo De Las Actividades Propias De Los Proyectos De Inversión 02-01-0364</v>
          </cell>
          <cell r="G199" t="str">
            <v>APLICACIÓN DE PROYECTOS EDUCATIVOS TRANSVERSALES - A.1.7.2</v>
          </cell>
          <cell r="H199" t="str">
            <v>Eventos</v>
          </cell>
          <cell r="I199">
            <v>75</v>
          </cell>
          <cell r="J199" t="str">
            <v>107103011</v>
          </cell>
          <cell r="K199">
            <v>8912848000</v>
          </cell>
        </row>
        <row r="200">
          <cell r="A200">
            <v>1071</v>
          </cell>
          <cell r="B200" t="str">
            <v>1071 Gestión educativa institucional</v>
          </cell>
          <cell r="C200" t="str">
            <v xml:space="preserve">03 LOGÍSTICA Y APOYOS </v>
          </cell>
          <cell r="D200">
            <v>12</v>
          </cell>
          <cell r="E200" t="str">
            <v>03012 Interventoria al apoyo logístico a los eventos de la entidad</v>
          </cell>
          <cell r="F200" t="str">
            <v>Soporte Logístico Para El Desarrollo De Las Actividades Propias De Los Proyectos De Inversión 02-01-0364</v>
          </cell>
          <cell r="G200" t="str">
            <v>APLICACIÓN DE PROYECTOS EDUCATIVOS TRANSVERSALES - A.1.7.2</v>
          </cell>
          <cell r="H200" t="str">
            <v>Consultoría</v>
          </cell>
          <cell r="I200">
            <v>1</v>
          </cell>
          <cell r="J200" t="str">
            <v>107103012</v>
          </cell>
          <cell r="K200">
            <v>991284000</v>
          </cell>
        </row>
        <row r="201">
          <cell r="A201">
            <v>1072</v>
          </cell>
          <cell r="B201" t="str">
            <v>1072 Evaluar para transformar y mejorar</v>
          </cell>
          <cell r="C201" t="str">
            <v>01 Gestión del Conocimiento sobre evaluación para la Calidad de la Educación</v>
          </cell>
          <cell r="D201">
            <v>1</v>
          </cell>
          <cell r="E201" t="str">
            <v>01001 Producción de información relevante para caracterizar las Instituciones Educativas Distritales - IED</v>
          </cell>
          <cell r="F201" t="str">
            <v>Evaluación Educativa 03-01-0009</v>
          </cell>
          <cell r="G201" t="str">
            <v>DISEÑO E IMPLEMENTACIÓN DE PLANES DE MEJORAMIENTO - A.1.2.11</v>
          </cell>
          <cell r="H201" t="str">
            <v>Colegios</v>
          </cell>
          <cell r="I201">
            <v>362</v>
          </cell>
          <cell r="J201" t="str">
            <v>107201001</v>
          </cell>
          <cell r="K201">
            <v>408000000</v>
          </cell>
        </row>
        <row r="202">
          <cell r="A202">
            <v>1072</v>
          </cell>
          <cell r="B202" t="str">
            <v>1072 Evaluar para transformar y mejorar</v>
          </cell>
          <cell r="C202" t="str">
            <v>01 Gestión del Conocimiento sobre evaluación para la Calidad de la Educación</v>
          </cell>
          <cell r="D202">
            <v>2</v>
          </cell>
          <cell r="E202" t="str">
            <v>01002 Personal técnico y profesional para la ejecución de las actividades propuestas en los diferentes componentes del proyecto.</v>
          </cell>
          <cell r="F202" t="str">
            <v>Personal Contratado Para Apoyar Las Actividades Propias De Los Proyectos De Inversión De La Entidad 03-04-0001</v>
          </cell>
          <cell r="G202" t="str">
            <v>MODERNIZACIÓN DE LA SECRETARIA DE EDUCACIÓN - A.1.4.1</v>
          </cell>
          <cell r="H202" t="str">
            <v>Personas</v>
          </cell>
          <cell r="I202">
            <v>8</v>
          </cell>
          <cell r="J202" t="str">
            <v>107201002</v>
          </cell>
          <cell r="K202">
            <v>580600000</v>
          </cell>
        </row>
        <row r="203">
          <cell r="A203">
            <v>1072</v>
          </cell>
          <cell r="B203" t="str">
            <v>1072 Evaluar para transformar y mejorar</v>
          </cell>
          <cell r="C203" t="str">
            <v xml:space="preserve">02 Mejores practicas evaluativas </v>
          </cell>
          <cell r="D203">
            <v>2</v>
          </cell>
          <cell r="E203" t="str">
            <v>02002 Repositorio de mejores prácticas evaluativas en la ciudad.</v>
          </cell>
          <cell r="F203" t="str">
            <v>Evaluación Educativa 03-01-0009</v>
          </cell>
          <cell r="G203" t="str">
            <v>DISEÑO E IMPLEMENTACIÓN DE PLANES DE MEJORAMIENTO - A.1.2.11</v>
          </cell>
          <cell r="H203" t="str">
            <v>Repositorio</v>
          </cell>
          <cell r="I203">
            <v>1</v>
          </cell>
          <cell r="J203" t="str">
            <v>107202002</v>
          </cell>
          <cell r="K203">
            <v>200000000</v>
          </cell>
        </row>
        <row r="204">
          <cell r="A204">
            <v>1072</v>
          </cell>
          <cell r="B204" t="str">
            <v>1072 Evaluar para transformar y mejorar</v>
          </cell>
          <cell r="C204" t="str">
            <v xml:space="preserve">03 Articulación e integración de información sobre evaluaciones de aprendizaje, enseñanza y gestión en las IE </v>
          </cell>
          <cell r="D204">
            <v>1</v>
          </cell>
          <cell r="E204" t="str">
            <v>03001 Desarrollar, revisar y ajustar  estrategias  de evaluación en los diferentes componentes del sistema.</v>
          </cell>
          <cell r="F204" t="str">
            <v>Evaluación Educativa 03-01-0009</v>
          </cell>
          <cell r="G204" t="str">
            <v>DISEÑO E IMPLEMENTACIÓN DE PLANES DE MEJORAMIENTO - A.1.2.11</v>
          </cell>
          <cell r="H204" t="str">
            <v>Sistema</v>
          </cell>
          <cell r="I204">
            <v>1</v>
          </cell>
          <cell r="J204" t="str">
            <v>107203001</v>
          </cell>
          <cell r="K204">
            <v>1246000000</v>
          </cell>
        </row>
        <row r="205">
          <cell r="A205">
            <v>1072</v>
          </cell>
          <cell r="B205" t="str">
            <v>1072 Evaluar para transformar y mejorar</v>
          </cell>
          <cell r="C205" t="str">
            <v xml:space="preserve">03 Articulación e integración de información sobre evaluaciones de aprendizaje, enseñanza y gestión en las IE </v>
          </cell>
          <cell r="D205">
            <v>2</v>
          </cell>
          <cell r="E205" t="str">
            <v>03002 Aplicar pruebas internacionales, desarrollar y aplicar pruebas nacionales y las encuestas requeridas para el sector.</v>
          </cell>
          <cell r="F205" t="str">
            <v>Evaluación Educativa 03-01-0009</v>
          </cell>
          <cell r="G205" t="str">
            <v>DISEÑO E IMPLEMENTACIÓN DE PLANES DE MEJORAMIENTO - A.1.2.11</v>
          </cell>
          <cell r="H205" t="str">
            <v>Aplicaciones y encuestas</v>
          </cell>
          <cell r="I205">
            <v>4</v>
          </cell>
          <cell r="J205" t="str">
            <v>107203002</v>
          </cell>
          <cell r="K205">
            <v>1255000000</v>
          </cell>
        </row>
        <row r="206">
          <cell r="A206">
            <v>1072</v>
          </cell>
          <cell r="B206" t="str">
            <v>1072 Evaluar para transformar y mejorar</v>
          </cell>
          <cell r="C206" t="str">
            <v xml:space="preserve">04 Estímulos y reconocimientos a la Calidad de la educación </v>
          </cell>
          <cell r="D206">
            <v>1</v>
          </cell>
          <cell r="E206" t="str">
            <v>04001 Realizar el proceso requerido para la evaluación del incentivo por Gestión Institucional art. 23 Acuerdo 273.17</v>
          </cell>
          <cell r="F206" t="str">
            <v>Evaluación Educativa 03-01-0009</v>
          </cell>
          <cell r="G206" t="str">
            <v>DISEÑO E IMPLEMENTACIÓN DE PLANES DE MEJORAMIENTO - A.1.2.11</v>
          </cell>
          <cell r="H206" t="str">
            <v>Proceso</v>
          </cell>
          <cell r="I206">
            <v>1</v>
          </cell>
          <cell r="J206" t="str">
            <v>107204001</v>
          </cell>
          <cell r="K206">
            <v>150000000</v>
          </cell>
        </row>
        <row r="207">
          <cell r="A207">
            <v>1072</v>
          </cell>
          <cell r="B207" t="str">
            <v>1072 Evaluar para transformar y mejorar</v>
          </cell>
          <cell r="C207" t="str">
            <v xml:space="preserve">04 Estímulos y reconocimientos a la Calidad de la educación </v>
          </cell>
          <cell r="D207">
            <v>2</v>
          </cell>
          <cell r="E207" t="str">
            <v>04002 Entregar estímulos económicos a colegios premiados por su excelente gestión institucional en marco del Acuerdo 273/2007</v>
          </cell>
          <cell r="F207" t="str">
            <v>Incentivos Económicos  A Los Colegios Con Mejores Resultados Que Aporten Al Mejoramiento De La Calidad Educativa 05-02-0022</v>
          </cell>
          <cell r="G207" t="str">
            <v>DISEÑO E IMPLEMENTACIÓN DE PLANES DE MEJORAMIENTO - A.1.2.11</v>
          </cell>
          <cell r="H207" t="str">
            <v>Colegios</v>
          </cell>
          <cell r="I207">
            <v>5</v>
          </cell>
          <cell r="J207" t="str">
            <v>107204002</v>
          </cell>
          <cell r="K207">
            <v>95900000</v>
          </cell>
        </row>
        <row r="208">
          <cell r="A208">
            <v>1072</v>
          </cell>
          <cell r="B208" t="str">
            <v>1072 Evaluar para transformar y mejorar</v>
          </cell>
          <cell r="C208" t="str">
            <v xml:space="preserve">04 Estímulos y reconocimientos a la Calidad de la educación </v>
          </cell>
          <cell r="D208">
            <v>3</v>
          </cell>
          <cell r="E208" t="str">
            <v>04003 Entregar estímulos económicos a colegios oficiales por mejor rendimiento académico en las pruebas de Estado SABER 11°.</v>
          </cell>
          <cell r="F208" t="str">
            <v>Incentivos Económicos  A Los Colegios Con Mejores Resultados Que Aporten Al Mejoramiento De La Calidad Educativa 05-02-0022</v>
          </cell>
          <cell r="G208" t="str">
            <v>DISEÑO E IMPLEMENTACIÓN DE PLANES DE MEJORAMIENTO - A.1.2.11</v>
          </cell>
          <cell r="H208" t="str">
            <v>Colegios</v>
          </cell>
          <cell r="I208">
            <v>5</v>
          </cell>
          <cell r="J208" t="str">
            <v>107204003</v>
          </cell>
          <cell r="K208">
            <v>95900000</v>
          </cell>
        </row>
        <row r="209">
          <cell r="A209">
            <v>1072</v>
          </cell>
          <cell r="B209" t="str">
            <v>1072 Evaluar para transformar y mejorar</v>
          </cell>
          <cell r="C209" t="str">
            <v xml:space="preserve">04 Estímulos y reconocimientos a la Calidad de la educación </v>
          </cell>
          <cell r="D209">
            <v>4</v>
          </cell>
          <cell r="E209" t="str">
            <v>04004 Entregar estímulos económicos a colegios premiados por rendimiento académico en las pruebas SABER</v>
          </cell>
          <cell r="F209" t="str">
            <v>Incentivos Económicos  A Los Colegios Con Mejores Resultados Que Aporten Al Mejoramiento De La Calidad Educativa 05-02-0022</v>
          </cell>
          <cell r="G209" t="str">
            <v>DISEÑO E IMPLEMENTACIÓN DE PLANES DE MEJORAMIENTO - A.1.2.11</v>
          </cell>
          <cell r="H209" t="str">
            <v>Colegios</v>
          </cell>
          <cell r="I209">
            <v>5</v>
          </cell>
          <cell r="J209" t="str">
            <v>107204004</v>
          </cell>
          <cell r="K209">
            <v>95900000</v>
          </cell>
        </row>
        <row r="210">
          <cell r="A210">
            <v>1072</v>
          </cell>
          <cell r="B210" t="str">
            <v>1072 Evaluar para transformar y mejorar</v>
          </cell>
          <cell r="C210" t="str">
            <v xml:space="preserve">04 Estímulos y reconocimientos a la Calidad de la educación </v>
          </cell>
          <cell r="D210">
            <v>5</v>
          </cell>
          <cell r="E210" t="str">
            <v>04005 Entregar estímulos económicos a colegios oficiales que se destaquen por mejor nivel de inglés en las pruebas de Estado SABER 11°.</v>
          </cell>
          <cell r="F210" t="str">
            <v>Incentivos Económicos  A Los Colegios Con Mejores Resultados Que Aporten Al Mejoramiento De La Calidad Educativa 05-02-0022</v>
          </cell>
          <cell r="G210" t="str">
            <v>DISEÑO E IMPLEMENTACIÓN DE PLANES DE MEJORAMIENTO - A.1.2.11</v>
          </cell>
          <cell r="H210" t="str">
            <v>Colegios</v>
          </cell>
          <cell r="I210">
            <v>5</v>
          </cell>
          <cell r="J210" t="str">
            <v>107204005</v>
          </cell>
          <cell r="K210">
            <v>95900000</v>
          </cell>
        </row>
        <row r="211">
          <cell r="A211">
            <v>1072</v>
          </cell>
          <cell r="B211" t="str">
            <v>1072 Evaluar para transformar y mejorar</v>
          </cell>
          <cell r="C211" t="str">
            <v xml:space="preserve">04 Estímulos y reconocimientos a la Calidad de la educación </v>
          </cell>
          <cell r="D211">
            <v>6</v>
          </cell>
          <cell r="E211" t="str">
            <v>04006 Entregar estímulos económicos a colegios oficiales que cada año se destaquen como los de más bajo índice de deserción.</v>
          </cell>
          <cell r="F211" t="str">
            <v>Incentivos Económicos  A Los Colegios Con Mejores Resultados Que Aporten Al Mejoramiento De La Calidad Educativa 05-02-0022</v>
          </cell>
          <cell r="G211" t="str">
            <v>DISEÑO E IMPLEMENTACIÓN DE PLANES DE MEJORAMIENTO - A.1.2.11</v>
          </cell>
          <cell r="H211" t="str">
            <v>Colegios</v>
          </cell>
          <cell r="I211">
            <v>5</v>
          </cell>
          <cell r="J211" t="str">
            <v>107204006</v>
          </cell>
          <cell r="K211">
            <v>95900000</v>
          </cell>
        </row>
        <row r="212">
          <cell r="A212">
            <v>1072</v>
          </cell>
          <cell r="B212" t="str">
            <v>1072 Evaluar para transformar y mejorar</v>
          </cell>
          <cell r="C212" t="str">
            <v xml:space="preserve">04 Estímulos y reconocimientos a la Calidad de la educación </v>
          </cell>
          <cell r="D212">
            <v>7</v>
          </cell>
          <cell r="E212" t="str">
            <v>04007 Reconocimiento a colegios en el marco de la Acreditación según Rs 1881/2015</v>
          </cell>
          <cell r="F212" t="str">
            <v>Incentivos Económicos  A Los Colegios Con Mejores Resultados Que Aporten Al Mejoramiento De La Calidad Educativa 05-02-0022</v>
          </cell>
          <cell r="G212" t="str">
            <v>DISEÑO E IMPLEMENTACIÓN DE PLANES DE MEJORAMIENTO - A.1.2.11</v>
          </cell>
          <cell r="H212" t="str">
            <v>Colegios</v>
          </cell>
          <cell r="I212">
            <v>5</v>
          </cell>
          <cell r="J212" t="str">
            <v>107204007</v>
          </cell>
          <cell r="K212">
            <v>95900000</v>
          </cell>
        </row>
        <row r="213">
          <cell r="A213">
            <v>1073</v>
          </cell>
          <cell r="B213" t="str">
            <v>1073 Desarrollo integral de la educación media en las instituciones educativas del Distrito</v>
          </cell>
          <cell r="C213" t="str">
            <v>01 Competencias básicas, técnicas, tecnológicas, socioemocionales y exploración</v>
          </cell>
          <cell r="D213">
            <v>1</v>
          </cell>
          <cell r="E213" t="str">
            <v>01001 Prestar apoyo profesional y/o tecnico para acompañar a las IED en las actividades de planeción y seguimiento para desarrollo y fortalecimiento de las competencias básicas, sociales y emocionales de los estudiantes de educación media de Bogotá</v>
          </cell>
          <cell r="F213" t="str">
            <v>Personal Contratado Para Apoyar Las Actividades Propias De Los Proyectos De Inversión De La Entidad 03-04-0001</v>
          </cell>
          <cell r="G213" t="str">
            <v>MODERNIZACIÓN DE LA SECRETARIA DE EDUCACIÓN - A.1.4.1</v>
          </cell>
          <cell r="H213" t="str">
            <v>Personas</v>
          </cell>
          <cell r="I213">
            <v>32</v>
          </cell>
          <cell r="J213" t="str">
            <v>107301001</v>
          </cell>
          <cell r="K213">
            <v>1931591000</v>
          </cell>
        </row>
        <row r="214">
          <cell r="A214">
            <v>1073</v>
          </cell>
          <cell r="B214" t="str">
            <v>1073 Desarrollo integral de la educación media en las instituciones educativas del Distrito</v>
          </cell>
          <cell r="C214" t="str">
            <v>01 Competencias básicas, técnicas, tecnológicas, socioemocionales y exploración</v>
          </cell>
          <cell r="D214">
            <v>4</v>
          </cell>
          <cell r="E214" t="str">
            <v>01004 Realizar acompañamiento, seguimiento e implementación para desarrollo y fortalecimiento de las competencias básicas, sociales y emocionales de los estudiantes de educación media de Bogotá</v>
          </cell>
          <cell r="F214" t="str">
            <v>Acompañar A Colegios En La Formulación Y Ejecución De Planes Institucionales 03-01-0204</v>
          </cell>
          <cell r="G214" t="str">
            <v>APLICACIÓN DE PROYECTOS EDUCATIVOS TRANSVERSALES - A.1.7.2</v>
          </cell>
          <cell r="H214" t="str">
            <v>Persona Jurídica</v>
          </cell>
          <cell r="I214">
            <v>15</v>
          </cell>
          <cell r="J214" t="str">
            <v>107301004</v>
          </cell>
          <cell r="K214">
            <v>15270921000</v>
          </cell>
        </row>
        <row r="215">
          <cell r="A215">
            <v>1073</v>
          </cell>
          <cell r="B215" t="str">
            <v>1073 Desarrollo integral de la educación media en las instituciones educativas del Distrito</v>
          </cell>
          <cell r="C215" t="str">
            <v>02 Orientación sociocupacional</v>
          </cell>
          <cell r="D215">
            <v>1</v>
          </cell>
          <cell r="E215" t="str">
            <v>02001 Prestar apoyo profesional y/o tecnico para acompañar a las IED en las actividades de planeación y seguimiento para el desarrollo y fortalecimiento de la orientación sociocupacional de los estudiantes de educación media de Bogotá</v>
          </cell>
          <cell r="F215" t="str">
            <v>Personal Contratado Para Apoyar Las Actividades Propias De Los Proyectos De Inversión De La Entidad 03-04-0001</v>
          </cell>
          <cell r="G215" t="str">
            <v>MODERNIZACIÓN DE LA SECRETARIA DE EDUCACIÓN - A.1.4.1</v>
          </cell>
          <cell r="H215" t="str">
            <v>Personas</v>
          </cell>
          <cell r="I215">
            <v>3</v>
          </cell>
          <cell r="J215" t="str">
            <v>107302001</v>
          </cell>
          <cell r="K215">
            <v>209300000</v>
          </cell>
        </row>
        <row r="216">
          <cell r="A216">
            <v>1073</v>
          </cell>
          <cell r="B216" t="str">
            <v>1073 Desarrollo integral de la educación media en las instituciones educativas del Distrito</v>
          </cell>
          <cell r="C216" t="str">
            <v>02 Orientación sociocupacional</v>
          </cell>
          <cell r="D216">
            <v>2</v>
          </cell>
          <cell r="E216" t="str">
            <v>02002 Realizar acompañamiento, seguimiento e implementación de los procesos de orientación sociocupacional  de los estudiantes de educación media de Bogotá</v>
          </cell>
          <cell r="F216" t="str">
            <v>Acompañar A Colegios En La Formulación Y Ejecución De Planes Institucionales 03-01-0204</v>
          </cell>
          <cell r="G216" t="str">
            <v>APLICACIÓN DE PROYECTOS EDUCATIVOS TRANSVERSALES - A.1.7.2</v>
          </cell>
          <cell r="H216" t="str">
            <v>Persona Jurídica</v>
          </cell>
          <cell r="I216">
            <v>1</v>
          </cell>
          <cell r="J216" t="str">
            <v>107302002</v>
          </cell>
          <cell r="K216">
            <v>1750188000</v>
          </cell>
        </row>
        <row r="217">
          <cell r="A217">
            <v>1074</v>
          </cell>
          <cell r="B217" t="str">
            <v>1074 Educación superior para una ciudad de conocimiento</v>
          </cell>
          <cell r="C217" t="str">
            <v>01 ACCESO A EDUCACIÓN SUPERIOR</v>
          </cell>
          <cell r="D217">
            <v>1</v>
          </cell>
          <cell r="E217" t="str">
            <v>01001 Fondo de Reparación para el Acceso, Permanencia y Graduación en Educación Superior para la Población Víctima del Conflicto Armado en Colombia.</v>
          </cell>
          <cell r="F217" t="str">
            <v>Atención a Víctimas 03-02-0032</v>
          </cell>
          <cell r="G217" t="str">
            <v>APLICACIÓN DE PROYECTOS EDUCATIVOS TRANSVERSALES - A.1.7.2</v>
          </cell>
          <cell r="H217" t="str">
            <v>Cupos</v>
          </cell>
          <cell r="I217">
            <v>29</v>
          </cell>
          <cell r="J217" t="str">
            <v>107401001</v>
          </cell>
          <cell r="K217">
            <v>2000000000</v>
          </cell>
        </row>
        <row r="218">
          <cell r="A218">
            <v>1074</v>
          </cell>
          <cell r="B218" t="str">
            <v>1074 Educación superior para una ciudad de conocimiento</v>
          </cell>
          <cell r="C218" t="str">
            <v>01 ACCESO A EDUCACIÓN SUPERIOR</v>
          </cell>
          <cell r="D218">
            <v>2</v>
          </cell>
          <cell r="E218" t="str">
            <v>01002 Generar alternativas de financiación ofertadas en el portafolio de la Secretaria de Educación, para el acceso y la permanencia en la educación superior de los jóvenes residentes en Bogotá</v>
          </cell>
          <cell r="F218" t="str">
            <v>Financiación A Los Estudiantes Para El Acceso A La Educación Superior 06-01-0004</v>
          </cell>
          <cell r="G218" t="str">
            <v>COMPETENCIAS LABORALES GENERALES Y FORMACIÓN PARA EL TRABAJO Y EL DESARROLLO HUMANO - A.1.7.1</v>
          </cell>
          <cell r="H218" t="str">
            <v>Cupos</v>
          </cell>
          <cell r="I218">
            <v>783</v>
          </cell>
          <cell r="J218" t="str">
            <v>107401002</v>
          </cell>
          <cell r="K218">
            <v>31819000000</v>
          </cell>
        </row>
        <row r="219">
          <cell r="A219">
            <v>1074</v>
          </cell>
          <cell r="B219" t="str">
            <v>1074 Educación superior para una ciudad de conocimiento</v>
          </cell>
          <cell r="C219" t="str">
            <v>02 FORTALECIMIENTO DE LA CALIDAD</v>
          </cell>
          <cell r="D219">
            <v>3</v>
          </cell>
          <cell r="E219" t="str">
            <v>02003 Fortalecimiento de condiciones de calidad para fomentar procesos de acreditacion de programas.</v>
          </cell>
          <cell r="F219" t="str">
            <v>Asistencia técnica y fomento al mejoramiento de la calidad en el marco del Subsistema Distrital de Educación Superior 05-02-0179</v>
          </cell>
          <cell r="G219" t="str">
            <v>APLICACIÓN DE PROYECTOS EDUCATIVOS TRANSVERSALES - A.1.7.2</v>
          </cell>
          <cell r="H219" t="str">
            <v>Proyectos</v>
          </cell>
          <cell r="I219">
            <v>1</v>
          </cell>
          <cell r="J219" t="str">
            <v>107402003</v>
          </cell>
          <cell r="K219">
            <v>250000000</v>
          </cell>
        </row>
        <row r="220">
          <cell r="A220">
            <v>1074</v>
          </cell>
          <cell r="B220" t="str">
            <v>1074 Educación superior para una ciudad de conocimiento</v>
          </cell>
          <cell r="C220" t="str">
            <v>02 FORTALECIMIENTO DE LA CALIDAD</v>
          </cell>
          <cell r="D220">
            <v>4</v>
          </cell>
          <cell r="E220" t="str">
            <v>02004 Aunar esfuerzos con los actores del subsistema Distrital de Educacion Superior y el Gobierno Nacional, para orientar o desarrollar proyectos de Ciencia, Tecnología e Innovación, integrando apuestas productivas y de conocimiento de la región.</v>
          </cell>
          <cell r="F220" t="str">
            <v>Asistencia técnica y fomento al mejoramiento de la calidad en el marco del Subsistema Distrital de Educación Superior 05-02-0179</v>
          </cell>
          <cell r="G220" t="str">
            <v>APLICACIÓN DE PROYECTOS EDUCATIVOS TRANSVERSALES - A.1.7.2</v>
          </cell>
          <cell r="H220" t="str">
            <v>Proyectos</v>
          </cell>
          <cell r="I220">
            <v>2</v>
          </cell>
          <cell r="J220" t="str">
            <v>107402004</v>
          </cell>
          <cell r="K220">
            <v>500000000</v>
          </cell>
        </row>
        <row r="221">
          <cell r="A221">
            <v>1074</v>
          </cell>
          <cell r="B221" t="str">
            <v>1074 Educación superior para una ciudad de conocimiento</v>
          </cell>
          <cell r="C221" t="str">
            <v>02 FORTALECIMIENTO DE LA CALIDAD</v>
          </cell>
          <cell r="D221">
            <v>5</v>
          </cell>
          <cell r="E221" t="str">
            <v>02005 Implementacion gradual de una estrategia de Fomento a la calidad y mejores prácticas en los programas e instituciones de Formación para el Trabajo y el Desarrollo Humano</v>
          </cell>
          <cell r="F221" t="str">
            <v>Fortalecimiento de la formación para el trabajo y el desarrollo humano 03-02-0034</v>
          </cell>
          <cell r="G221" t="str">
            <v>COMPETENCIAS LABORALES GENERALES Y FORMACIÓN PARA EL TRABAJO Y EL DESARROLLO HUMANO - A.1.7.1</v>
          </cell>
          <cell r="H221" t="str">
            <v>Piloto</v>
          </cell>
          <cell r="I221">
            <v>1</v>
          </cell>
          <cell r="J221" t="str">
            <v>107402005</v>
          </cell>
          <cell r="K221">
            <v>550000000</v>
          </cell>
        </row>
        <row r="222">
          <cell r="A222">
            <v>1074</v>
          </cell>
          <cell r="B222" t="str">
            <v>1074 Educación superior para una ciudad de conocimiento</v>
          </cell>
          <cell r="C222" t="str">
            <v>02 FORTALECIMIENTO DE LA CALIDAD</v>
          </cell>
          <cell r="D222">
            <v>6</v>
          </cell>
          <cell r="E222" t="str">
            <v>02006 Prestar apoyo profesional y/o técnico en la ejecución, verificación y acompañamiento de proyectos de calidad en educacion superior</v>
          </cell>
          <cell r="F222" t="str">
            <v>Personal Contratado Para Apoyar Las Actividades Propias De Los Proyectos De Inversión De La Entidad 03-04-0001</v>
          </cell>
          <cell r="G222" t="str">
            <v>MODERNIZACIÓN DE LA SECRETARIA DE EDUCACIÓN - A.1.4.1</v>
          </cell>
          <cell r="H222" t="str">
            <v>Personas</v>
          </cell>
          <cell r="I222">
            <v>20</v>
          </cell>
          <cell r="J222" t="str">
            <v>107402006</v>
          </cell>
          <cell r="K222">
            <v>1260000000</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11-01-IF-002"/>
      <sheetName val="11-01-IF-002-AJUSTE"/>
      <sheetName val="Hoja3"/>
      <sheetName val="Hoja5"/>
      <sheetName val="Hoja1"/>
    </sheetNames>
    <sheetDataSet>
      <sheetData sheetId="0"/>
      <sheetData sheetId="1"/>
      <sheetData sheetId="2"/>
      <sheetData sheetId="3">
        <row r="2">
          <cell r="A2" t="str">
            <v>CCE-01</v>
          </cell>
        </row>
      </sheetData>
      <sheetData sheetId="4"/>
      <sheetData sheetId="5">
        <row r="3">
          <cell r="A3">
            <v>898</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11-01-IF-002"/>
      <sheetName val="Hoja3"/>
      <sheetName val="Hoja5"/>
      <sheetName val="Hoja1"/>
    </sheetNames>
    <sheetDataSet>
      <sheetData sheetId="0" refreshError="1"/>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11-01-IF-002"/>
      <sheetName val="Hoja3"/>
      <sheetName val="Hoja5"/>
      <sheetName val="Hoja1"/>
    </sheetNames>
    <sheetDataSet>
      <sheetData sheetId="0"/>
      <sheetData sheetId="1"/>
      <sheetData sheetId="2">
        <row r="2">
          <cell r="A2" t="str">
            <v>CCE-01</v>
          </cell>
        </row>
      </sheetData>
      <sheetData sheetId="3"/>
      <sheetData sheetId="4">
        <row r="3">
          <cell r="A3">
            <v>898</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11-01-IF-002"/>
      <sheetName val="11-01-IF-002-AJUSTE"/>
      <sheetName val="Hoja3"/>
      <sheetName val="Hoja5"/>
      <sheetName val="Hoja1"/>
    </sheetNames>
    <sheetDataSet>
      <sheetData sheetId="0" refreshError="1"/>
      <sheetData sheetId="1" refreshError="1"/>
      <sheetData sheetId="2" refreshError="1"/>
      <sheetData sheetId="3">
        <row r="2">
          <cell r="A2" t="str">
            <v>CCE-01</v>
          </cell>
        </row>
      </sheetData>
      <sheetData sheetId="4" refreshError="1"/>
      <sheetData sheetId="5">
        <row r="3">
          <cell r="A3">
            <v>898</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11-01-IF-002"/>
      <sheetName val="Hoja3"/>
      <sheetName val="Hoja5"/>
      <sheetName val="Hoja1"/>
    </sheetNames>
    <sheetDataSet>
      <sheetData sheetId="0"/>
      <sheetData sheetId="1"/>
      <sheetData sheetId="2">
        <row r="2">
          <cell r="A2" t="str">
            <v>CCE-01</v>
          </cell>
        </row>
      </sheetData>
      <sheetData sheetId="3"/>
      <sheetData sheetId="4">
        <row r="3">
          <cell r="A3">
            <v>898</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11-01-IF-002"/>
      <sheetName val="Hoja3"/>
      <sheetName val="Hoja5"/>
      <sheetName val="Hoja1"/>
    </sheetNames>
    <sheetDataSet>
      <sheetData sheetId="0"/>
      <sheetData sheetId="1"/>
      <sheetData sheetId="2">
        <row r="2">
          <cell r="A2" t="str">
            <v>CCE-01</v>
          </cell>
        </row>
      </sheetData>
      <sheetData sheetId="3"/>
      <sheetData sheetId="4">
        <row r="3">
          <cell r="A3">
            <v>898</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11-01-IF-002"/>
      <sheetName val="Hoja3"/>
      <sheetName val="Hoja5"/>
      <sheetName val="Hoja1"/>
    </sheetNames>
    <sheetDataSet>
      <sheetData sheetId="0"/>
      <sheetData sheetId="1"/>
      <sheetData sheetId="2">
        <row r="2">
          <cell r="A2" t="str">
            <v>CCE-01</v>
          </cell>
        </row>
      </sheetData>
      <sheetData sheetId="3"/>
      <sheetData sheetId="4">
        <row r="3">
          <cell r="A3">
            <v>898</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s>
    <sheetDataSet>
      <sheetData sheetId="0" refreshError="1"/>
      <sheetData sheetId="1" refreshError="1"/>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CONTRATOS"/>
      <sheetName val="PAC"/>
      <sheetName val="RESERVA"/>
      <sheetName val="Hoja3"/>
      <sheetName val="Hoja5"/>
    </sheetNames>
    <sheetDataSet>
      <sheetData sheetId="0">
        <row r="48">
          <cell r="F48" t="str">
            <v>Modernización de los procesos</v>
          </cell>
        </row>
      </sheetData>
      <sheetData sheetId="1">
        <row r="1">
          <cell r="D1" t="str">
            <v>nCDP</v>
          </cell>
        </row>
      </sheetData>
      <sheetData sheetId="2"/>
      <sheetData sheetId="3"/>
      <sheetData sheetId="4"/>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s>
    <sheetDataSet>
      <sheetData sheetId="0" refreshError="1"/>
      <sheetData sheetId="1">
        <row r="2">
          <cell r="A2" t="str">
            <v>CCE-01</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mailto:ediaz@educacionbogota.gov.co" TargetMode="External"/><Relationship Id="rId170" Type="http://schemas.openxmlformats.org/officeDocument/2006/relationships/hyperlink" Target="mailto:ediaz@educacionbogota.gov.co" TargetMode="External"/><Relationship Id="rId268" Type="http://schemas.openxmlformats.org/officeDocument/2006/relationships/hyperlink" Target="mailto:ediaz@educacionbogota.gov.co" TargetMode="External"/><Relationship Id="rId475" Type="http://schemas.openxmlformats.org/officeDocument/2006/relationships/hyperlink" Target="mailto:ediaz@educacionbogota.gov.co" TargetMode="External"/><Relationship Id="rId682" Type="http://schemas.openxmlformats.org/officeDocument/2006/relationships/hyperlink" Target="mailto:cmartinezb@educacionbogota.gov.co" TargetMode="External"/><Relationship Id="rId128" Type="http://schemas.openxmlformats.org/officeDocument/2006/relationships/hyperlink" Target="mailto:ediaz@educacionbogota.gov.co" TargetMode="External"/><Relationship Id="rId335" Type="http://schemas.openxmlformats.org/officeDocument/2006/relationships/hyperlink" Target="mailto:ediaz@educacionbogota.gov.co" TargetMode="External"/><Relationship Id="rId542" Type="http://schemas.openxmlformats.org/officeDocument/2006/relationships/hyperlink" Target="mailto:ediaz@educacionbogota.gov.co" TargetMode="External"/><Relationship Id="rId987" Type="http://schemas.openxmlformats.org/officeDocument/2006/relationships/hyperlink" Target="mailto:lcamargo@educacion.gov.co" TargetMode="External"/><Relationship Id="rId1172" Type="http://schemas.openxmlformats.org/officeDocument/2006/relationships/hyperlink" Target="mailto:nparra@educacionbogota.gov.co" TargetMode="External"/><Relationship Id="rId402" Type="http://schemas.openxmlformats.org/officeDocument/2006/relationships/hyperlink" Target="mailto:ediaz@educacionbogota.gov.co" TargetMode="External"/><Relationship Id="rId847" Type="http://schemas.openxmlformats.org/officeDocument/2006/relationships/hyperlink" Target="mailto:lcamargo@educacion.gov.co" TargetMode="External"/><Relationship Id="rId1032" Type="http://schemas.openxmlformats.org/officeDocument/2006/relationships/hyperlink" Target="mailto:lcamargo@educacion.gov.co" TargetMode="External"/><Relationship Id="rId1477" Type="http://schemas.openxmlformats.org/officeDocument/2006/relationships/hyperlink" Target="mailto:jpinzonf@educacionbogota.gov.co" TargetMode="External"/><Relationship Id="rId707" Type="http://schemas.openxmlformats.org/officeDocument/2006/relationships/hyperlink" Target="mailto:cmartinezb@educacionbogota.gov.co" TargetMode="External"/><Relationship Id="rId914" Type="http://schemas.openxmlformats.org/officeDocument/2006/relationships/hyperlink" Target="mailto:lcamargo@educacion.gov.co" TargetMode="External"/><Relationship Id="rId1337" Type="http://schemas.openxmlformats.org/officeDocument/2006/relationships/hyperlink" Target="mailto:lcaceresc@educacionbogota.gov.co" TargetMode="External"/><Relationship Id="rId43" Type="http://schemas.openxmlformats.org/officeDocument/2006/relationships/hyperlink" Target="mailto:ediaz@educacionbogota.gov.co" TargetMode="External"/><Relationship Id="rId1404" Type="http://schemas.openxmlformats.org/officeDocument/2006/relationships/hyperlink" Target="mailto:jpinzonf@educacionbogota.gov.co" TargetMode="External"/><Relationship Id="rId192" Type="http://schemas.openxmlformats.org/officeDocument/2006/relationships/hyperlink" Target="mailto:ediaz@educacionbogota.gov.co" TargetMode="External"/><Relationship Id="rId497" Type="http://schemas.openxmlformats.org/officeDocument/2006/relationships/hyperlink" Target="mailto:ediaz@educacionbogota.gov.co" TargetMode="External"/><Relationship Id="rId357" Type="http://schemas.openxmlformats.org/officeDocument/2006/relationships/hyperlink" Target="mailto:ediaz@educacionbogota.gov.co" TargetMode="External"/><Relationship Id="rId1194" Type="http://schemas.openxmlformats.org/officeDocument/2006/relationships/hyperlink" Target="mailto:nparra@educacionbogota.gov.co" TargetMode="External"/><Relationship Id="rId217" Type="http://schemas.openxmlformats.org/officeDocument/2006/relationships/hyperlink" Target="mailto:ediaz@educacionbogota.gov.co" TargetMode="External"/><Relationship Id="rId564" Type="http://schemas.openxmlformats.org/officeDocument/2006/relationships/hyperlink" Target="mailto:NPARRA@EDUCACIONBOGOTA.GOV.CO" TargetMode="External"/><Relationship Id="rId771" Type="http://schemas.openxmlformats.org/officeDocument/2006/relationships/hyperlink" Target="mailto:cmartinezb@educacionbogota.gov.co" TargetMode="External"/><Relationship Id="rId869" Type="http://schemas.openxmlformats.org/officeDocument/2006/relationships/hyperlink" Target="mailto:lcamargo@educacion.gov.co" TargetMode="External"/><Relationship Id="rId424" Type="http://schemas.openxmlformats.org/officeDocument/2006/relationships/hyperlink" Target="mailto:ediaz@educacionbogota.gov.co" TargetMode="External"/><Relationship Id="rId631" Type="http://schemas.openxmlformats.org/officeDocument/2006/relationships/hyperlink" Target="mailto:cmgonzalez@educacionbogota.gov.co" TargetMode="External"/><Relationship Id="rId729" Type="http://schemas.openxmlformats.org/officeDocument/2006/relationships/hyperlink" Target="mailto:cmartinezb@educacionbogota.gov.co" TargetMode="External"/><Relationship Id="rId1054" Type="http://schemas.openxmlformats.org/officeDocument/2006/relationships/hyperlink" Target="mailto:lcamargo@educacion.gov.co" TargetMode="External"/><Relationship Id="rId1261" Type="http://schemas.openxmlformats.org/officeDocument/2006/relationships/hyperlink" Target="mailto:agomezp@educacionbogota.gov.co" TargetMode="External"/><Relationship Id="rId1359" Type="http://schemas.openxmlformats.org/officeDocument/2006/relationships/hyperlink" Target="mailto:lcaceresc@educacionbogota.gov.co" TargetMode="External"/><Relationship Id="rId936" Type="http://schemas.openxmlformats.org/officeDocument/2006/relationships/hyperlink" Target="mailto:lcamargo@educacion.gov.co" TargetMode="External"/><Relationship Id="rId1121" Type="http://schemas.openxmlformats.org/officeDocument/2006/relationships/hyperlink" Target="mailto:lcamargo@educacion.gov.co" TargetMode="External"/><Relationship Id="rId1219" Type="http://schemas.openxmlformats.org/officeDocument/2006/relationships/hyperlink" Target="mailto:nparra@educacionbogota.gov.co" TargetMode="External"/><Relationship Id="rId65" Type="http://schemas.openxmlformats.org/officeDocument/2006/relationships/hyperlink" Target="mailto:ediaz@educacionbogota.gov.co" TargetMode="External"/><Relationship Id="rId1426" Type="http://schemas.openxmlformats.org/officeDocument/2006/relationships/hyperlink" Target="mailto:jpinzonf@educacionbogota.gov.co" TargetMode="External"/><Relationship Id="rId281" Type="http://schemas.openxmlformats.org/officeDocument/2006/relationships/hyperlink" Target="mailto:ediaz@educacionbogota.gov.co" TargetMode="External"/><Relationship Id="rId141" Type="http://schemas.openxmlformats.org/officeDocument/2006/relationships/hyperlink" Target="mailto:ediaz@educacionbogota.gov.co" TargetMode="External"/><Relationship Id="rId379" Type="http://schemas.openxmlformats.org/officeDocument/2006/relationships/hyperlink" Target="mailto:ediaz@educacionbogota.gov.co" TargetMode="External"/><Relationship Id="rId586" Type="http://schemas.openxmlformats.org/officeDocument/2006/relationships/hyperlink" Target="mailto:ypinzon@educacionbogota.gov.co" TargetMode="External"/><Relationship Id="rId793" Type="http://schemas.openxmlformats.org/officeDocument/2006/relationships/hyperlink" Target="mailto:mceballosm@educacionbogota.gov.co" TargetMode="External"/><Relationship Id="rId7" Type="http://schemas.openxmlformats.org/officeDocument/2006/relationships/hyperlink" Target="mailto:ediaz@educacionbogota.gov.co" TargetMode="External"/><Relationship Id="rId239" Type="http://schemas.openxmlformats.org/officeDocument/2006/relationships/hyperlink" Target="mailto:ediaz@educacionbogota.gov.co" TargetMode="External"/><Relationship Id="rId446" Type="http://schemas.openxmlformats.org/officeDocument/2006/relationships/hyperlink" Target="mailto:ediaz@educacionbogota.gov.co" TargetMode="External"/><Relationship Id="rId653" Type="http://schemas.openxmlformats.org/officeDocument/2006/relationships/hyperlink" Target="mailto:cmartinezb@educacionbogota.gov.co" TargetMode="External"/><Relationship Id="rId1076" Type="http://schemas.openxmlformats.org/officeDocument/2006/relationships/hyperlink" Target="mailto:lcamargo@educacion.gov.co" TargetMode="External"/><Relationship Id="rId1283" Type="http://schemas.openxmlformats.org/officeDocument/2006/relationships/hyperlink" Target="mailto:agomezp@educacionbogota.gov.co" TargetMode="External"/><Relationship Id="rId1490" Type="http://schemas.openxmlformats.org/officeDocument/2006/relationships/vmlDrawing" Target="../drawings/vmlDrawing1.vml"/><Relationship Id="rId306" Type="http://schemas.openxmlformats.org/officeDocument/2006/relationships/hyperlink" Target="mailto:ediaz@educacionbogota.gov.co" TargetMode="External"/><Relationship Id="rId860" Type="http://schemas.openxmlformats.org/officeDocument/2006/relationships/hyperlink" Target="mailto:lcamargo@educacion.gov.co" TargetMode="External"/><Relationship Id="rId958" Type="http://schemas.openxmlformats.org/officeDocument/2006/relationships/hyperlink" Target="mailto:lcamargo@educacion.gov.co" TargetMode="External"/><Relationship Id="rId1143" Type="http://schemas.openxmlformats.org/officeDocument/2006/relationships/hyperlink" Target="mailto:lcamargo@educacion.gov.co" TargetMode="External"/><Relationship Id="rId87" Type="http://schemas.openxmlformats.org/officeDocument/2006/relationships/hyperlink" Target="mailto:ediaz@educacionbogota.gov.co" TargetMode="External"/><Relationship Id="rId513" Type="http://schemas.openxmlformats.org/officeDocument/2006/relationships/hyperlink" Target="mailto:ediaz@educacionbogota.gov.co" TargetMode="External"/><Relationship Id="rId720" Type="http://schemas.openxmlformats.org/officeDocument/2006/relationships/hyperlink" Target="mailto:cmartinezb@educacionbogota.gov.co" TargetMode="External"/><Relationship Id="rId818" Type="http://schemas.openxmlformats.org/officeDocument/2006/relationships/hyperlink" Target="mailto:cagutierrez@educacionbogota.gov.co" TargetMode="External"/><Relationship Id="rId1350" Type="http://schemas.openxmlformats.org/officeDocument/2006/relationships/hyperlink" Target="mailto:lcaceresc@educacionbogota.gov.co" TargetMode="External"/><Relationship Id="rId1448" Type="http://schemas.openxmlformats.org/officeDocument/2006/relationships/hyperlink" Target="mailto:jpinzonf@educacionbogota.gov.co" TargetMode="External"/><Relationship Id="rId1003" Type="http://schemas.openxmlformats.org/officeDocument/2006/relationships/hyperlink" Target="mailto:lcamargo@educacion.gov.co" TargetMode="External"/><Relationship Id="rId1210" Type="http://schemas.openxmlformats.org/officeDocument/2006/relationships/hyperlink" Target="mailto:nparra@educacionbogota.gov.co" TargetMode="External"/><Relationship Id="rId1308" Type="http://schemas.openxmlformats.org/officeDocument/2006/relationships/hyperlink" Target="mailto:mbayona@educacionbogota.gov.co" TargetMode="External"/><Relationship Id="rId14" Type="http://schemas.openxmlformats.org/officeDocument/2006/relationships/hyperlink" Target="mailto:ediaz@educacionbogota.gov.co" TargetMode="External"/><Relationship Id="rId163" Type="http://schemas.openxmlformats.org/officeDocument/2006/relationships/hyperlink" Target="mailto:ediaz@educacionbogota.gov.co" TargetMode="External"/><Relationship Id="rId370" Type="http://schemas.openxmlformats.org/officeDocument/2006/relationships/hyperlink" Target="mailto:ediaz@educacionbogota.gov.co" TargetMode="External"/><Relationship Id="rId230" Type="http://schemas.openxmlformats.org/officeDocument/2006/relationships/hyperlink" Target="mailto:ediaz@educacionbogota.gov.co" TargetMode="External"/><Relationship Id="rId468" Type="http://schemas.openxmlformats.org/officeDocument/2006/relationships/hyperlink" Target="mailto:ediaz@educacionbogota.gov.co" TargetMode="External"/><Relationship Id="rId675" Type="http://schemas.openxmlformats.org/officeDocument/2006/relationships/hyperlink" Target="mailto:cmartinezb@educacionbogota.gov.co" TargetMode="External"/><Relationship Id="rId882" Type="http://schemas.openxmlformats.org/officeDocument/2006/relationships/hyperlink" Target="mailto:lcamargo@educacion.gov.co" TargetMode="External"/><Relationship Id="rId1098" Type="http://schemas.openxmlformats.org/officeDocument/2006/relationships/hyperlink" Target="mailto:lcamargo@educacion.gov.co" TargetMode="External"/><Relationship Id="rId328" Type="http://schemas.openxmlformats.org/officeDocument/2006/relationships/hyperlink" Target="mailto:ediaz@educacionbogota.gov.co" TargetMode="External"/><Relationship Id="rId535" Type="http://schemas.openxmlformats.org/officeDocument/2006/relationships/hyperlink" Target="mailto:ediaz@educacionbogota.gov.co" TargetMode="External"/><Relationship Id="rId742" Type="http://schemas.openxmlformats.org/officeDocument/2006/relationships/hyperlink" Target="mailto:cmartinezb@educacionbogota.gov.co" TargetMode="External"/><Relationship Id="rId1165" Type="http://schemas.openxmlformats.org/officeDocument/2006/relationships/hyperlink" Target="mailto:emartinezb@educacionbogota.gov.co" TargetMode="External"/><Relationship Id="rId1372" Type="http://schemas.openxmlformats.org/officeDocument/2006/relationships/hyperlink" Target="mailto:lcaceresc@educacionbogota.gov.co" TargetMode="External"/><Relationship Id="rId602" Type="http://schemas.openxmlformats.org/officeDocument/2006/relationships/hyperlink" Target="mailto:ypinzon@educacionbogota.gov.co" TargetMode="External"/><Relationship Id="rId1025" Type="http://schemas.openxmlformats.org/officeDocument/2006/relationships/hyperlink" Target="mailto:lcamargo@educacion.gov.co" TargetMode="External"/><Relationship Id="rId1232" Type="http://schemas.openxmlformats.org/officeDocument/2006/relationships/hyperlink" Target="mailto:jsalgado@educacionbogota.gov.co" TargetMode="External"/><Relationship Id="rId907" Type="http://schemas.openxmlformats.org/officeDocument/2006/relationships/hyperlink" Target="mailto:lcamargo@educacion.gov.co" TargetMode="External"/><Relationship Id="rId36" Type="http://schemas.openxmlformats.org/officeDocument/2006/relationships/hyperlink" Target="mailto:ediaz@educacionbogota.gov.co" TargetMode="External"/><Relationship Id="rId185" Type="http://schemas.openxmlformats.org/officeDocument/2006/relationships/hyperlink" Target="mailto:ediaz@educacionbogota.gov.co" TargetMode="External"/><Relationship Id="rId392" Type="http://schemas.openxmlformats.org/officeDocument/2006/relationships/hyperlink" Target="mailto:ediaz@educacionbogota.gov.co" TargetMode="External"/><Relationship Id="rId697" Type="http://schemas.openxmlformats.org/officeDocument/2006/relationships/hyperlink" Target="mailto:cmartinezb@educacionbogota.gov.co" TargetMode="External"/><Relationship Id="rId252" Type="http://schemas.openxmlformats.org/officeDocument/2006/relationships/hyperlink" Target="mailto:ediaz@educacionbogota.gov.co" TargetMode="External"/><Relationship Id="rId1187" Type="http://schemas.openxmlformats.org/officeDocument/2006/relationships/hyperlink" Target="mailto:nparra@educacionbogota.gov.co" TargetMode="External"/><Relationship Id="rId112" Type="http://schemas.openxmlformats.org/officeDocument/2006/relationships/hyperlink" Target="mailto:ediaz@educacionbogota.gov.co" TargetMode="External"/><Relationship Id="rId557" Type="http://schemas.openxmlformats.org/officeDocument/2006/relationships/hyperlink" Target="mailto:NPARRA@EDUCACIONBOGOTA.GOV.CO" TargetMode="External"/><Relationship Id="rId764" Type="http://schemas.openxmlformats.org/officeDocument/2006/relationships/hyperlink" Target="mailto:cmartinezb@educacionbogota.gov.co" TargetMode="External"/><Relationship Id="rId971" Type="http://schemas.openxmlformats.org/officeDocument/2006/relationships/hyperlink" Target="mailto:lcamargo@educacion.gov.co" TargetMode="External"/><Relationship Id="rId1394" Type="http://schemas.openxmlformats.org/officeDocument/2006/relationships/hyperlink" Target="mailto:jpinzonf@educacionbogota.gov.co" TargetMode="External"/><Relationship Id="rId417" Type="http://schemas.openxmlformats.org/officeDocument/2006/relationships/hyperlink" Target="mailto:ediaz@educacionbogota.gov.co" TargetMode="External"/><Relationship Id="rId624" Type="http://schemas.openxmlformats.org/officeDocument/2006/relationships/hyperlink" Target="mailto:cmgonzalez@educacionbogota.gov.co" TargetMode="External"/><Relationship Id="rId831" Type="http://schemas.openxmlformats.org/officeDocument/2006/relationships/hyperlink" Target="mailto:lcamargo@educacion.gov.co" TargetMode="External"/><Relationship Id="rId1047" Type="http://schemas.openxmlformats.org/officeDocument/2006/relationships/hyperlink" Target="mailto:lcamargo@educacion.gov.co" TargetMode="External"/><Relationship Id="rId1254" Type="http://schemas.openxmlformats.org/officeDocument/2006/relationships/hyperlink" Target="mailto:mvaron@educacionbogota.gov.co" TargetMode="External"/><Relationship Id="rId1461" Type="http://schemas.openxmlformats.org/officeDocument/2006/relationships/hyperlink" Target="mailto:jpinzonf@educacionbogota.gov.co" TargetMode="External"/><Relationship Id="rId929" Type="http://schemas.openxmlformats.org/officeDocument/2006/relationships/hyperlink" Target="mailto:lcamargo@educacion.gov.co" TargetMode="External"/><Relationship Id="rId1114" Type="http://schemas.openxmlformats.org/officeDocument/2006/relationships/hyperlink" Target="mailto:lcamargo@educacion.gov.co" TargetMode="External"/><Relationship Id="rId1321" Type="http://schemas.openxmlformats.org/officeDocument/2006/relationships/hyperlink" Target="mailto:calmonacid@educacionbogota.gov.co" TargetMode="External"/><Relationship Id="rId58" Type="http://schemas.openxmlformats.org/officeDocument/2006/relationships/hyperlink" Target="mailto:ediaz@educacionbogota.gov.co" TargetMode="External"/><Relationship Id="rId1419" Type="http://schemas.openxmlformats.org/officeDocument/2006/relationships/hyperlink" Target="mailto:jpinzonf@educacionbogota.gov.co" TargetMode="External"/><Relationship Id="rId274" Type="http://schemas.openxmlformats.org/officeDocument/2006/relationships/hyperlink" Target="mailto:ediaz@educacionbogota.gov.co" TargetMode="External"/><Relationship Id="rId481" Type="http://schemas.openxmlformats.org/officeDocument/2006/relationships/hyperlink" Target="mailto:ediaz@educacionbogota.gov.co" TargetMode="External"/><Relationship Id="rId134" Type="http://schemas.openxmlformats.org/officeDocument/2006/relationships/hyperlink" Target="mailto:ediaz@educacionbogota.gov.co" TargetMode="External"/><Relationship Id="rId579" Type="http://schemas.openxmlformats.org/officeDocument/2006/relationships/hyperlink" Target="mailto:ypinzon@educacionbogota.gov.co" TargetMode="External"/><Relationship Id="rId786" Type="http://schemas.openxmlformats.org/officeDocument/2006/relationships/hyperlink" Target="mailto:cmartinezb@educacionbogota.gov.co" TargetMode="External"/><Relationship Id="rId993" Type="http://schemas.openxmlformats.org/officeDocument/2006/relationships/hyperlink" Target="mailto:lcamargo@educacion.gov.co" TargetMode="External"/><Relationship Id="rId341" Type="http://schemas.openxmlformats.org/officeDocument/2006/relationships/hyperlink" Target="mailto:ediaz@educacionbogota.gov.co" TargetMode="External"/><Relationship Id="rId439" Type="http://schemas.openxmlformats.org/officeDocument/2006/relationships/hyperlink" Target="mailto:ediaz@educacionbogota.gov.co" TargetMode="External"/><Relationship Id="rId646" Type="http://schemas.openxmlformats.org/officeDocument/2006/relationships/hyperlink" Target="mailto:cmartinezb@educacionbogota.gov.co" TargetMode="External"/><Relationship Id="rId1069" Type="http://schemas.openxmlformats.org/officeDocument/2006/relationships/hyperlink" Target="mailto:lcamargo@educacion.gov.co" TargetMode="External"/><Relationship Id="rId1276" Type="http://schemas.openxmlformats.org/officeDocument/2006/relationships/hyperlink" Target="mailto:agomezp@educacionbogota.gov.co" TargetMode="External"/><Relationship Id="rId1483" Type="http://schemas.openxmlformats.org/officeDocument/2006/relationships/hyperlink" Target="mailto:jpinzonf@educacionbogota.gov.co" TargetMode="External"/><Relationship Id="rId201" Type="http://schemas.openxmlformats.org/officeDocument/2006/relationships/hyperlink" Target="mailto:ediaz@educacionbogota.gov.co" TargetMode="External"/><Relationship Id="rId506" Type="http://schemas.openxmlformats.org/officeDocument/2006/relationships/hyperlink" Target="mailto:ediaz@educacionbogota.gov.co" TargetMode="External"/><Relationship Id="rId853" Type="http://schemas.openxmlformats.org/officeDocument/2006/relationships/hyperlink" Target="mailto:lcamargo@educacion.gov.co" TargetMode="External"/><Relationship Id="rId1136" Type="http://schemas.openxmlformats.org/officeDocument/2006/relationships/hyperlink" Target="mailto:lcamargo@educacion.gov.co" TargetMode="External"/><Relationship Id="rId713" Type="http://schemas.openxmlformats.org/officeDocument/2006/relationships/hyperlink" Target="mailto:cmartinezb@educacionbogota.gov.co" TargetMode="External"/><Relationship Id="rId920" Type="http://schemas.openxmlformats.org/officeDocument/2006/relationships/hyperlink" Target="mailto:lcamargo@educacion.gov.co" TargetMode="External"/><Relationship Id="rId1343" Type="http://schemas.openxmlformats.org/officeDocument/2006/relationships/hyperlink" Target="mailto:lcaceresc@educacionbogota.gov.co" TargetMode="External"/><Relationship Id="rId1203" Type="http://schemas.openxmlformats.org/officeDocument/2006/relationships/hyperlink" Target="mailto:nparra@educacionbogota.gov.co" TargetMode="External"/><Relationship Id="rId1410" Type="http://schemas.openxmlformats.org/officeDocument/2006/relationships/hyperlink" Target="mailto:jpinzonf@educacionbogota.gov.co" TargetMode="External"/><Relationship Id="rId296" Type="http://schemas.openxmlformats.org/officeDocument/2006/relationships/hyperlink" Target="mailto:ediaz@educacionbogota.gov.co" TargetMode="External"/><Relationship Id="rId156" Type="http://schemas.openxmlformats.org/officeDocument/2006/relationships/hyperlink" Target="mailto:ediaz@educacionbogota.gov.co" TargetMode="External"/><Relationship Id="rId363" Type="http://schemas.openxmlformats.org/officeDocument/2006/relationships/hyperlink" Target="mailto:ediaz@educacionbogota.gov.co" TargetMode="External"/><Relationship Id="rId570" Type="http://schemas.openxmlformats.org/officeDocument/2006/relationships/hyperlink" Target="mailto:NPARRA@EDUCACIONBOGOTA.GOV.CO" TargetMode="External"/><Relationship Id="rId223" Type="http://schemas.openxmlformats.org/officeDocument/2006/relationships/hyperlink" Target="mailto:ediaz@educacionbogota.gov.co" TargetMode="External"/><Relationship Id="rId430" Type="http://schemas.openxmlformats.org/officeDocument/2006/relationships/hyperlink" Target="mailto:ediaz@educacionbogota.gov.co" TargetMode="External"/><Relationship Id="rId668" Type="http://schemas.openxmlformats.org/officeDocument/2006/relationships/hyperlink" Target="mailto:cmartinezb@educacionbogota.gov.co" TargetMode="External"/><Relationship Id="rId875" Type="http://schemas.openxmlformats.org/officeDocument/2006/relationships/hyperlink" Target="mailto:lcamargo@educacion.gov.co" TargetMode="External"/><Relationship Id="rId1060" Type="http://schemas.openxmlformats.org/officeDocument/2006/relationships/hyperlink" Target="mailto:lcamargo@educacion.gov.co" TargetMode="External"/><Relationship Id="rId1298" Type="http://schemas.openxmlformats.org/officeDocument/2006/relationships/hyperlink" Target="mailto:ycuellar@educacionbogota.gov.co" TargetMode="External"/><Relationship Id="rId528" Type="http://schemas.openxmlformats.org/officeDocument/2006/relationships/hyperlink" Target="mailto:ediaz@educacionbogota.gov.co" TargetMode="External"/><Relationship Id="rId735" Type="http://schemas.openxmlformats.org/officeDocument/2006/relationships/hyperlink" Target="mailto:cmartinezb@educacionbogota.gov.co" TargetMode="External"/><Relationship Id="rId942" Type="http://schemas.openxmlformats.org/officeDocument/2006/relationships/hyperlink" Target="mailto:lcamargo@educacion.gov.co" TargetMode="External"/><Relationship Id="rId1158" Type="http://schemas.openxmlformats.org/officeDocument/2006/relationships/hyperlink" Target="mailto:ajgiraldos@educacion.gov.co" TargetMode="External"/><Relationship Id="rId1365" Type="http://schemas.openxmlformats.org/officeDocument/2006/relationships/hyperlink" Target="mailto:lcaceresc@educacionbogota.gov.co" TargetMode="External"/><Relationship Id="rId1018" Type="http://schemas.openxmlformats.org/officeDocument/2006/relationships/hyperlink" Target="mailto:lcamargo@educacion.gov.co" TargetMode="External"/><Relationship Id="rId1225" Type="http://schemas.openxmlformats.org/officeDocument/2006/relationships/hyperlink" Target="mailto:nparra@educacionbogota.gov.co" TargetMode="External"/><Relationship Id="rId1432" Type="http://schemas.openxmlformats.org/officeDocument/2006/relationships/hyperlink" Target="mailto:jpinzonf@educacionbogota.gov.co" TargetMode="External"/><Relationship Id="rId71" Type="http://schemas.openxmlformats.org/officeDocument/2006/relationships/hyperlink" Target="mailto:ediaz@educacionbogota.gov.co" TargetMode="External"/><Relationship Id="rId802" Type="http://schemas.openxmlformats.org/officeDocument/2006/relationships/hyperlink" Target="mailto:mceballosm@educacionbogota.gov.co" TargetMode="External"/><Relationship Id="rId29" Type="http://schemas.openxmlformats.org/officeDocument/2006/relationships/hyperlink" Target="mailto:ediaz@educacionbogota.gov.co" TargetMode="External"/><Relationship Id="rId178" Type="http://schemas.openxmlformats.org/officeDocument/2006/relationships/hyperlink" Target="mailto:ediaz@educacionbogota.gov.co" TargetMode="External"/><Relationship Id="rId385" Type="http://schemas.openxmlformats.org/officeDocument/2006/relationships/hyperlink" Target="mailto:ediaz@educacionbogota.gov.co" TargetMode="External"/><Relationship Id="rId592" Type="http://schemas.openxmlformats.org/officeDocument/2006/relationships/hyperlink" Target="mailto:ypinzon@educacionbogota.gov.co" TargetMode="External"/><Relationship Id="rId245" Type="http://schemas.openxmlformats.org/officeDocument/2006/relationships/hyperlink" Target="mailto:ediaz@educacionbogota.gov.co" TargetMode="External"/><Relationship Id="rId452" Type="http://schemas.openxmlformats.org/officeDocument/2006/relationships/hyperlink" Target="mailto:ediaz@educacionbogota.gov.co" TargetMode="External"/><Relationship Id="rId897" Type="http://schemas.openxmlformats.org/officeDocument/2006/relationships/hyperlink" Target="mailto:lcamargo@educacion.gov.co" TargetMode="External"/><Relationship Id="rId1082" Type="http://schemas.openxmlformats.org/officeDocument/2006/relationships/hyperlink" Target="mailto:lcamargo@educacion.gov.co" TargetMode="External"/><Relationship Id="rId105" Type="http://schemas.openxmlformats.org/officeDocument/2006/relationships/hyperlink" Target="mailto:ediaz@educacionbogota.gov.co" TargetMode="External"/><Relationship Id="rId312" Type="http://schemas.openxmlformats.org/officeDocument/2006/relationships/hyperlink" Target="mailto:ediaz@educacionbogota.gov.co" TargetMode="External"/><Relationship Id="rId757" Type="http://schemas.openxmlformats.org/officeDocument/2006/relationships/hyperlink" Target="mailto:cmartinezb@educacionbogota.gov.co" TargetMode="External"/><Relationship Id="rId964" Type="http://schemas.openxmlformats.org/officeDocument/2006/relationships/hyperlink" Target="mailto:lcamargo@educacion.gov.co" TargetMode="External"/><Relationship Id="rId1387" Type="http://schemas.openxmlformats.org/officeDocument/2006/relationships/hyperlink" Target="mailto:LCANTOR@educacionbogota.gov.co" TargetMode="External"/><Relationship Id="rId93" Type="http://schemas.openxmlformats.org/officeDocument/2006/relationships/hyperlink" Target="mailto:ediaz@educacionbogota.gov.co" TargetMode="External"/><Relationship Id="rId617" Type="http://schemas.openxmlformats.org/officeDocument/2006/relationships/hyperlink" Target="mailto:ldvargas@educacionbogota.gov.co" TargetMode="External"/><Relationship Id="rId824" Type="http://schemas.openxmlformats.org/officeDocument/2006/relationships/hyperlink" Target="mailto:lcamargo@educacion.gov.co" TargetMode="External"/><Relationship Id="rId1247" Type="http://schemas.openxmlformats.org/officeDocument/2006/relationships/hyperlink" Target="mailto:jsalgado@educacionbogota.gov.co" TargetMode="External"/><Relationship Id="rId1454" Type="http://schemas.openxmlformats.org/officeDocument/2006/relationships/hyperlink" Target="mailto:jpinzonf@educacionbogota.gov.co" TargetMode="External"/><Relationship Id="rId1107" Type="http://schemas.openxmlformats.org/officeDocument/2006/relationships/hyperlink" Target="mailto:lcamargo@educacion.gov.co" TargetMode="External"/><Relationship Id="rId1314" Type="http://schemas.openxmlformats.org/officeDocument/2006/relationships/hyperlink" Target="mailto:dsolorzano@educacionbogota.gov.co" TargetMode="External"/><Relationship Id="rId20" Type="http://schemas.openxmlformats.org/officeDocument/2006/relationships/hyperlink" Target="mailto:ediaz@educacionbogota.gov.co" TargetMode="External"/><Relationship Id="rId267" Type="http://schemas.openxmlformats.org/officeDocument/2006/relationships/hyperlink" Target="mailto:ediaz@educacionbogota.gov.co" TargetMode="External"/><Relationship Id="rId474" Type="http://schemas.openxmlformats.org/officeDocument/2006/relationships/hyperlink" Target="mailto:ediaz@educacionbogota.gov.co" TargetMode="External"/><Relationship Id="rId127" Type="http://schemas.openxmlformats.org/officeDocument/2006/relationships/hyperlink" Target="mailto:ediaz@educacionbogota.gov.co" TargetMode="External"/><Relationship Id="rId681" Type="http://schemas.openxmlformats.org/officeDocument/2006/relationships/hyperlink" Target="mailto:cmartinezb@educacionbogota.gov.co" TargetMode="External"/><Relationship Id="rId779" Type="http://schemas.openxmlformats.org/officeDocument/2006/relationships/hyperlink" Target="mailto:cmartinezb@educacionbogota.gov.co" TargetMode="External"/><Relationship Id="rId986" Type="http://schemas.openxmlformats.org/officeDocument/2006/relationships/hyperlink" Target="mailto:lcamargo@educacion.gov.co" TargetMode="External"/><Relationship Id="rId334" Type="http://schemas.openxmlformats.org/officeDocument/2006/relationships/hyperlink" Target="mailto:ediaz@educacionbogota.gov.co" TargetMode="External"/><Relationship Id="rId541" Type="http://schemas.openxmlformats.org/officeDocument/2006/relationships/hyperlink" Target="mailto:ediaz@educacionbogota.gov.co" TargetMode="External"/><Relationship Id="rId639" Type="http://schemas.openxmlformats.org/officeDocument/2006/relationships/hyperlink" Target="mailto:cmgonzalez@educacionbogota.gov.co" TargetMode="External"/><Relationship Id="rId1171" Type="http://schemas.openxmlformats.org/officeDocument/2006/relationships/hyperlink" Target="mailto:nparra@educacionbogota.gov.co" TargetMode="External"/><Relationship Id="rId1269" Type="http://schemas.openxmlformats.org/officeDocument/2006/relationships/hyperlink" Target="mailto:agomezp@educacionbogota.gov.co" TargetMode="External"/><Relationship Id="rId1476" Type="http://schemas.openxmlformats.org/officeDocument/2006/relationships/hyperlink" Target="mailto:jpinzonf@educacionbogota.gov.co" TargetMode="External"/><Relationship Id="rId401" Type="http://schemas.openxmlformats.org/officeDocument/2006/relationships/hyperlink" Target="mailto:ediaz@educacionbogota.gov.co" TargetMode="External"/><Relationship Id="rId846" Type="http://schemas.openxmlformats.org/officeDocument/2006/relationships/hyperlink" Target="mailto:lcamargo@educacion.gov.co" TargetMode="External"/><Relationship Id="rId1031" Type="http://schemas.openxmlformats.org/officeDocument/2006/relationships/hyperlink" Target="mailto:lcamargo@educacion.gov.co" TargetMode="External"/><Relationship Id="rId1129" Type="http://schemas.openxmlformats.org/officeDocument/2006/relationships/hyperlink" Target="mailto:lcamargo@educacion.gov.co" TargetMode="External"/><Relationship Id="rId706" Type="http://schemas.openxmlformats.org/officeDocument/2006/relationships/hyperlink" Target="mailto:cmartinezb@educacionbogota.gov.co" TargetMode="External"/><Relationship Id="rId913" Type="http://schemas.openxmlformats.org/officeDocument/2006/relationships/hyperlink" Target="mailto:lcamargo@educacion.gov.co" TargetMode="External"/><Relationship Id="rId1336" Type="http://schemas.openxmlformats.org/officeDocument/2006/relationships/hyperlink" Target="mailto:lcaceresc@educacionbogota.gov.co" TargetMode="External"/><Relationship Id="rId42" Type="http://schemas.openxmlformats.org/officeDocument/2006/relationships/hyperlink" Target="mailto:ediaz@educacionbogota.gov.co" TargetMode="External"/><Relationship Id="rId1403" Type="http://schemas.openxmlformats.org/officeDocument/2006/relationships/hyperlink" Target="mailto:jpinzonf@educacionbogota.gov.co" TargetMode="External"/><Relationship Id="rId191" Type="http://schemas.openxmlformats.org/officeDocument/2006/relationships/hyperlink" Target="mailto:ediaz@educacionbogota.gov.co" TargetMode="External"/><Relationship Id="rId289" Type="http://schemas.openxmlformats.org/officeDocument/2006/relationships/hyperlink" Target="mailto:ediaz@educacionbogota.gov.co" TargetMode="External"/><Relationship Id="rId496" Type="http://schemas.openxmlformats.org/officeDocument/2006/relationships/hyperlink" Target="mailto:ediaz@educacionbogota.gov.co" TargetMode="External"/><Relationship Id="rId149" Type="http://schemas.openxmlformats.org/officeDocument/2006/relationships/hyperlink" Target="mailto:ediaz@educacionbogota.gov.co" TargetMode="External"/><Relationship Id="rId356" Type="http://schemas.openxmlformats.org/officeDocument/2006/relationships/hyperlink" Target="mailto:ediaz@educacionbogota.gov.co" TargetMode="External"/><Relationship Id="rId563" Type="http://schemas.openxmlformats.org/officeDocument/2006/relationships/hyperlink" Target="mailto:NPARRA@EDUCACIONBOGOTA.GOV.CO" TargetMode="External"/><Relationship Id="rId770" Type="http://schemas.openxmlformats.org/officeDocument/2006/relationships/hyperlink" Target="mailto:cmartinezb@educacionbogota.gov.co" TargetMode="External"/><Relationship Id="rId1193" Type="http://schemas.openxmlformats.org/officeDocument/2006/relationships/hyperlink" Target="mailto:nparra@educacionbogota.gov.co" TargetMode="External"/><Relationship Id="rId216" Type="http://schemas.openxmlformats.org/officeDocument/2006/relationships/hyperlink" Target="mailto:ediaz@educacionbogota.gov.co" TargetMode="External"/><Relationship Id="rId423" Type="http://schemas.openxmlformats.org/officeDocument/2006/relationships/hyperlink" Target="mailto:ediaz@educacionbogota.gov.co" TargetMode="External"/><Relationship Id="rId868" Type="http://schemas.openxmlformats.org/officeDocument/2006/relationships/hyperlink" Target="mailto:lcamargo@educacion.gov.co" TargetMode="External"/><Relationship Id="rId1053" Type="http://schemas.openxmlformats.org/officeDocument/2006/relationships/hyperlink" Target="mailto:lcamargo@educacion.gov.co" TargetMode="External"/><Relationship Id="rId1260" Type="http://schemas.openxmlformats.org/officeDocument/2006/relationships/hyperlink" Target="mailto:agomezp@educacionbogota.gov.co" TargetMode="External"/><Relationship Id="rId630" Type="http://schemas.openxmlformats.org/officeDocument/2006/relationships/hyperlink" Target="mailto:cmgonzalez@educacionbogota.gov.co" TargetMode="External"/><Relationship Id="rId728" Type="http://schemas.openxmlformats.org/officeDocument/2006/relationships/hyperlink" Target="mailto:cmartinezb@educacionbogota.gov.co" TargetMode="External"/><Relationship Id="rId935" Type="http://schemas.openxmlformats.org/officeDocument/2006/relationships/hyperlink" Target="mailto:lcamargo@educacion.gov.co" TargetMode="External"/><Relationship Id="rId1358" Type="http://schemas.openxmlformats.org/officeDocument/2006/relationships/hyperlink" Target="mailto:lcaceresc@educacionbogota.gov.co" TargetMode="External"/><Relationship Id="rId64" Type="http://schemas.openxmlformats.org/officeDocument/2006/relationships/hyperlink" Target="mailto:ediaz@educacionbogota.gov.co" TargetMode="External"/><Relationship Id="rId1120" Type="http://schemas.openxmlformats.org/officeDocument/2006/relationships/hyperlink" Target="mailto:lcamargo@educacion.gov.co" TargetMode="External"/><Relationship Id="rId1218" Type="http://schemas.openxmlformats.org/officeDocument/2006/relationships/hyperlink" Target="mailto:nparra@educacionbogota.gov.co" TargetMode="External"/><Relationship Id="rId1425" Type="http://schemas.openxmlformats.org/officeDocument/2006/relationships/hyperlink" Target="mailto:jpinzonf@educacionbogota.gov.co" TargetMode="External"/><Relationship Id="rId280" Type="http://schemas.openxmlformats.org/officeDocument/2006/relationships/hyperlink" Target="mailto:ediaz@educacionbogota.gov.co" TargetMode="External"/><Relationship Id="rId140" Type="http://schemas.openxmlformats.org/officeDocument/2006/relationships/hyperlink" Target="mailto:ediaz@educacionbogota.gov.co" TargetMode="External"/><Relationship Id="rId378" Type="http://schemas.openxmlformats.org/officeDocument/2006/relationships/hyperlink" Target="mailto:ediaz@educacionbogota.gov.co" TargetMode="External"/><Relationship Id="rId585" Type="http://schemas.openxmlformats.org/officeDocument/2006/relationships/hyperlink" Target="mailto:ypinzon@educacionbogota.gov.co" TargetMode="External"/><Relationship Id="rId792" Type="http://schemas.openxmlformats.org/officeDocument/2006/relationships/hyperlink" Target="mailto:mceballosm@educacionbogota.gov.co" TargetMode="External"/><Relationship Id="rId6" Type="http://schemas.openxmlformats.org/officeDocument/2006/relationships/hyperlink" Target="mailto:ediaz@educacionbogota.gov.co" TargetMode="External"/><Relationship Id="rId238" Type="http://schemas.openxmlformats.org/officeDocument/2006/relationships/hyperlink" Target="mailto:ediaz@educacionbogota.gov.co" TargetMode="External"/><Relationship Id="rId445" Type="http://schemas.openxmlformats.org/officeDocument/2006/relationships/hyperlink" Target="mailto:ediaz@educacionbogota.gov.co" TargetMode="External"/><Relationship Id="rId652" Type="http://schemas.openxmlformats.org/officeDocument/2006/relationships/hyperlink" Target="mailto:cmartinezb@educacionbogota.gov.co" TargetMode="External"/><Relationship Id="rId1075" Type="http://schemas.openxmlformats.org/officeDocument/2006/relationships/hyperlink" Target="mailto:lcamargo@educacion.gov.co" TargetMode="External"/><Relationship Id="rId1282" Type="http://schemas.openxmlformats.org/officeDocument/2006/relationships/hyperlink" Target="mailto:agomezp@educacionbogota.gov.co" TargetMode="External"/><Relationship Id="rId305" Type="http://schemas.openxmlformats.org/officeDocument/2006/relationships/hyperlink" Target="mailto:ediaz@educacionbogota.gov.co" TargetMode="External"/><Relationship Id="rId512" Type="http://schemas.openxmlformats.org/officeDocument/2006/relationships/hyperlink" Target="mailto:ediaz@educacionbogota.gov.co" TargetMode="External"/><Relationship Id="rId957" Type="http://schemas.openxmlformats.org/officeDocument/2006/relationships/hyperlink" Target="mailto:lcamargo@educacion.gov.co" TargetMode="External"/><Relationship Id="rId1142" Type="http://schemas.openxmlformats.org/officeDocument/2006/relationships/hyperlink" Target="mailto:lcamargo@educacion.gov.co" TargetMode="External"/><Relationship Id="rId86" Type="http://schemas.openxmlformats.org/officeDocument/2006/relationships/hyperlink" Target="mailto:ediaz@educacionbogota.gov.co" TargetMode="External"/><Relationship Id="rId817" Type="http://schemas.openxmlformats.org/officeDocument/2006/relationships/hyperlink" Target="mailto:cagutierrez@educacionbogota.gov.co" TargetMode="External"/><Relationship Id="rId1002" Type="http://schemas.openxmlformats.org/officeDocument/2006/relationships/hyperlink" Target="mailto:lcamargo@educacion.gov.co" TargetMode="External"/><Relationship Id="rId1447" Type="http://schemas.openxmlformats.org/officeDocument/2006/relationships/hyperlink" Target="mailto:jpinzonf@educacionbogota.gov.co" TargetMode="External"/><Relationship Id="rId1307" Type="http://schemas.openxmlformats.org/officeDocument/2006/relationships/hyperlink" Target="mailto:YCUELLAR@educacionbogota.gov.co" TargetMode="External"/><Relationship Id="rId13" Type="http://schemas.openxmlformats.org/officeDocument/2006/relationships/hyperlink" Target="mailto:ediaz@educacionbogota.gov.co" TargetMode="External"/><Relationship Id="rId162" Type="http://schemas.openxmlformats.org/officeDocument/2006/relationships/hyperlink" Target="mailto:ediaz@educacionbogota.gov.co" TargetMode="External"/><Relationship Id="rId467" Type="http://schemas.openxmlformats.org/officeDocument/2006/relationships/hyperlink" Target="mailto:ediaz@educacionbogota.gov.co" TargetMode="External"/><Relationship Id="rId1097" Type="http://schemas.openxmlformats.org/officeDocument/2006/relationships/hyperlink" Target="mailto:lcamargo@educacion.gov.co" TargetMode="External"/><Relationship Id="rId674" Type="http://schemas.openxmlformats.org/officeDocument/2006/relationships/hyperlink" Target="mailto:cmartinezb@educacionbogota.gov.co" TargetMode="External"/><Relationship Id="rId881" Type="http://schemas.openxmlformats.org/officeDocument/2006/relationships/hyperlink" Target="mailto:lcamargo@educacion.gov.co" TargetMode="External"/><Relationship Id="rId979" Type="http://schemas.openxmlformats.org/officeDocument/2006/relationships/hyperlink" Target="mailto:lcamargo@educacion.gov.co" TargetMode="External"/><Relationship Id="rId327" Type="http://schemas.openxmlformats.org/officeDocument/2006/relationships/hyperlink" Target="mailto:ediaz@educacionbogota.gov.co" TargetMode="External"/><Relationship Id="rId534" Type="http://schemas.openxmlformats.org/officeDocument/2006/relationships/hyperlink" Target="mailto:ediaz@educacionbogota.gov.co" TargetMode="External"/><Relationship Id="rId741" Type="http://schemas.openxmlformats.org/officeDocument/2006/relationships/hyperlink" Target="mailto:cmartinezb@educacionbogota.gov.co" TargetMode="External"/><Relationship Id="rId839" Type="http://schemas.openxmlformats.org/officeDocument/2006/relationships/hyperlink" Target="mailto:lcamargo@educacion.gov.co" TargetMode="External"/><Relationship Id="rId1164" Type="http://schemas.openxmlformats.org/officeDocument/2006/relationships/hyperlink" Target="mailto:jgualteros@educacionbogota.gov.co" TargetMode="External"/><Relationship Id="rId1371" Type="http://schemas.openxmlformats.org/officeDocument/2006/relationships/hyperlink" Target="mailto:lcaceresc@educacionbogota.gov.co" TargetMode="External"/><Relationship Id="rId1469" Type="http://schemas.openxmlformats.org/officeDocument/2006/relationships/hyperlink" Target="mailto:jpinzonf@educacionbogota.gov.co" TargetMode="External"/><Relationship Id="rId601" Type="http://schemas.openxmlformats.org/officeDocument/2006/relationships/hyperlink" Target="mailto:ypinzon@educacionbogota.gov.co" TargetMode="External"/><Relationship Id="rId1024" Type="http://schemas.openxmlformats.org/officeDocument/2006/relationships/hyperlink" Target="mailto:lcamargo@educacion.gov.co" TargetMode="External"/><Relationship Id="rId1231" Type="http://schemas.openxmlformats.org/officeDocument/2006/relationships/hyperlink" Target="mailto:jsalgado@educacionbogota.gov.co" TargetMode="External"/><Relationship Id="rId906" Type="http://schemas.openxmlformats.org/officeDocument/2006/relationships/hyperlink" Target="mailto:lcamargo@educacion.gov.co" TargetMode="External"/><Relationship Id="rId1329" Type="http://schemas.openxmlformats.org/officeDocument/2006/relationships/hyperlink" Target="mailto:YCUELLAR@educacionbogota.gov.co" TargetMode="External"/><Relationship Id="rId35" Type="http://schemas.openxmlformats.org/officeDocument/2006/relationships/hyperlink" Target="mailto:ediaz@educacionbogota.gov.co" TargetMode="External"/><Relationship Id="rId184" Type="http://schemas.openxmlformats.org/officeDocument/2006/relationships/hyperlink" Target="mailto:ediaz@educacionbogota.gov.co" TargetMode="External"/><Relationship Id="rId391" Type="http://schemas.openxmlformats.org/officeDocument/2006/relationships/hyperlink" Target="mailto:ediaz@educacionbogota.gov.co" TargetMode="External"/><Relationship Id="rId251" Type="http://schemas.openxmlformats.org/officeDocument/2006/relationships/hyperlink" Target="mailto:ediaz@educacionbogota.gov.co" TargetMode="External"/><Relationship Id="rId489" Type="http://schemas.openxmlformats.org/officeDocument/2006/relationships/hyperlink" Target="mailto:ediaz@educacionbogota.gov.co" TargetMode="External"/><Relationship Id="rId696" Type="http://schemas.openxmlformats.org/officeDocument/2006/relationships/hyperlink" Target="mailto:cmartinezb@educacionbogota.gov.co" TargetMode="External"/><Relationship Id="rId349" Type="http://schemas.openxmlformats.org/officeDocument/2006/relationships/hyperlink" Target="mailto:ediaz@educacionbogota.gov.co" TargetMode="External"/><Relationship Id="rId556" Type="http://schemas.openxmlformats.org/officeDocument/2006/relationships/hyperlink" Target="mailto:NPARRA@EDUCACIONBOGOTA.GOV.CO" TargetMode="External"/><Relationship Id="rId763" Type="http://schemas.openxmlformats.org/officeDocument/2006/relationships/hyperlink" Target="mailto:cmartinezb@educacionbogota.gov.co" TargetMode="External"/><Relationship Id="rId1186" Type="http://schemas.openxmlformats.org/officeDocument/2006/relationships/hyperlink" Target="mailto:nparra@educacionbogota.gov.co" TargetMode="External"/><Relationship Id="rId1393" Type="http://schemas.openxmlformats.org/officeDocument/2006/relationships/hyperlink" Target="mailto:nparra@educacionbogota.gov.co" TargetMode="External"/><Relationship Id="rId111" Type="http://schemas.openxmlformats.org/officeDocument/2006/relationships/hyperlink" Target="mailto:ediaz@educacionbogota.gov.co" TargetMode="External"/><Relationship Id="rId209" Type="http://schemas.openxmlformats.org/officeDocument/2006/relationships/hyperlink" Target="mailto:ediaz@educacionbogota.gov.co" TargetMode="External"/><Relationship Id="rId416" Type="http://schemas.openxmlformats.org/officeDocument/2006/relationships/hyperlink" Target="mailto:ediaz@educacionbogota.gov.co" TargetMode="External"/><Relationship Id="rId970" Type="http://schemas.openxmlformats.org/officeDocument/2006/relationships/hyperlink" Target="mailto:lcamargo@educacion.gov.co" TargetMode="External"/><Relationship Id="rId1046" Type="http://schemas.openxmlformats.org/officeDocument/2006/relationships/hyperlink" Target="mailto:lcamargo@educacion.gov.co" TargetMode="External"/><Relationship Id="rId1253" Type="http://schemas.openxmlformats.org/officeDocument/2006/relationships/hyperlink" Target="mailto:mvaron@educacionbogota.gov.co" TargetMode="External"/><Relationship Id="rId623" Type="http://schemas.openxmlformats.org/officeDocument/2006/relationships/hyperlink" Target="mailto:cmgonzalez@educacionbogota.gov.co" TargetMode="External"/><Relationship Id="rId830" Type="http://schemas.openxmlformats.org/officeDocument/2006/relationships/hyperlink" Target="mailto:lcamargo@educacion.gov.co" TargetMode="External"/><Relationship Id="rId928" Type="http://schemas.openxmlformats.org/officeDocument/2006/relationships/hyperlink" Target="mailto:lcamargo@educacion.gov.co" TargetMode="External"/><Relationship Id="rId1460" Type="http://schemas.openxmlformats.org/officeDocument/2006/relationships/hyperlink" Target="mailto:jpinzonf@educacionbogota.gov.co" TargetMode="External"/><Relationship Id="rId57" Type="http://schemas.openxmlformats.org/officeDocument/2006/relationships/hyperlink" Target="mailto:ediaz@educacionbogota.gov.co" TargetMode="External"/><Relationship Id="rId1113" Type="http://schemas.openxmlformats.org/officeDocument/2006/relationships/hyperlink" Target="mailto:lcamargo@educacion.gov.co" TargetMode="External"/><Relationship Id="rId1320" Type="http://schemas.openxmlformats.org/officeDocument/2006/relationships/hyperlink" Target="mailto:calmonacid@educacionbogota.gov.co" TargetMode="External"/><Relationship Id="rId1418" Type="http://schemas.openxmlformats.org/officeDocument/2006/relationships/hyperlink" Target="mailto:jpinzonf@educacionbogota.gov.co" TargetMode="External"/><Relationship Id="rId273" Type="http://schemas.openxmlformats.org/officeDocument/2006/relationships/hyperlink" Target="mailto:ediaz@educacionbogota.gov.co" TargetMode="External"/><Relationship Id="rId480" Type="http://schemas.openxmlformats.org/officeDocument/2006/relationships/hyperlink" Target="mailto:ediaz@educacionbogota.gov.co" TargetMode="External"/><Relationship Id="rId133" Type="http://schemas.openxmlformats.org/officeDocument/2006/relationships/hyperlink" Target="mailto:ediaz@educacionbogota.gov.co" TargetMode="External"/><Relationship Id="rId340" Type="http://schemas.openxmlformats.org/officeDocument/2006/relationships/hyperlink" Target="mailto:ediaz@educacionbogota.gov.co" TargetMode="External"/><Relationship Id="rId578" Type="http://schemas.openxmlformats.org/officeDocument/2006/relationships/hyperlink" Target="mailto:ypinzon@educacionbogota.gov.co" TargetMode="External"/><Relationship Id="rId785" Type="http://schemas.openxmlformats.org/officeDocument/2006/relationships/hyperlink" Target="mailto:cmartinezb@educacionbogota.gov.co" TargetMode="External"/><Relationship Id="rId992" Type="http://schemas.openxmlformats.org/officeDocument/2006/relationships/hyperlink" Target="mailto:lcamargo@educacion.gov.co" TargetMode="External"/><Relationship Id="rId200" Type="http://schemas.openxmlformats.org/officeDocument/2006/relationships/hyperlink" Target="mailto:ediaz@educacionbogota.gov.co" TargetMode="External"/><Relationship Id="rId438" Type="http://schemas.openxmlformats.org/officeDocument/2006/relationships/hyperlink" Target="mailto:ediaz@educacionbogota.gov.co" TargetMode="External"/><Relationship Id="rId645" Type="http://schemas.openxmlformats.org/officeDocument/2006/relationships/hyperlink" Target="mailto:cmartinezb@educacionbogota.gov.co" TargetMode="External"/><Relationship Id="rId852" Type="http://schemas.openxmlformats.org/officeDocument/2006/relationships/hyperlink" Target="mailto:lcamargo@educacion.gov.co" TargetMode="External"/><Relationship Id="rId1068" Type="http://schemas.openxmlformats.org/officeDocument/2006/relationships/hyperlink" Target="mailto:lcamargo@educacion.gov.co" TargetMode="External"/><Relationship Id="rId1275" Type="http://schemas.openxmlformats.org/officeDocument/2006/relationships/hyperlink" Target="mailto:agomezp@educacionbogota.gov.co" TargetMode="External"/><Relationship Id="rId1482" Type="http://schemas.openxmlformats.org/officeDocument/2006/relationships/hyperlink" Target="mailto:jpinzonf@educacionbogota.gov.co" TargetMode="External"/><Relationship Id="rId505" Type="http://schemas.openxmlformats.org/officeDocument/2006/relationships/hyperlink" Target="mailto:ediaz@educacionbogota.gov.co" TargetMode="External"/><Relationship Id="rId712" Type="http://schemas.openxmlformats.org/officeDocument/2006/relationships/hyperlink" Target="mailto:cmartinezb@educacionbogota.gov.co" TargetMode="External"/><Relationship Id="rId1135" Type="http://schemas.openxmlformats.org/officeDocument/2006/relationships/hyperlink" Target="mailto:lcamargo@educacion.gov.co" TargetMode="External"/><Relationship Id="rId1342" Type="http://schemas.openxmlformats.org/officeDocument/2006/relationships/hyperlink" Target="mailto:lcaceresc@educacionbogota.gov.co" TargetMode="External"/><Relationship Id="rId79" Type="http://schemas.openxmlformats.org/officeDocument/2006/relationships/hyperlink" Target="mailto:ediaz@educacionbogota.gov.co" TargetMode="External"/><Relationship Id="rId1202" Type="http://schemas.openxmlformats.org/officeDocument/2006/relationships/hyperlink" Target="mailto:nparra@educacionbogota.gov.co" TargetMode="External"/><Relationship Id="rId295" Type="http://schemas.openxmlformats.org/officeDocument/2006/relationships/hyperlink" Target="mailto:ediaz@educacionbogota.gov.co" TargetMode="External"/><Relationship Id="rId155" Type="http://schemas.openxmlformats.org/officeDocument/2006/relationships/hyperlink" Target="mailto:ediaz@educacionbogota.gov.co" TargetMode="External"/><Relationship Id="rId362" Type="http://schemas.openxmlformats.org/officeDocument/2006/relationships/hyperlink" Target="mailto:ediaz@educacionbogota.gov.co" TargetMode="External"/><Relationship Id="rId1297" Type="http://schemas.openxmlformats.org/officeDocument/2006/relationships/hyperlink" Target="mailto:ycuellar@educacionbogota.gov.co" TargetMode="External"/><Relationship Id="rId222" Type="http://schemas.openxmlformats.org/officeDocument/2006/relationships/hyperlink" Target="mailto:ediaz@educacionbogota.gov.co" TargetMode="External"/><Relationship Id="rId667" Type="http://schemas.openxmlformats.org/officeDocument/2006/relationships/hyperlink" Target="mailto:cmartinezb@educacionbogota.gov.co" TargetMode="External"/><Relationship Id="rId874" Type="http://schemas.openxmlformats.org/officeDocument/2006/relationships/hyperlink" Target="mailto:lcamargo@educacion.gov.co" TargetMode="External"/><Relationship Id="rId527" Type="http://schemas.openxmlformats.org/officeDocument/2006/relationships/hyperlink" Target="mailto:ediaz@educacionbogota.gov.co" TargetMode="External"/><Relationship Id="rId734" Type="http://schemas.openxmlformats.org/officeDocument/2006/relationships/hyperlink" Target="mailto:cmartinezb@educacionbogota.gov.co" TargetMode="External"/><Relationship Id="rId941" Type="http://schemas.openxmlformats.org/officeDocument/2006/relationships/hyperlink" Target="mailto:lcamargo@educacion.gov.co" TargetMode="External"/><Relationship Id="rId1157" Type="http://schemas.openxmlformats.org/officeDocument/2006/relationships/hyperlink" Target="mailto:ajgiraldos@educacion.gov.co" TargetMode="External"/><Relationship Id="rId1364" Type="http://schemas.openxmlformats.org/officeDocument/2006/relationships/hyperlink" Target="mailto:lcaceresc@educacionbogota.gov.co" TargetMode="External"/><Relationship Id="rId70" Type="http://schemas.openxmlformats.org/officeDocument/2006/relationships/hyperlink" Target="mailto:ediaz@educacionbogota.gov.co" TargetMode="External"/><Relationship Id="rId801" Type="http://schemas.openxmlformats.org/officeDocument/2006/relationships/hyperlink" Target="mailto:mceballosm@educacionbogota.gov.co" TargetMode="External"/><Relationship Id="rId1017" Type="http://schemas.openxmlformats.org/officeDocument/2006/relationships/hyperlink" Target="mailto:lcamargo@educacion.gov.co" TargetMode="External"/><Relationship Id="rId1224" Type="http://schemas.openxmlformats.org/officeDocument/2006/relationships/hyperlink" Target="mailto:nparra@educacionbogota.gov.co" TargetMode="External"/><Relationship Id="rId1431" Type="http://schemas.openxmlformats.org/officeDocument/2006/relationships/hyperlink" Target="mailto:jpinzonf@educacionbogota.gov.co" TargetMode="External"/><Relationship Id="rId28" Type="http://schemas.openxmlformats.org/officeDocument/2006/relationships/hyperlink" Target="mailto:ediaz@educacionbogota.gov.co" TargetMode="External"/><Relationship Id="rId177" Type="http://schemas.openxmlformats.org/officeDocument/2006/relationships/hyperlink" Target="mailto:ediaz@educacionbogota.gov.co" TargetMode="External"/><Relationship Id="rId384" Type="http://schemas.openxmlformats.org/officeDocument/2006/relationships/hyperlink" Target="mailto:ediaz@educacionbogota.gov.co" TargetMode="External"/><Relationship Id="rId591" Type="http://schemas.openxmlformats.org/officeDocument/2006/relationships/hyperlink" Target="mailto:ypinzon@educacionbogota.gov.co" TargetMode="External"/><Relationship Id="rId244" Type="http://schemas.openxmlformats.org/officeDocument/2006/relationships/hyperlink" Target="mailto:ediaz@educacionbogota.gov.co" TargetMode="External"/><Relationship Id="rId689" Type="http://schemas.openxmlformats.org/officeDocument/2006/relationships/hyperlink" Target="mailto:cmartinezb@educacionbogota.gov.co" TargetMode="External"/><Relationship Id="rId896" Type="http://schemas.openxmlformats.org/officeDocument/2006/relationships/hyperlink" Target="mailto:lcamargo@educacion.gov.co" TargetMode="External"/><Relationship Id="rId1081" Type="http://schemas.openxmlformats.org/officeDocument/2006/relationships/hyperlink" Target="mailto:lcamargo@educacion.gov.co" TargetMode="External"/><Relationship Id="rId451" Type="http://schemas.openxmlformats.org/officeDocument/2006/relationships/hyperlink" Target="mailto:ediaz@educacionbogota.gov.co" TargetMode="External"/><Relationship Id="rId549" Type="http://schemas.openxmlformats.org/officeDocument/2006/relationships/hyperlink" Target="mailto:ediaz@educacionbogota.gov.co" TargetMode="External"/><Relationship Id="rId756" Type="http://schemas.openxmlformats.org/officeDocument/2006/relationships/hyperlink" Target="mailto:cmartinezb@educacionbogota.gov.co" TargetMode="External"/><Relationship Id="rId1179" Type="http://schemas.openxmlformats.org/officeDocument/2006/relationships/hyperlink" Target="mailto:nparra@educacionbogota.gov.co" TargetMode="External"/><Relationship Id="rId1386" Type="http://schemas.openxmlformats.org/officeDocument/2006/relationships/hyperlink" Target="mailto:LCANTOR@educacionbogota.gov.co" TargetMode="External"/><Relationship Id="rId104" Type="http://schemas.openxmlformats.org/officeDocument/2006/relationships/hyperlink" Target="mailto:ediaz@educacionbogota.gov.co" TargetMode="External"/><Relationship Id="rId311" Type="http://schemas.openxmlformats.org/officeDocument/2006/relationships/hyperlink" Target="mailto:ediaz@educacionbogota.gov.co" TargetMode="External"/><Relationship Id="rId409" Type="http://schemas.openxmlformats.org/officeDocument/2006/relationships/hyperlink" Target="mailto:ediaz@educacionbogota.gov.co" TargetMode="External"/><Relationship Id="rId963" Type="http://schemas.openxmlformats.org/officeDocument/2006/relationships/hyperlink" Target="mailto:lcamargo@educacion.gov.co" TargetMode="External"/><Relationship Id="rId1039" Type="http://schemas.openxmlformats.org/officeDocument/2006/relationships/hyperlink" Target="mailto:lcamargo@educacion.gov.co" TargetMode="External"/><Relationship Id="rId1246" Type="http://schemas.openxmlformats.org/officeDocument/2006/relationships/hyperlink" Target="mailto:jsalgado@educacionbogota.gov.co" TargetMode="External"/><Relationship Id="rId92" Type="http://schemas.openxmlformats.org/officeDocument/2006/relationships/hyperlink" Target="mailto:ediaz@educacionbogota.gov.co" TargetMode="External"/><Relationship Id="rId616" Type="http://schemas.openxmlformats.org/officeDocument/2006/relationships/hyperlink" Target="mailto:ldvargas@educacionbogota.gov.co" TargetMode="External"/><Relationship Id="rId823" Type="http://schemas.openxmlformats.org/officeDocument/2006/relationships/hyperlink" Target="mailto:lcamargo@educacion.gov.co" TargetMode="External"/><Relationship Id="rId1453" Type="http://schemas.openxmlformats.org/officeDocument/2006/relationships/hyperlink" Target="mailto:jpinzonf@educacionbogota.gov.co" TargetMode="External"/><Relationship Id="rId1106" Type="http://schemas.openxmlformats.org/officeDocument/2006/relationships/hyperlink" Target="mailto:lcamargo@educacion.gov.co" TargetMode="External"/><Relationship Id="rId1313" Type="http://schemas.openxmlformats.org/officeDocument/2006/relationships/hyperlink" Target="mailto:dsolorzano@educacionbogota.gov.co" TargetMode="External"/><Relationship Id="rId199" Type="http://schemas.openxmlformats.org/officeDocument/2006/relationships/hyperlink" Target="mailto:ediaz@educacionbogota.gov.co" TargetMode="External"/><Relationship Id="rId627" Type="http://schemas.openxmlformats.org/officeDocument/2006/relationships/hyperlink" Target="mailto:cmgonzalez@educacionbogota.gov.co" TargetMode="External"/><Relationship Id="rId834" Type="http://schemas.openxmlformats.org/officeDocument/2006/relationships/hyperlink" Target="mailto:lcamargo@educacion.gov.co" TargetMode="External"/><Relationship Id="rId1257" Type="http://schemas.openxmlformats.org/officeDocument/2006/relationships/hyperlink" Target="mailto:agomezp@educacionbogota.gov.co" TargetMode="External"/><Relationship Id="rId1464" Type="http://schemas.openxmlformats.org/officeDocument/2006/relationships/hyperlink" Target="mailto:jpinzonf@educacionbogota.gov.co" TargetMode="External"/><Relationship Id="rId266" Type="http://schemas.openxmlformats.org/officeDocument/2006/relationships/hyperlink" Target="mailto:ediaz@educacionbogota.gov.co" TargetMode="External"/><Relationship Id="rId473" Type="http://schemas.openxmlformats.org/officeDocument/2006/relationships/hyperlink" Target="mailto:ediaz@educacionbogota.gov.co" TargetMode="External"/><Relationship Id="rId680" Type="http://schemas.openxmlformats.org/officeDocument/2006/relationships/hyperlink" Target="mailto:cmartinezb@educacionbogota.gov.co" TargetMode="External"/><Relationship Id="rId901" Type="http://schemas.openxmlformats.org/officeDocument/2006/relationships/hyperlink" Target="mailto:lcamargo@educacion.gov.co" TargetMode="External"/><Relationship Id="rId1117" Type="http://schemas.openxmlformats.org/officeDocument/2006/relationships/hyperlink" Target="mailto:lcamargo@educacion.gov.co" TargetMode="External"/><Relationship Id="rId1324" Type="http://schemas.openxmlformats.org/officeDocument/2006/relationships/hyperlink" Target="mailto:calmonacid@educacionbogota.gov.co" TargetMode="External"/><Relationship Id="rId30" Type="http://schemas.openxmlformats.org/officeDocument/2006/relationships/hyperlink" Target="mailto:ediaz@educacionbogota.gov.co" TargetMode="External"/><Relationship Id="rId126" Type="http://schemas.openxmlformats.org/officeDocument/2006/relationships/hyperlink" Target="mailto:ediaz@educacionbogota.gov.co" TargetMode="External"/><Relationship Id="rId333" Type="http://schemas.openxmlformats.org/officeDocument/2006/relationships/hyperlink" Target="mailto:ediaz@educacionbogota.gov.co" TargetMode="External"/><Relationship Id="rId540" Type="http://schemas.openxmlformats.org/officeDocument/2006/relationships/hyperlink" Target="mailto:ediaz@educacionbogota.gov.co" TargetMode="External"/><Relationship Id="rId778" Type="http://schemas.openxmlformats.org/officeDocument/2006/relationships/hyperlink" Target="mailto:cmartinezb@educacionbogota.gov.co" TargetMode="External"/><Relationship Id="rId985" Type="http://schemas.openxmlformats.org/officeDocument/2006/relationships/hyperlink" Target="mailto:lcamargo@educacion.gov.co" TargetMode="External"/><Relationship Id="rId1170" Type="http://schemas.openxmlformats.org/officeDocument/2006/relationships/hyperlink" Target="mailto:nparra@educacionbogota.gov.co" TargetMode="External"/><Relationship Id="rId638" Type="http://schemas.openxmlformats.org/officeDocument/2006/relationships/hyperlink" Target="mailto:cmgonzalez@educacionbogota.gov.co" TargetMode="External"/><Relationship Id="rId845" Type="http://schemas.openxmlformats.org/officeDocument/2006/relationships/hyperlink" Target="mailto:lcamargo@educacion.gov.co" TargetMode="External"/><Relationship Id="rId1030" Type="http://schemas.openxmlformats.org/officeDocument/2006/relationships/hyperlink" Target="mailto:lcamargo@educacion.gov.co" TargetMode="External"/><Relationship Id="rId1268" Type="http://schemas.openxmlformats.org/officeDocument/2006/relationships/hyperlink" Target="mailto:agomezp@educacionbogota.gov.co" TargetMode="External"/><Relationship Id="rId1475" Type="http://schemas.openxmlformats.org/officeDocument/2006/relationships/hyperlink" Target="mailto:jpinzonf@educacionbogota.gov.co" TargetMode="External"/><Relationship Id="rId277" Type="http://schemas.openxmlformats.org/officeDocument/2006/relationships/hyperlink" Target="mailto:ediaz@educacionbogota.gov.co" TargetMode="External"/><Relationship Id="rId400" Type="http://schemas.openxmlformats.org/officeDocument/2006/relationships/hyperlink" Target="mailto:ediaz@educacionbogota.gov.co" TargetMode="External"/><Relationship Id="rId484" Type="http://schemas.openxmlformats.org/officeDocument/2006/relationships/hyperlink" Target="mailto:ediaz@educacionbogota.gov.co" TargetMode="External"/><Relationship Id="rId705" Type="http://schemas.openxmlformats.org/officeDocument/2006/relationships/hyperlink" Target="mailto:cmartinezb@educacionbogota.gov.co" TargetMode="External"/><Relationship Id="rId1128" Type="http://schemas.openxmlformats.org/officeDocument/2006/relationships/hyperlink" Target="mailto:lcamargo@educacion.gov.co" TargetMode="External"/><Relationship Id="rId1335" Type="http://schemas.openxmlformats.org/officeDocument/2006/relationships/hyperlink" Target="mailto:lcaceresc@educacionbogota.gov.co" TargetMode="External"/><Relationship Id="rId137" Type="http://schemas.openxmlformats.org/officeDocument/2006/relationships/hyperlink" Target="mailto:ediaz@educacionbogota.gov.co" TargetMode="External"/><Relationship Id="rId344" Type="http://schemas.openxmlformats.org/officeDocument/2006/relationships/hyperlink" Target="mailto:ediaz@educacionbogota.gov.co" TargetMode="External"/><Relationship Id="rId691" Type="http://schemas.openxmlformats.org/officeDocument/2006/relationships/hyperlink" Target="mailto:cmartinezb@educacionbogota.gov.co" TargetMode="External"/><Relationship Id="rId789" Type="http://schemas.openxmlformats.org/officeDocument/2006/relationships/hyperlink" Target="mailto:cmartinezb@educacionbogota.gov.co" TargetMode="External"/><Relationship Id="rId912" Type="http://schemas.openxmlformats.org/officeDocument/2006/relationships/hyperlink" Target="mailto:lcamargo@educacion.gov.co" TargetMode="External"/><Relationship Id="rId996" Type="http://schemas.openxmlformats.org/officeDocument/2006/relationships/hyperlink" Target="mailto:lcamargo@educacion.gov.co" TargetMode="External"/><Relationship Id="rId41" Type="http://schemas.openxmlformats.org/officeDocument/2006/relationships/hyperlink" Target="mailto:ediaz@educacionbogota.gov.co" TargetMode="External"/><Relationship Id="rId551" Type="http://schemas.openxmlformats.org/officeDocument/2006/relationships/hyperlink" Target="mailto:ediaz@educacionbogota.gov.co" TargetMode="External"/><Relationship Id="rId649" Type="http://schemas.openxmlformats.org/officeDocument/2006/relationships/hyperlink" Target="mailto:cmartinezb@educacionbogota.gov.co" TargetMode="External"/><Relationship Id="rId856" Type="http://schemas.openxmlformats.org/officeDocument/2006/relationships/hyperlink" Target="mailto:lcamargo@educacion.gov.co" TargetMode="External"/><Relationship Id="rId1181" Type="http://schemas.openxmlformats.org/officeDocument/2006/relationships/hyperlink" Target="mailto:nparra@educacionbogota.gov.co" TargetMode="External"/><Relationship Id="rId1279" Type="http://schemas.openxmlformats.org/officeDocument/2006/relationships/hyperlink" Target="mailto:agomezp@educacionbogota.gov.co" TargetMode="External"/><Relationship Id="rId1402" Type="http://schemas.openxmlformats.org/officeDocument/2006/relationships/hyperlink" Target="mailto:jpinzonf@educacionbogota.gov.co" TargetMode="External"/><Relationship Id="rId1486" Type="http://schemas.openxmlformats.org/officeDocument/2006/relationships/hyperlink" Target="mailto:jpinzonf@educacionbogota.gov.co" TargetMode="External"/><Relationship Id="rId190" Type="http://schemas.openxmlformats.org/officeDocument/2006/relationships/hyperlink" Target="mailto:ediaz@educacionbogota.gov.co" TargetMode="External"/><Relationship Id="rId204" Type="http://schemas.openxmlformats.org/officeDocument/2006/relationships/hyperlink" Target="mailto:ediaz@educacionbogota.gov.co" TargetMode="External"/><Relationship Id="rId288" Type="http://schemas.openxmlformats.org/officeDocument/2006/relationships/hyperlink" Target="mailto:ediaz@educacionbogota.gov.co" TargetMode="External"/><Relationship Id="rId411" Type="http://schemas.openxmlformats.org/officeDocument/2006/relationships/hyperlink" Target="mailto:ediaz@educacionbogota.gov.co" TargetMode="External"/><Relationship Id="rId509" Type="http://schemas.openxmlformats.org/officeDocument/2006/relationships/hyperlink" Target="mailto:ediaz@educacionbogota.gov.co" TargetMode="External"/><Relationship Id="rId1041" Type="http://schemas.openxmlformats.org/officeDocument/2006/relationships/hyperlink" Target="mailto:lcamargo@educacion.gov.co" TargetMode="External"/><Relationship Id="rId1139" Type="http://schemas.openxmlformats.org/officeDocument/2006/relationships/hyperlink" Target="mailto:lcamargo@educacion.gov.co" TargetMode="External"/><Relationship Id="rId1346" Type="http://schemas.openxmlformats.org/officeDocument/2006/relationships/hyperlink" Target="mailto:lcaceresc@educacionbogota.gov.co" TargetMode="External"/><Relationship Id="rId495" Type="http://schemas.openxmlformats.org/officeDocument/2006/relationships/hyperlink" Target="mailto:ediaz@educacionbogota.gov.co" TargetMode="External"/><Relationship Id="rId716" Type="http://schemas.openxmlformats.org/officeDocument/2006/relationships/hyperlink" Target="mailto:cmartinezb@educacionbogota.gov.co" TargetMode="External"/><Relationship Id="rId923" Type="http://schemas.openxmlformats.org/officeDocument/2006/relationships/hyperlink" Target="mailto:lcamargo@educacion.gov.co" TargetMode="External"/><Relationship Id="rId52" Type="http://schemas.openxmlformats.org/officeDocument/2006/relationships/hyperlink" Target="mailto:ediaz@educacionbogota.gov.co" TargetMode="External"/><Relationship Id="rId148" Type="http://schemas.openxmlformats.org/officeDocument/2006/relationships/hyperlink" Target="mailto:ediaz@educacionbogota.gov.co" TargetMode="External"/><Relationship Id="rId355" Type="http://schemas.openxmlformats.org/officeDocument/2006/relationships/hyperlink" Target="mailto:ediaz@educacionbogota.gov.co" TargetMode="External"/><Relationship Id="rId562" Type="http://schemas.openxmlformats.org/officeDocument/2006/relationships/hyperlink" Target="mailto:NPARRA@EDUCACIONBOGOTA.GOV.CO" TargetMode="External"/><Relationship Id="rId1192" Type="http://schemas.openxmlformats.org/officeDocument/2006/relationships/hyperlink" Target="mailto:nparra@educacionbogota.gov.co" TargetMode="External"/><Relationship Id="rId1206" Type="http://schemas.openxmlformats.org/officeDocument/2006/relationships/hyperlink" Target="mailto:nparra@educacionbogota.gov.co" TargetMode="External"/><Relationship Id="rId1413" Type="http://schemas.openxmlformats.org/officeDocument/2006/relationships/hyperlink" Target="mailto:jpinzonf@educacionbogota.gov.co" TargetMode="External"/><Relationship Id="rId215" Type="http://schemas.openxmlformats.org/officeDocument/2006/relationships/hyperlink" Target="mailto:ediaz@educacionbogota.gov.co" TargetMode="External"/><Relationship Id="rId422" Type="http://schemas.openxmlformats.org/officeDocument/2006/relationships/hyperlink" Target="mailto:ediaz@educacionbogota.gov.co" TargetMode="External"/><Relationship Id="rId867" Type="http://schemas.openxmlformats.org/officeDocument/2006/relationships/hyperlink" Target="mailto:lcamargo@educacion.gov.co" TargetMode="External"/><Relationship Id="rId1052" Type="http://schemas.openxmlformats.org/officeDocument/2006/relationships/hyperlink" Target="mailto:lcamargo@educacion.gov.co" TargetMode="External"/><Relationship Id="rId299" Type="http://schemas.openxmlformats.org/officeDocument/2006/relationships/hyperlink" Target="mailto:ediaz@educacionbogota.gov.co" TargetMode="External"/><Relationship Id="rId727" Type="http://schemas.openxmlformats.org/officeDocument/2006/relationships/hyperlink" Target="mailto:cmartinezb@educacionbogota.gov.co" TargetMode="External"/><Relationship Id="rId934" Type="http://schemas.openxmlformats.org/officeDocument/2006/relationships/hyperlink" Target="mailto:lcamargo@educacion.gov.co" TargetMode="External"/><Relationship Id="rId1357" Type="http://schemas.openxmlformats.org/officeDocument/2006/relationships/hyperlink" Target="mailto:lcaceresc@educacionbogota.gov.co" TargetMode="External"/><Relationship Id="rId63" Type="http://schemas.openxmlformats.org/officeDocument/2006/relationships/hyperlink" Target="mailto:ediaz@educacionbogota.gov.co" TargetMode="External"/><Relationship Id="rId159" Type="http://schemas.openxmlformats.org/officeDocument/2006/relationships/hyperlink" Target="mailto:ediaz@educacionbogota.gov.co" TargetMode="External"/><Relationship Id="rId366" Type="http://schemas.openxmlformats.org/officeDocument/2006/relationships/hyperlink" Target="mailto:ediaz@educacionbogota.gov.co" TargetMode="External"/><Relationship Id="rId573" Type="http://schemas.openxmlformats.org/officeDocument/2006/relationships/hyperlink" Target="mailto:ypinzon@educacionbogota.gov.co" TargetMode="External"/><Relationship Id="rId780" Type="http://schemas.openxmlformats.org/officeDocument/2006/relationships/hyperlink" Target="mailto:cmartinezb@educacionbogota.gov.co" TargetMode="External"/><Relationship Id="rId1217" Type="http://schemas.openxmlformats.org/officeDocument/2006/relationships/hyperlink" Target="mailto:nparra@educacionbogota.gov.co" TargetMode="External"/><Relationship Id="rId1424" Type="http://schemas.openxmlformats.org/officeDocument/2006/relationships/hyperlink" Target="mailto:jpinzonf@educacionbogota.gov.co" TargetMode="External"/><Relationship Id="rId226" Type="http://schemas.openxmlformats.org/officeDocument/2006/relationships/hyperlink" Target="mailto:ediaz@educacionbogota.gov.co" TargetMode="External"/><Relationship Id="rId433" Type="http://schemas.openxmlformats.org/officeDocument/2006/relationships/hyperlink" Target="mailto:ediaz@educacionbogota.gov.co" TargetMode="External"/><Relationship Id="rId878" Type="http://schemas.openxmlformats.org/officeDocument/2006/relationships/hyperlink" Target="mailto:lcamargo@educacion.gov.co" TargetMode="External"/><Relationship Id="rId1063" Type="http://schemas.openxmlformats.org/officeDocument/2006/relationships/hyperlink" Target="mailto:lcamargo@educacion.gov.co" TargetMode="External"/><Relationship Id="rId1270" Type="http://schemas.openxmlformats.org/officeDocument/2006/relationships/hyperlink" Target="mailto:agomezp@educacionbogota.gov.co" TargetMode="External"/><Relationship Id="rId640" Type="http://schemas.openxmlformats.org/officeDocument/2006/relationships/hyperlink" Target="mailto:cmgonzalez@educacionbogota.gov.co" TargetMode="External"/><Relationship Id="rId738" Type="http://schemas.openxmlformats.org/officeDocument/2006/relationships/hyperlink" Target="mailto:cmartinezb@educacionbogota.gov.co" TargetMode="External"/><Relationship Id="rId945" Type="http://schemas.openxmlformats.org/officeDocument/2006/relationships/hyperlink" Target="mailto:lcamargo@educacion.gov.co" TargetMode="External"/><Relationship Id="rId1368" Type="http://schemas.openxmlformats.org/officeDocument/2006/relationships/hyperlink" Target="mailto:lcaceresc@educacionbogota.gov.co" TargetMode="External"/><Relationship Id="rId74" Type="http://schemas.openxmlformats.org/officeDocument/2006/relationships/hyperlink" Target="mailto:ediaz@educacionbogota.gov.co" TargetMode="External"/><Relationship Id="rId377" Type="http://schemas.openxmlformats.org/officeDocument/2006/relationships/hyperlink" Target="mailto:ediaz@educacionbogota.gov.co" TargetMode="External"/><Relationship Id="rId500" Type="http://schemas.openxmlformats.org/officeDocument/2006/relationships/hyperlink" Target="mailto:ediaz@educacionbogota.gov.co" TargetMode="External"/><Relationship Id="rId584" Type="http://schemas.openxmlformats.org/officeDocument/2006/relationships/hyperlink" Target="mailto:ypinzon@educacionbogota.gov.co" TargetMode="External"/><Relationship Id="rId805" Type="http://schemas.openxmlformats.org/officeDocument/2006/relationships/hyperlink" Target="mailto:mceballosm@educacionbogota.gov.co" TargetMode="External"/><Relationship Id="rId1130" Type="http://schemas.openxmlformats.org/officeDocument/2006/relationships/hyperlink" Target="mailto:lcamargo@educacion.gov.co" TargetMode="External"/><Relationship Id="rId1228" Type="http://schemas.openxmlformats.org/officeDocument/2006/relationships/hyperlink" Target="mailto:nparra@educacionbogota.gov.co" TargetMode="External"/><Relationship Id="rId1435" Type="http://schemas.openxmlformats.org/officeDocument/2006/relationships/hyperlink" Target="mailto:jpinzonf@educacionbogota.gov.co" TargetMode="External"/><Relationship Id="rId5" Type="http://schemas.openxmlformats.org/officeDocument/2006/relationships/hyperlink" Target="mailto:ediaz@educacionbogota.gov.co" TargetMode="External"/><Relationship Id="rId237" Type="http://schemas.openxmlformats.org/officeDocument/2006/relationships/hyperlink" Target="mailto:ediaz@educacionbogota.gov.co" TargetMode="External"/><Relationship Id="rId791" Type="http://schemas.openxmlformats.org/officeDocument/2006/relationships/hyperlink" Target="mailto:nparra@educacionbogota.gov.co" TargetMode="External"/><Relationship Id="rId889" Type="http://schemas.openxmlformats.org/officeDocument/2006/relationships/hyperlink" Target="mailto:lcamargo@educacion.gov.co" TargetMode="External"/><Relationship Id="rId1074" Type="http://schemas.openxmlformats.org/officeDocument/2006/relationships/hyperlink" Target="mailto:lcamargo@educacion.gov.co" TargetMode="External"/><Relationship Id="rId444" Type="http://schemas.openxmlformats.org/officeDocument/2006/relationships/hyperlink" Target="mailto:ediaz@educacionbogota.gov.co" TargetMode="External"/><Relationship Id="rId651" Type="http://schemas.openxmlformats.org/officeDocument/2006/relationships/hyperlink" Target="mailto:cmartinezb@educacionbogota.gov.co" TargetMode="External"/><Relationship Id="rId749" Type="http://schemas.openxmlformats.org/officeDocument/2006/relationships/hyperlink" Target="mailto:cmartinezb@educacionbogota.gov.co" TargetMode="External"/><Relationship Id="rId1281" Type="http://schemas.openxmlformats.org/officeDocument/2006/relationships/hyperlink" Target="mailto:agomezp@educacionbogota.gov.co" TargetMode="External"/><Relationship Id="rId1379" Type="http://schemas.openxmlformats.org/officeDocument/2006/relationships/hyperlink" Target="mailto:lcaceresc@educacionbogota.gov.co" TargetMode="External"/><Relationship Id="rId290" Type="http://schemas.openxmlformats.org/officeDocument/2006/relationships/hyperlink" Target="mailto:ediaz@educacionbogota.gov.co" TargetMode="External"/><Relationship Id="rId304" Type="http://schemas.openxmlformats.org/officeDocument/2006/relationships/hyperlink" Target="mailto:ediaz@educacionbogota.gov.co" TargetMode="External"/><Relationship Id="rId388" Type="http://schemas.openxmlformats.org/officeDocument/2006/relationships/hyperlink" Target="mailto:ediaz@educacionbogota.gov.co" TargetMode="External"/><Relationship Id="rId511" Type="http://schemas.openxmlformats.org/officeDocument/2006/relationships/hyperlink" Target="mailto:ediaz@educacionbogota.gov.co" TargetMode="External"/><Relationship Id="rId609" Type="http://schemas.openxmlformats.org/officeDocument/2006/relationships/hyperlink" Target="mailto:ypinzon@educacionbogota.gov.co" TargetMode="External"/><Relationship Id="rId956" Type="http://schemas.openxmlformats.org/officeDocument/2006/relationships/hyperlink" Target="mailto:lcamargo@educacion.gov.co" TargetMode="External"/><Relationship Id="rId1141" Type="http://schemas.openxmlformats.org/officeDocument/2006/relationships/hyperlink" Target="mailto:lcamargo@educacion.gov.co" TargetMode="External"/><Relationship Id="rId1239" Type="http://schemas.openxmlformats.org/officeDocument/2006/relationships/hyperlink" Target="mailto:jsalgado@educacionbogota.gov.co" TargetMode="External"/><Relationship Id="rId85" Type="http://schemas.openxmlformats.org/officeDocument/2006/relationships/hyperlink" Target="mailto:ediaz@educacionbogota.gov.co" TargetMode="External"/><Relationship Id="rId150" Type="http://schemas.openxmlformats.org/officeDocument/2006/relationships/hyperlink" Target="mailto:ediaz@educacionbogota.gov.co" TargetMode="External"/><Relationship Id="rId595" Type="http://schemas.openxmlformats.org/officeDocument/2006/relationships/hyperlink" Target="mailto:ypinzon@educacionbogota.gov.co" TargetMode="External"/><Relationship Id="rId816" Type="http://schemas.openxmlformats.org/officeDocument/2006/relationships/hyperlink" Target="mailto:cagutierrez@educacionbogota.gov.co" TargetMode="External"/><Relationship Id="rId1001" Type="http://schemas.openxmlformats.org/officeDocument/2006/relationships/hyperlink" Target="mailto:lcamargo@educacion.gov.co" TargetMode="External"/><Relationship Id="rId1446" Type="http://schemas.openxmlformats.org/officeDocument/2006/relationships/hyperlink" Target="mailto:jpinzonf@educacionbogota.gov.co" TargetMode="External"/><Relationship Id="rId248" Type="http://schemas.openxmlformats.org/officeDocument/2006/relationships/hyperlink" Target="mailto:ediaz@educacionbogota.gov.co" TargetMode="External"/><Relationship Id="rId455" Type="http://schemas.openxmlformats.org/officeDocument/2006/relationships/hyperlink" Target="mailto:ediaz@educacionbogota.gov.co" TargetMode="External"/><Relationship Id="rId662" Type="http://schemas.openxmlformats.org/officeDocument/2006/relationships/hyperlink" Target="mailto:cmartinezb@educacionbogota.gov.co" TargetMode="External"/><Relationship Id="rId1085" Type="http://schemas.openxmlformats.org/officeDocument/2006/relationships/hyperlink" Target="mailto:lcamargo@educacion.gov.co" TargetMode="External"/><Relationship Id="rId1292" Type="http://schemas.openxmlformats.org/officeDocument/2006/relationships/hyperlink" Target="mailto:ycuellar@educacionbogota.gov.co" TargetMode="External"/><Relationship Id="rId1306" Type="http://schemas.openxmlformats.org/officeDocument/2006/relationships/hyperlink" Target="mailto:YCUELLAR@educacionbogota.gov.co" TargetMode="External"/><Relationship Id="rId12" Type="http://schemas.openxmlformats.org/officeDocument/2006/relationships/hyperlink" Target="mailto:ediaz@educacionbogota.gov.co" TargetMode="External"/><Relationship Id="rId108" Type="http://schemas.openxmlformats.org/officeDocument/2006/relationships/hyperlink" Target="mailto:ediaz@educacionbogota.gov.co" TargetMode="External"/><Relationship Id="rId315" Type="http://schemas.openxmlformats.org/officeDocument/2006/relationships/hyperlink" Target="mailto:ediaz@educacionbogota.gov.co" TargetMode="External"/><Relationship Id="rId522" Type="http://schemas.openxmlformats.org/officeDocument/2006/relationships/hyperlink" Target="mailto:ediaz@educacionbogota.gov.co" TargetMode="External"/><Relationship Id="rId967" Type="http://schemas.openxmlformats.org/officeDocument/2006/relationships/hyperlink" Target="mailto:lcamargo@educacion.gov.co" TargetMode="External"/><Relationship Id="rId1152" Type="http://schemas.openxmlformats.org/officeDocument/2006/relationships/hyperlink" Target="mailto:ajgiraldos@educacion.gov.co" TargetMode="External"/><Relationship Id="rId96" Type="http://schemas.openxmlformats.org/officeDocument/2006/relationships/hyperlink" Target="mailto:ediaz@educacionbogota.gov.co" TargetMode="External"/><Relationship Id="rId161" Type="http://schemas.openxmlformats.org/officeDocument/2006/relationships/hyperlink" Target="mailto:ediaz@educacionbogota.gov.co" TargetMode="External"/><Relationship Id="rId399" Type="http://schemas.openxmlformats.org/officeDocument/2006/relationships/hyperlink" Target="mailto:ediaz@educacionbogota.gov.co" TargetMode="External"/><Relationship Id="rId827" Type="http://schemas.openxmlformats.org/officeDocument/2006/relationships/hyperlink" Target="mailto:lcamargo@educacion.gov.co" TargetMode="External"/><Relationship Id="rId1012" Type="http://schemas.openxmlformats.org/officeDocument/2006/relationships/hyperlink" Target="mailto:lcamargo@educacion.gov.co" TargetMode="External"/><Relationship Id="rId1457" Type="http://schemas.openxmlformats.org/officeDocument/2006/relationships/hyperlink" Target="mailto:jpinzonf@educacionbogota.gov.co" TargetMode="External"/><Relationship Id="rId259" Type="http://schemas.openxmlformats.org/officeDocument/2006/relationships/hyperlink" Target="mailto:ediaz@educacionbogota.gov.co" TargetMode="External"/><Relationship Id="rId466" Type="http://schemas.openxmlformats.org/officeDocument/2006/relationships/hyperlink" Target="mailto:ediaz@educacionbogota.gov.co" TargetMode="External"/><Relationship Id="rId673" Type="http://schemas.openxmlformats.org/officeDocument/2006/relationships/hyperlink" Target="mailto:cmartinezb@educacionbogota.gov.co" TargetMode="External"/><Relationship Id="rId880" Type="http://schemas.openxmlformats.org/officeDocument/2006/relationships/hyperlink" Target="mailto:lcamargo@educacion.gov.co" TargetMode="External"/><Relationship Id="rId1096" Type="http://schemas.openxmlformats.org/officeDocument/2006/relationships/hyperlink" Target="mailto:lcamargo@educacion.gov.co" TargetMode="External"/><Relationship Id="rId1317" Type="http://schemas.openxmlformats.org/officeDocument/2006/relationships/hyperlink" Target="mailto:MEMENDEZ@educacionbogota.gov.co" TargetMode="External"/><Relationship Id="rId23" Type="http://schemas.openxmlformats.org/officeDocument/2006/relationships/hyperlink" Target="mailto:ediaz@educacionbogota.gov.co" TargetMode="External"/><Relationship Id="rId119" Type="http://schemas.openxmlformats.org/officeDocument/2006/relationships/hyperlink" Target="mailto:ediaz@educacionbogota.gov.co" TargetMode="External"/><Relationship Id="rId326" Type="http://schemas.openxmlformats.org/officeDocument/2006/relationships/hyperlink" Target="mailto:ediaz@educacionbogota.gov.co" TargetMode="External"/><Relationship Id="rId533" Type="http://schemas.openxmlformats.org/officeDocument/2006/relationships/hyperlink" Target="mailto:ediaz@educacionbogota.gov.co" TargetMode="External"/><Relationship Id="rId978" Type="http://schemas.openxmlformats.org/officeDocument/2006/relationships/hyperlink" Target="mailto:lcamargo@educacion.gov.co" TargetMode="External"/><Relationship Id="rId1163" Type="http://schemas.openxmlformats.org/officeDocument/2006/relationships/hyperlink" Target="mailto:ajgiraldos@educacion.gov.co" TargetMode="External"/><Relationship Id="rId1370" Type="http://schemas.openxmlformats.org/officeDocument/2006/relationships/hyperlink" Target="mailto:lcaceresc@educacionbogota.gov.co" TargetMode="External"/><Relationship Id="rId740" Type="http://schemas.openxmlformats.org/officeDocument/2006/relationships/hyperlink" Target="mailto:cmartinezb@educacionbogota.gov.co" TargetMode="External"/><Relationship Id="rId838" Type="http://schemas.openxmlformats.org/officeDocument/2006/relationships/hyperlink" Target="mailto:lcamargo@educacion.gov.co" TargetMode="External"/><Relationship Id="rId1023" Type="http://schemas.openxmlformats.org/officeDocument/2006/relationships/hyperlink" Target="mailto:lcamargo@educacion.gov.co" TargetMode="External"/><Relationship Id="rId1468" Type="http://schemas.openxmlformats.org/officeDocument/2006/relationships/hyperlink" Target="mailto:jpinzonf@educacionbogota.gov.co" TargetMode="External"/><Relationship Id="rId172" Type="http://schemas.openxmlformats.org/officeDocument/2006/relationships/hyperlink" Target="mailto:ediaz@educacionbogota.gov.co" TargetMode="External"/><Relationship Id="rId477" Type="http://schemas.openxmlformats.org/officeDocument/2006/relationships/hyperlink" Target="mailto:ediaz@educacionbogota.gov.co" TargetMode="External"/><Relationship Id="rId600" Type="http://schemas.openxmlformats.org/officeDocument/2006/relationships/hyperlink" Target="mailto:ypinzon@educacionbogota.gov.co" TargetMode="External"/><Relationship Id="rId684" Type="http://schemas.openxmlformats.org/officeDocument/2006/relationships/hyperlink" Target="mailto:cmartinezb@educacionbogota.gov.co" TargetMode="External"/><Relationship Id="rId1230" Type="http://schemas.openxmlformats.org/officeDocument/2006/relationships/hyperlink" Target="mailto:zcorredor@educacionbogota.gov.co" TargetMode="External"/><Relationship Id="rId1328" Type="http://schemas.openxmlformats.org/officeDocument/2006/relationships/hyperlink" Target="mailto:SSALAZAR@educacionbogota.gov.co" TargetMode="External"/><Relationship Id="rId337" Type="http://schemas.openxmlformats.org/officeDocument/2006/relationships/hyperlink" Target="mailto:ediaz@educacionbogota.gov.co" TargetMode="External"/><Relationship Id="rId891" Type="http://schemas.openxmlformats.org/officeDocument/2006/relationships/hyperlink" Target="mailto:lcamargo@educacion.gov.co" TargetMode="External"/><Relationship Id="rId905" Type="http://schemas.openxmlformats.org/officeDocument/2006/relationships/hyperlink" Target="mailto:lcamargo@educacion.gov.co" TargetMode="External"/><Relationship Id="rId989" Type="http://schemas.openxmlformats.org/officeDocument/2006/relationships/hyperlink" Target="mailto:lcamargo@educacion.gov.co" TargetMode="External"/><Relationship Id="rId34" Type="http://schemas.openxmlformats.org/officeDocument/2006/relationships/hyperlink" Target="mailto:ediaz@educacionbogota.gov.co" TargetMode="External"/><Relationship Id="rId544" Type="http://schemas.openxmlformats.org/officeDocument/2006/relationships/hyperlink" Target="mailto:ediaz@educacionbogota.gov.co" TargetMode="External"/><Relationship Id="rId751" Type="http://schemas.openxmlformats.org/officeDocument/2006/relationships/hyperlink" Target="mailto:cmartinezb@educacionbogota.gov.co" TargetMode="External"/><Relationship Id="rId849" Type="http://schemas.openxmlformats.org/officeDocument/2006/relationships/hyperlink" Target="mailto:lcamargo@educacion.gov.co" TargetMode="External"/><Relationship Id="rId1174" Type="http://schemas.openxmlformats.org/officeDocument/2006/relationships/hyperlink" Target="mailto:nparra@educacionbogota.gov.co" TargetMode="External"/><Relationship Id="rId1381" Type="http://schemas.openxmlformats.org/officeDocument/2006/relationships/hyperlink" Target="mailto:lcaceresc@educacionbogota.gov.co" TargetMode="External"/><Relationship Id="rId1479" Type="http://schemas.openxmlformats.org/officeDocument/2006/relationships/hyperlink" Target="mailto:jpinzonf@educacionbogota.gov.co" TargetMode="External"/><Relationship Id="rId183" Type="http://schemas.openxmlformats.org/officeDocument/2006/relationships/hyperlink" Target="mailto:ediaz@educacionbogota.gov.co" TargetMode="External"/><Relationship Id="rId390" Type="http://schemas.openxmlformats.org/officeDocument/2006/relationships/hyperlink" Target="mailto:ediaz@educacionbogota.gov.co" TargetMode="External"/><Relationship Id="rId404" Type="http://schemas.openxmlformats.org/officeDocument/2006/relationships/hyperlink" Target="mailto:ediaz@educacionbogota.gov.co" TargetMode="External"/><Relationship Id="rId611" Type="http://schemas.openxmlformats.org/officeDocument/2006/relationships/hyperlink" Target="mailto:ypinzon@educacionbogota.gov.co" TargetMode="External"/><Relationship Id="rId1034" Type="http://schemas.openxmlformats.org/officeDocument/2006/relationships/hyperlink" Target="mailto:lcamargo@educacion.gov.co" TargetMode="External"/><Relationship Id="rId1241" Type="http://schemas.openxmlformats.org/officeDocument/2006/relationships/hyperlink" Target="mailto:jsalgado@educacionbogota.gov.co" TargetMode="External"/><Relationship Id="rId1339" Type="http://schemas.openxmlformats.org/officeDocument/2006/relationships/hyperlink" Target="mailto:lcaceresc@educacionbogota.gov.co" TargetMode="External"/><Relationship Id="rId250" Type="http://schemas.openxmlformats.org/officeDocument/2006/relationships/hyperlink" Target="mailto:ediaz@educacionbogota.gov.co" TargetMode="External"/><Relationship Id="rId488" Type="http://schemas.openxmlformats.org/officeDocument/2006/relationships/hyperlink" Target="mailto:ediaz@educacionbogota.gov.co" TargetMode="External"/><Relationship Id="rId695" Type="http://schemas.openxmlformats.org/officeDocument/2006/relationships/hyperlink" Target="mailto:cmartinezb@educacionbogota.gov.co" TargetMode="External"/><Relationship Id="rId709" Type="http://schemas.openxmlformats.org/officeDocument/2006/relationships/hyperlink" Target="mailto:cmartinezb@educacionbogota.gov.co" TargetMode="External"/><Relationship Id="rId916" Type="http://schemas.openxmlformats.org/officeDocument/2006/relationships/hyperlink" Target="mailto:lcamargo@educacion.gov.co" TargetMode="External"/><Relationship Id="rId1101" Type="http://schemas.openxmlformats.org/officeDocument/2006/relationships/hyperlink" Target="mailto:lcamargo@educacion.gov.co" TargetMode="External"/><Relationship Id="rId45" Type="http://schemas.openxmlformats.org/officeDocument/2006/relationships/hyperlink" Target="mailto:ediaz@educacionbogota.gov.co" TargetMode="External"/><Relationship Id="rId110" Type="http://schemas.openxmlformats.org/officeDocument/2006/relationships/hyperlink" Target="mailto:ediaz@educacionbogota.gov.co" TargetMode="External"/><Relationship Id="rId348" Type="http://schemas.openxmlformats.org/officeDocument/2006/relationships/hyperlink" Target="mailto:ediaz@educacionbogota.gov.co" TargetMode="External"/><Relationship Id="rId555" Type="http://schemas.openxmlformats.org/officeDocument/2006/relationships/hyperlink" Target="mailto:NPARRA@EDUCACIONBOGOTA.GOV.CO" TargetMode="External"/><Relationship Id="rId762" Type="http://schemas.openxmlformats.org/officeDocument/2006/relationships/hyperlink" Target="mailto:cmartinezb@educacionbogota.gov.co" TargetMode="External"/><Relationship Id="rId1185" Type="http://schemas.openxmlformats.org/officeDocument/2006/relationships/hyperlink" Target="mailto:nparra@educacionbogota.gov.co" TargetMode="External"/><Relationship Id="rId1392" Type="http://schemas.openxmlformats.org/officeDocument/2006/relationships/hyperlink" Target="mailto:ediaz@educacionbogota.gov.co" TargetMode="External"/><Relationship Id="rId1406" Type="http://schemas.openxmlformats.org/officeDocument/2006/relationships/hyperlink" Target="mailto:jpinzonf@educacionbogota.gov.co" TargetMode="External"/><Relationship Id="rId194" Type="http://schemas.openxmlformats.org/officeDocument/2006/relationships/hyperlink" Target="mailto:ediaz@educacionbogota.gov.co" TargetMode="External"/><Relationship Id="rId208" Type="http://schemas.openxmlformats.org/officeDocument/2006/relationships/hyperlink" Target="mailto:ediaz@educacionbogota.gov.co" TargetMode="External"/><Relationship Id="rId415" Type="http://schemas.openxmlformats.org/officeDocument/2006/relationships/hyperlink" Target="mailto:ediaz@educacionbogota.gov.co" TargetMode="External"/><Relationship Id="rId622" Type="http://schemas.openxmlformats.org/officeDocument/2006/relationships/hyperlink" Target="mailto:cmgonzalez@educacionbogota.gov.co" TargetMode="External"/><Relationship Id="rId1045" Type="http://schemas.openxmlformats.org/officeDocument/2006/relationships/hyperlink" Target="mailto:lcamargo@educacion.gov.co" TargetMode="External"/><Relationship Id="rId1252" Type="http://schemas.openxmlformats.org/officeDocument/2006/relationships/hyperlink" Target="mailto:mvaron@educacionbogota.gov.co" TargetMode="External"/><Relationship Id="rId261" Type="http://schemas.openxmlformats.org/officeDocument/2006/relationships/hyperlink" Target="mailto:ediaz@educacionbogota.gov.co" TargetMode="External"/><Relationship Id="rId499" Type="http://schemas.openxmlformats.org/officeDocument/2006/relationships/hyperlink" Target="mailto:ediaz@educacionbogota.gov.co" TargetMode="External"/><Relationship Id="rId927" Type="http://schemas.openxmlformats.org/officeDocument/2006/relationships/hyperlink" Target="mailto:lcamargo@educacion.gov.co" TargetMode="External"/><Relationship Id="rId1112" Type="http://schemas.openxmlformats.org/officeDocument/2006/relationships/hyperlink" Target="mailto:lcamargo@educacion.gov.co" TargetMode="External"/><Relationship Id="rId56" Type="http://schemas.openxmlformats.org/officeDocument/2006/relationships/hyperlink" Target="mailto:ediaz@educacionbogota.gov.co" TargetMode="External"/><Relationship Id="rId359" Type="http://schemas.openxmlformats.org/officeDocument/2006/relationships/hyperlink" Target="mailto:ediaz@educacionbogota.gov.co" TargetMode="External"/><Relationship Id="rId566" Type="http://schemas.openxmlformats.org/officeDocument/2006/relationships/hyperlink" Target="mailto:NPARRA@EDUCACIONBOGOTA.GOV.CO" TargetMode="External"/><Relationship Id="rId773" Type="http://schemas.openxmlformats.org/officeDocument/2006/relationships/hyperlink" Target="mailto:cmartinezb@educacionbogota.gov.co" TargetMode="External"/><Relationship Id="rId1196" Type="http://schemas.openxmlformats.org/officeDocument/2006/relationships/hyperlink" Target="mailto:nparra@educacionbogota.gov.co" TargetMode="External"/><Relationship Id="rId1417" Type="http://schemas.openxmlformats.org/officeDocument/2006/relationships/hyperlink" Target="mailto:jpinzonf@educacionbogota.gov.co" TargetMode="External"/><Relationship Id="rId121" Type="http://schemas.openxmlformats.org/officeDocument/2006/relationships/hyperlink" Target="mailto:ediaz@educacionbogota.gov.co" TargetMode="External"/><Relationship Id="rId219" Type="http://schemas.openxmlformats.org/officeDocument/2006/relationships/hyperlink" Target="mailto:ediaz@educacionbogota.gov.co" TargetMode="External"/><Relationship Id="rId426" Type="http://schemas.openxmlformats.org/officeDocument/2006/relationships/hyperlink" Target="mailto:ediaz@educacionbogota.gov.co" TargetMode="External"/><Relationship Id="rId633" Type="http://schemas.openxmlformats.org/officeDocument/2006/relationships/hyperlink" Target="mailto:cmgonzalez@educacionbogota.gov.co" TargetMode="External"/><Relationship Id="rId980" Type="http://schemas.openxmlformats.org/officeDocument/2006/relationships/hyperlink" Target="mailto:lcamargo@educacion.gov.co" TargetMode="External"/><Relationship Id="rId1056" Type="http://schemas.openxmlformats.org/officeDocument/2006/relationships/hyperlink" Target="mailto:lcamargo@educacion.gov.co" TargetMode="External"/><Relationship Id="rId1263" Type="http://schemas.openxmlformats.org/officeDocument/2006/relationships/hyperlink" Target="mailto:agomezp@educacionbogota.gov.co" TargetMode="External"/><Relationship Id="rId840" Type="http://schemas.openxmlformats.org/officeDocument/2006/relationships/hyperlink" Target="mailto:lcamargo@educacion.gov.co" TargetMode="External"/><Relationship Id="rId938" Type="http://schemas.openxmlformats.org/officeDocument/2006/relationships/hyperlink" Target="mailto:lcamargo@educacion.gov.co" TargetMode="External"/><Relationship Id="rId1470" Type="http://schemas.openxmlformats.org/officeDocument/2006/relationships/hyperlink" Target="mailto:jpinzonf@educacionbogota.gov.co" TargetMode="External"/><Relationship Id="rId67" Type="http://schemas.openxmlformats.org/officeDocument/2006/relationships/hyperlink" Target="mailto:ediaz@educacionbogota.gov.co" TargetMode="External"/><Relationship Id="rId272" Type="http://schemas.openxmlformats.org/officeDocument/2006/relationships/hyperlink" Target="mailto:ediaz@educacionbogota.gov.co" TargetMode="External"/><Relationship Id="rId577" Type="http://schemas.openxmlformats.org/officeDocument/2006/relationships/hyperlink" Target="mailto:ypinzon@educacionbogota.gov.co" TargetMode="External"/><Relationship Id="rId700" Type="http://schemas.openxmlformats.org/officeDocument/2006/relationships/hyperlink" Target="mailto:cmartinezb@educacionbogota.gov.co" TargetMode="External"/><Relationship Id="rId1123" Type="http://schemas.openxmlformats.org/officeDocument/2006/relationships/hyperlink" Target="mailto:lcamargo@educacion.gov.co" TargetMode="External"/><Relationship Id="rId1330" Type="http://schemas.openxmlformats.org/officeDocument/2006/relationships/hyperlink" Target="mailto:lcaceresc@educacionbogota.gov.co" TargetMode="External"/><Relationship Id="rId1428" Type="http://schemas.openxmlformats.org/officeDocument/2006/relationships/hyperlink" Target="mailto:jpinzonf@educacionbogota.gov.co" TargetMode="External"/><Relationship Id="rId132" Type="http://schemas.openxmlformats.org/officeDocument/2006/relationships/hyperlink" Target="mailto:ediaz@educacionbogota.gov.co" TargetMode="External"/><Relationship Id="rId784" Type="http://schemas.openxmlformats.org/officeDocument/2006/relationships/hyperlink" Target="mailto:cmartinezb@educacionbogota.gov.co" TargetMode="External"/><Relationship Id="rId991" Type="http://schemas.openxmlformats.org/officeDocument/2006/relationships/hyperlink" Target="mailto:lcamargo@educacion.gov.co" TargetMode="External"/><Relationship Id="rId1067" Type="http://schemas.openxmlformats.org/officeDocument/2006/relationships/hyperlink" Target="mailto:lcamargo@educacion.gov.co" TargetMode="External"/><Relationship Id="rId437" Type="http://schemas.openxmlformats.org/officeDocument/2006/relationships/hyperlink" Target="mailto:ediaz@educacionbogota.gov.co" TargetMode="External"/><Relationship Id="rId644" Type="http://schemas.openxmlformats.org/officeDocument/2006/relationships/hyperlink" Target="mailto:cmartinezb@educacionbogota.gov.co" TargetMode="External"/><Relationship Id="rId851" Type="http://schemas.openxmlformats.org/officeDocument/2006/relationships/hyperlink" Target="mailto:lcamargo@educacion.gov.co" TargetMode="External"/><Relationship Id="rId1274" Type="http://schemas.openxmlformats.org/officeDocument/2006/relationships/hyperlink" Target="mailto:agomezp@educacionbogota.gov.co" TargetMode="External"/><Relationship Id="rId1481" Type="http://schemas.openxmlformats.org/officeDocument/2006/relationships/hyperlink" Target="mailto:jpinzonf@educacionbogota.gov.co" TargetMode="External"/><Relationship Id="rId283" Type="http://schemas.openxmlformats.org/officeDocument/2006/relationships/hyperlink" Target="mailto:ediaz@educacionbogota.gov.co" TargetMode="External"/><Relationship Id="rId490" Type="http://schemas.openxmlformats.org/officeDocument/2006/relationships/hyperlink" Target="mailto:ediaz@educacionbogota.gov.co" TargetMode="External"/><Relationship Id="rId504" Type="http://schemas.openxmlformats.org/officeDocument/2006/relationships/hyperlink" Target="mailto:ediaz@educacionbogota.gov.co" TargetMode="External"/><Relationship Id="rId711" Type="http://schemas.openxmlformats.org/officeDocument/2006/relationships/hyperlink" Target="mailto:cmartinezb@educacionbogota.gov.co" TargetMode="External"/><Relationship Id="rId949" Type="http://schemas.openxmlformats.org/officeDocument/2006/relationships/hyperlink" Target="mailto:lcamargo@educacion.gov.co" TargetMode="External"/><Relationship Id="rId1134" Type="http://schemas.openxmlformats.org/officeDocument/2006/relationships/hyperlink" Target="mailto:lcamargo@educacion.gov.co" TargetMode="External"/><Relationship Id="rId1341" Type="http://schemas.openxmlformats.org/officeDocument/2006/relationships/hyperlink" Target="mailto:lcaceresc@educacionbogota.gov.co" TargetMode="External"/><Relationship Id="rId78" Type="http://schemas.openxmlformats.org/officeDocument/2006/relationships/hyperlink" Target="mailto:ediaz@educacionbogota.gov.co" TargetMode="External"/><Relationship Id="rId143" Type="http://schemas.openxmlformats.org/officeDocument/2006/relationships/hyperlink" Target="mailto:ediaz@educacionbogota.gov.co" TargetMode="External"/><Relationship Id="rId350" Type="http://schemas.openxmlformats.org/officeDocument/2006/relationships/hyperlink" Target="mailto:ediaz@educacionbogota.gov.co" TargetMode="External"/><Relationship Id="rId588" Type="http://schemas.openxmlformats.org/officeDocument/2006/relationships/hyperlink" Target="mailto:ypinzon@educacionbogota.gov.co" TargetMode="External"/><Relationship Id="rId795" Type="http://schemas.openxmlformats.org/officeDocument/2006/relationships/hyperlink" Target="mailto:mceballosm@educacionbogota.gov.co" TargetMode="External"/><Relationship Id="rId809" Type="http://schemas.openxmlformats.org/officeDocument/2006/relationships/hyperlink" Target="mailto:mceballosm@educacionbogota.gov.co" TargetMode="External"/><Relationship Id="rId1201" Type="http://schemas.openxmlformats.org/officeDocument/2006/relationships/hyperlink" Target="mailto:nparra@educacionbogota.gov.co" TargetMode="External"/><Relationship Id="rId1439" Type="http://schemas.openxmlformats.org/officeDocument/2006/relationships/hyperlink" Target="mailto:jpinzonf@educacionbogota.gov.co" TargetMode="External"/><Relationship Id="rId9" Type="http://schemas.openxmlformats.org/officeDocument/2006/relationships/hyperlink" Target="mailto:ediaz@educacionbogota.gov.co" TargetMode="External"/><Relationship Id="rId210" Type="http://schemas.openxmlformats.org/officeDocument/2006/relationships/hyperlink" Target="mailto:ediaz@educacionbogota.gov.co" TargetMode="External"/><Relationship Id="rId448" Type="http://schemas.openxmlformats.org/officeDocument/2006/relationships/hyperlink" Target="mailto:ediaz@educacionbogota.gov.co" TargetMode="External"/><Relationship Id="rId655" Type="http://schemas.openxmlformats.org/officeDocument/2006/relationships/hyperlink" Target="mailto:cmartinezb@educacionbogota.gov.co" TargetMode="External"/><Relationship Id="rId862" Type="http://schemas.openxmlformats.org/officeDocument/2006/relationships/hyperlink" Target="mailto:lcamargo@educacion.gov.co" TargetMode="External"/><Relationship Id="rId1078" Type="http://schemas.openxmlformats.org/officeDocument/2006/relationships/hyperlink" Target="mailto:lcamargo@educacion.gov.co" TargetMode="External"/><Relationship Id="rId1285" Type="http://schemas.openxmlformats.org/officeDocument/2006/relationships/hyperlink" Target="mailto:agomezp@educacionbogota.gov.co" TargetMode="External"/><Relationship Id="rId1492" Type="http://schemas.openxmlformats.org/officeDocument/2006/relationships/comments" Target="../comments1.xml"/><Relationship Id="rId294" Type="http://schemas.openxmlformats.org/officeDocument/2006/relationships/hyperlink" Target="mailto:ediaz@educacionbogota.gov.co" TargetMode="External"/><Relationship Id="rId308" Type="http://schemas.openxmlformats.org/officeDocument/2006/relationships/hyperlink" Target="mailto:ediaz@educacionbogota.gov.co" TargetMode="External"/><Relationship Id="rId515" Type="http://schemas.openxmlformats.org/officeDocument/2006/relationships/hyperlink" Target="mailto:ediaz@educacionbogota.gov.co" TargetMode="External"/><Relationship Id="rId722" Type="http://schemas.openxmlformats.org/officeDocument/2006/relationships/hyperlink" Target="mailto:cmartinezb@educacionbogota.gov.co" TargetMode="External"/><Relationship Id="rId1145" Type="http://schemas.openxmlformats.org/officeDocument/2006/relationships/hyperlink" Target="mailto:lcamargo@educacion.gov.co" TargetMode="External"/><Relationship Id="rId1352" Type="http://schemas.openxmlformats.org/officeDocument/2006/relationships/hyperlink" Target="mailto:lcaceresc@educacionbogota.gov.co" TargetMode="External"/><Relationship Id="rId89" Type="http://schemas.openxmlformats.org/officeDocument/2006/relationships/hyperlink" Target="mailto:ediaz@educacionbogota.gov.co" TargetMode="External"/><Relationship Id="rId154" Type="http://schemas.openxmlformats.org/officeDocument/2006/relationships/hyperlink" Target="mailto:ediaz@educacionbogota.gov.co" TargetMode="External"/><Relationship Id="rId361" Type="http://schemas.openxmlformats.org/officeDocument/2006/relationships/hyperlink" Target="mailto:ediaz@educacionbogota.gov.co" TargetMode="External"/><Relationship Id="rId599" Type="http://schemas.openxmlformats.org/officeDocument/2006/relationships/hyperlink" Target="mailto:ypinzon@educacionbogota.gov.co" TargetMode="External"/><Relationship Id="rId1005" Type="http://schemas.openxmlformats.org/officeDocument/2006/relationships/hyperlink" Target="mailto:lcamargo@educacion.gov.co" TargetMode="External"/><Relationship Id="rId1212" Type="http://schemas.openxmlformats.org/officeDocument/2006/relationships/hyperlink" Target="mailto:nparra@educacionbogota.gov.co" TargetMode="External"/><Relationship Id="rId459" Type="http://schemas.openxmlformats.org/officeDocument/2006/relationships/hyperlink" Target="mailto:ediaz@educacionbogota.gov.co" TargetMode="External"/><Relationship Id="rId666" Type="http://schemas.openxmlformats.org/officeDocument/2006/relationships/hyperlink" Target="mailto:cmartinezb@educacionbogota.gov.co" TargetMode="External"/><Relationship Id="rId873" Type="http://schemas.openxmlformats.org/officeDocument/2006/relationships/hyperlink" Target="mailto:lcamargo@educacion.gov.co" TargetMode="External"/><Relationship Id="rId1089" Type="http://schemas.openxmlformats.org/officeDocument/2006/relationships/hyperlink" Target="mailto:lcamargo@educacion.gov.co" TargetMode="External"/><Relationship Id="rId1296" Type="http://schemas.openxmlformats.org/officeDocument/2006/relationships/hyperlink" Target="mailto:ycuellar@educacionbogota.gov.co" TargetMode="External"/><Relationship Id="rId16" Type="http://schemas.openxmlformats.org/officeDocument/2006/relationships/hyperlink" Target="mailto:ediaz@educacionbogota.gov.co" TargetMode="External"/><Relationship Id="rId221" Type="http://schemas.openxmlformats.org/officeDocument/2006/relationships/hyperlink" Target="mailto:ediaz@educacionbogota.gov.co" TargetMode="External"/><Relationship Id="rId319" Type="http://schemas.openxmlformats.org/officeDocument/2006/relationships/hyperlink" Target="mailto:ediaz@educacionbogota.gov.co" TargetMode="External"/><Relationship Id="rId526" Type="http://schemas.openxmlformats.org/officeDocument/2006/relationships/hyperlink" Target="mailto:ediaz@educacionbogota.gov.co" TargetMode="External"/><Relationship Id="rId1156" Type="http://schemas.openxmlformats.org/officeDocument/2006/relationships/hyperlink" Target="mailto:ajgiraldos@educacion.gov.co" TargetMode="External"/><Relationship Id="rId1363" Type="http://schemas.openxmlformats.org/officeDocument/2006/relationships/hyperlink" Target="mailto:lcaceresc@educacionbogota.gov.co" TargetMode="External"/><Relationship Id="rId733" Type="http://schemas.openxmlformats.org/officeDocument/2006/relationships/hyperlink" Target="mailto:cmartinezb@educacionbogota.gov.co" TargetMode="External"/><Relationship Id="rId940" Type="http://schemas.openxmlformats.org/officeDocument/2006/relationships/hyperlink" Target="mailto:lcamargo@educacion.gov.co" TargetMode="External"/><Relationship Id="rId1016" Type="http://schemas.openxmlformats.org/officeDocument/2006/relationships/hyperlink" Target="mailto:lcamargo@educacion.gov.co" TargetMode="External"/><Relationship Id="rId165" Type="http://schemas.openxmlformats.org/officeDocument/2006/relationships/hyperlink" Target="mailto:ediaz@educacionbogota.gov.co" TargetMode="External"/><Relationship Id="rId372" Type="http://schemas.openxmlformats.org/officeDocument/2006/relationships/hyperlink" Target="mailto:ediaz@educacionbogota.gov.co" TargetMode="External"/><Relationship Id="rId677" Type="http://schemas.openxmlformats.org/officeDocument/2006/relationships/hyperlink" Target="mailto:cmartinezb@educacionbogota.gov.co" TargetMode="External"/><Relationship Id="rId800" Type="http://schemas.openxmlformats.org/officeDocument/2006/relationships/hyperlink" Target="mailto:mceballosm@educacionbogota.gov.co" TargetMode="External"/><Relationship Id="rId1223" Type="http://schemas.openxmlformats.org/officeDocument/2006/relationships/hyperlink" Target="mailto:nparra@educacionbogota.gov.co" TargetMode="External"/><Relationship Id="rId1430" Type="http://schemas.openxmlformats.org/officeDocument/2006/relationships/hyperlink" Target="mailto:jpinzonf@educacionbogota.gov.co" TargetMode="External"/><Relationship Id="rId232" Type="http://schemas.openxmlformats.org/officeDocument/2006/relationships/hyperlink" Target="mailto:ediaz@educacionbogota.gov.co" TargetMode="External"/><Relationship Id="rId884" Type="http://schemas.openxmlformats.org/officeDocument/2006/relationships/hyperlink" Target="mailto:lcamargo@educacion.gov.co" TargetMode="External"/><Relationship Id="rId27" Type="http://schemas.openxmlformats.org/officeDocument/2006/relationships/hyperlink" Target="mailto:ediaz@educacionbogota.gov.co" TargetMode="External"/><Relationship Id="rId537" Type="http://schemas.openxmlformats.org/officeDocument/2006/relationships/hyperlink" Target="mailto:ediaz@educacionbogota.gov.co" TargetMode="External"/><Relationship Id="rId744" Type="http://schemas.openxmlformats.org/officeDocument/2006/relationships/hyperlink" Target="mailto:cmartinezb@educacionbogota.gov.co" TargetMode="External"/><Relationship Id="rId951" Type="http://schemas.openxmlformats.org/officeDocument/2006/relationships/hyperlink" Target="mailto:lcamargo@educacion.gov.co" TargetMode="External"/><Relationship Id="rId1167" Type="http://schemas.openxmlformats.org/officeDocument/2006/relationships/hyperlink" Target="mailto:nparra@educacionbogota.gov.co" TargetMode="External"/><Relationship Id="rId1374" Type="http://schemas.openxmlformats.org/officeDocument/2006/relationships/hyperlink" Target="mailto:lcaceresc@educacionbogota.gov.co" TargetMode="External"/><Relationship Id="rId80" Type="http://schemas.openxmlformats.org/officeDocument/2006/relationships/hyperlink" Target="mailto:ediaz@educacionbogota.gov.co" TargetMode="External"/><Relationship Id="rId176" Type="http://schemas.openxmlformats.org/officeDocument/2006/relationships/hyperlink" Target="mailto:ediaz@educacionbogota.gov.co" TargetMode="External"/><Relationship Id="rId383" Type="http://schemas.openxmlformats.org/officeDocument/2006/relationships/hyperlink" Target="mailto:ediaz@educacionbogota.gov.co" TargetMode="External"/><Relationship Id="rId590" Type="http://schemas.openxmlformats.org/officeDocument/2006/relationships/hyperlink" Target="mailto:ypinzon@educacionbogota.gov.co" TargetMode="External"/><Relationship Id="rId604" Type="http://schemas.openxmlformats.org/officeDocument/2006/relationships/hyperlink" Target="mailto:ypinzon@educacionbogota.gov.co" TargetMode="External"/><Relationship Id="rId811" Type="http://schemas.openxmlformats.org/officeDocument/2006/relationships/hyperlink" Target="mailto:mceballosm@educacionbogota.gov.co" TargetMode="External"/><Relationship Id="rId1027" Type="http://schemas.openxmlformats.org/officeDocument/2006/relationships/hyperlink" Target="mailto:lcamargo@educacion.gov.co" TargetMode="External"/><Relationship Id="rId1234" Type="http://schemas.openxmlformats.org/officeDocument/2006/relationships/hyperlink" Target="mailto:jsalgado@educacionbogota.gov.co" TargetMode="External"/><Relationship Id="rId1441" Type="http://schemas.openxmlformats.org/officeDocument/2006/relationships/hyperlink" Target="mailto:jpinzonf@educacionbogota.gov.co" TargetMode="External"/><Relationship Id="rId243" Type="http://schemas.openxmlformats.org/officeDocument/2006/relationships/hyperlink" Target="mailto:ediaz@educacionbogota.gov.co" TargetMode="External"/><Relationship Id="rId450" Type="http://schemas.openxmlformats.org/officeDocument/2006/relationships/hyperlink" Target="mailto:ediaz@educacionbogota.gov.co" TargetMode="External"/><Relationship Id="rId688" Type="http://schemas.openxmlformats.org/officeDocument/2006/relationships/hyperlink" Target="mailto:cmartinezb@educacionbogota.gov.co" TargetMode="External"/><Relationship Id="rId895" Type="http://schemas.openxmlformats.org/officeDocument/2006/relationships/hyperlink" Target="mailto:lcamargo@educacion.gov.co" TargetMode="External"/><Relationship Id="rId909" Type="http://schemas.openxmlformats.org/officeDocument/2006/relationships/hyperlink" Target="mailto:lcamargo@educacion.gov.co" TargetMode="External"/><Relationship Id="rId1080" Type="http://schemas.openxmlformats.org/officeDocument/2006/relationships/hyperlink" Target="mailto:lcamargo@educacion.gov.co" TargetMode="External"/><Relationship Id="rId1301" Type="http://schemas.openxmlformats.org/officeDocument/2006/relationships/hyperlink" Target="mailto:ldvargas@educacionbogota.gov.co" TargetMode="External"/><Relationship Id="rId38" Type="http://schemas.openxmlformats.org/officeDocument/2006/relationships/hyperlink" Target="mailto:ediaz@educacionbogota.gov.co" TargetMode="External"/><Relationship Id="rId103" Type="http://schemas.openxmlformats.org/officeDocument/2006/relationships/hyperlink" Target="mailto:ediaz@educacionbogota.gov.co" TargetMode="External"/><Relationship Id="rId310" Type="http://schemas.openxmlformats.org/officeDocument/2006/relationships/hyperlink" Target="mailto:ediaz@educacionbogota.gov.co" TargetMode="External"/><Relationship Id="rId548" Type="http://schemas.openxmlformats.org/officeDocument/2006/relationships/hyperlink" Target="mailto:ediaz@educacionbogota.gov.co" TargetMode="External"/><Relationship Id="rId755" Type="http://schemas.openxmlformats.org/officeDocument/2006/relationships/hyperlink" Target="mailto:cmartinezb@educacionbogota.gov.co" TargetMode="External"/><Relationship Id="rId962" Type="http://schemas.openxmlformats.org/officeDocument/2006/relationships/hyperlink" Target="mailto:lcamargo@educacion.gov.co" TargetMode="External"/><Relationship Id="rId1178" Type="http://schemas.openxmlformats.org/officeDocument/2006/relationships/hyperlink" Target="mailto:nparra@educacionbogota.gov.co" TargetMode="External"/><Relationship Id="rId1385" Type="http://schemas.openxmlformats.org/officeDocument/2006/relationships/hyperlink" Target="mailto:LCANTOR@educacionbogota.gov.co" TargetMode="External"/><Relationship Id="rId91" Type="http://schemas.openxmlformats.org/officeDocument/2006/relationships/hyperlink" Target="mailto:ediaz@educacionbogota.gov.co" TargetMode="External"/><Relationship Id="rId187" Type="http://schemas.openxmlformats.org/officeDocument/2006/relationships/hyperlink" Target="mailto:ediaz@educacionbogota.gov.co" TargetMode="External"/><Relationship Id="rId394" Type="http://schemas.openxmlformats.org/officeDocument/2006/relationships/hyperlink" Target="mailto:ediaz@educacionbogota.gov.co" TargetMode="External"/><Relationship Id="rId408" Type="http://schemas.openxmlformats.org/officeDocument/2006/relationships/hyperlink" Target="mailto:ediaz@educacionbogota.gov.co" TargetMode="External"/><Relationship Id="rId615" Type="http://schemas.openxmlformats.org/officeDocument/2006/relationships/hyperlink" Target="mailto:ypinzon@educacionbogota.gov.co" TargetMode="External"/><Relationship Id="rId822" Type="http://schemas.openxmlformats.org/officeDocument/2006/relationships/hyperlink" Target="mailto:cagutierrez@educacionbogota.gov.co" TargetMode="External"/><Relationship Id="rId1038" Type="http://schemas.openxmlformats.org/officeDocument/2006/relationships/hyperlink" Target="mailto:lcamargo@educacion.gov.co" TargetMode="External"/><Relationship Id="rId1245" Type="http://schemas.openxmlformats.org/officeDocument/2006/relationships/hyperlink" Target="mailto:jsalgado@educacionbogota.gov.co" TargetMode="External"/><Relationship Id="rId1452" Type="http://schemas.openxmlformats.org/officeDocument/2006/relationships/hyperlink" Target="mailto:jpinzonf@educacionbogota.gov.co" TargetMode="External"/><Relationship Id="rId254" Type="http://schemas.openxmlformats.org/officeDocument/2006/relationships/hyperlink" Target="mailto:ediaz@educacionbogota.gov.co" TargetMode="External"/><Relationship Id="rId699" Type="http://schemas.openxmlformats.org/officeDocument/2006/relationships/hyperlink" Target="mailto:cmartinezb@educacionbogota.gov.co" TargetMode="External"/><Relationship Id="rId1091" Type="http://schemas.openxmlformats.org/officeDocument/2006/relationships/hyperlink" Target="mailto:lcamargo@educacion.gov.co" TargetMode="External"/><Relationship Id="rId1105" Type="http://schemas.openxmlformats.org/officeDocument/2006/relationships/hyperlink" Target="mailto:lcamargo@educacion.gov.co" TargetMode="External"/><Relationship Id="rId1312" Type="http://schemas.openxmlformats.org/officeDocument/2006/relationships/hyperlink" Target="mailto:dsolorzano@educacionbogota.gov.co" TargetMode="External"/><Relationship Id="rId49" Type="http://schemas.openxmlformats.org/officeDocument/2006/relationships/hyperlink" Target="mailto:ediaz@educacionbogota.gov.co" TargetMode="External"/><Relationship Id="rId114" Type="http://schemas.openxmlformats.org/officeDocument/2006/relationships/hyperlink" Target="mailto:ediaz@educacionbogota.gov.co" TargetMode="External"/><Relationship Id="rId461" Type="http://schemas.openxmlformats.org/officeDocument/2006/relationships/hyperlink" Target="mailto:ediaz@educacionbogota.gov.co" TargetMode="External"/><Relationship Id="rId559" Type="http://schemas.openxmlformats.org/officeDocument/2006/relationships/hyperlink" Target="mailto:NPARRA@EDUCACIONBOGOTA.GOV.CO" TargetMode="External"/><Relationship Id="rId766" Type="http://schemas.openxmlformats.org/officeDocument/2006/relationships/hyperlink" Target="mailto:cmartinezb@educacionbogota.gov.co" TargetMode="External"/><Relationship Id="rId1189" Type="http://schemas.openxmlformats.org/officeDocument/2006/relationships/hyperlink" Target="mailto:nparra@educacionbogota.gov.co" TargetMode="External"/><Relationship Id="rId1396" Type="http://schemas.openxmlformats.org/officeDocument/2006/relationships/hyperlink" Target="mailto:jpinzonf@educacionbogota.gov.co" TargetMode="External"/><Relationship Id="rId198" Type="http://schemas.openxmlformats.org/officeDocument/2006/relationships/hyperlink" Target="mailto:ediaz@educacionbogota.gov.co" TargetMode="External"/><Relationship Id="rId321" Type="http://schemas.openxmlformats.org/officeDocument/2006/relationships/hyperlink" Target="mailto:ediaz@educacionbogota.gov.co" TargetMode="External"/><Relationship Id="rId419" Type="http://schemas.openxmlformats.org/officeDocument/2006/relationships/hyperlink" Target="mailto:ediaz@educacionbogota.gov.co" TargetMode="External"/><Relationship Id="rId626" Type="http://schemas.openxmlformats.org/officeDocument/2006/relationships/hyperlink" Target="mailto:cmgonzalez@educacionbogota.gov.co" TargetMode="External"/><Relationship Id="rId973" Type="http://schemas.openxmlformats.org/officeDocument/2006/relationships/hyperlink" Target="mailto:lcamargo@educacion.gov.co" TargetMode="External"/><Relationship Id="rId1049" Type="http://schemas.openxmlformats.org/officeDocument/2006/relationships/hyperlink" Target="mailto:lcamargo@educacion.gov.co" TargetMode="External"/><Relationship Id="rId1256" Type="http://schemas.openxmlformats.org/officeDocument/2006/relationships/hyperlink" Target="mailto:agomezp@educacionbogota.gov.co" TargetMode="External"/><Relationship Id="rId833" Type="http://schemas.openxmlformats.org/officeDocument/2006/relationships/hyperlink" Target="mailto:lcamargo@educacion.gov.co" TargetMode="External"/><Relationship Id="rId1116" Type="http://schemas.openxmlformats.org/officeDocument/2006/relationships/hyperlink" Target="mailto:lcamargo@educacion.gov.co" TargetMode="External"/><Relationship Id="rId1463" Type="http://schemas.openxmlformats.org/officeDocument/2006/relationships/hyperlink" Target="mailto:jpinzonf@educacionbogota.gov.co" TargetMode="External"/><Relationship Id="rId265" Type="http://schemas.openxmlformats.org/officeDocument/2006/relationships/hyperlink" Target="mailto:ediaz@educacionbogota.gov.co" TargetMode="External"/><Relationship Id="rId472" Type="http://schemas.openxmlformats.org/officeDocument/2006/relationships/hyperlink" Target="mailto:ediaz@educacionbogota.gov.co" TargetMode="External"/><Relationship Id="rId900" Type="http://schemas.openxmlformats.org/officeDocument/2006/relationships/hyperlink" Target="mailto:lcamargo@educacion.gov.co" TargetMode="External"/><Relationship Id="rId1323" Type="http://schemas.openxmlformats.org/officeDocument/2006/relationships/hyperlink" Target="mailto:calmonacid@educacionbogota.gov.co" TargetMode="External"/><Relationship Id="rId125" Type="http://schemas.openxmlformats.org/officeDocument/2006/relationships/hyperlink" Target="mailto:ediaz@educacionbogota.gov.co" TargetMode="External"/><Relationship Id="rId332" Type="http://schemas.openxmlformats.org/officeDocument/2006/relationships/hyperlink" Target="mailto:ediaz@educacionbogota.gov.co" TargetMode="External"/><Relationship Id="rId777" Type="http://schemas.openxmlformats.org/officeDocument/2006/relationships/hyperlink" Target="mailto:cmartinezb@educacionbogota.gov.co" TargetMode="External"/><Relationship Id="rId984" Type="http://schemas.openxmlformats.org/officeDocument/2006/relationships/hyperlink" Target="mailto:lcamargo@educacion.gov.co" TargetMode="External"/><Relationship Id="rId637" Type="http://schemas.openxmlformats.org/officeDocument/2006/relationships/hyperlink" Target="mailto:cmgonzalez@educacionbogota.gov.co" TargetMode="External"/><Relationship Id="rId844" Type="http://schemas.openxmlformats.org/officeDocument/2006/relationships/hyperlink" Target="mailto:lcamargo@educacion.gov.co" TargetMode="External"/><Relationship Id="rId1267" Type="http://schemas.openxmlformats.org/officeDocument/2006/relationships/hyperlink" Target="mailto:agomezp@educacionbogota.gov.co" TargetMode="External"/><Relationship Id="rId1474" Type="http://schemas.openxmlformats.org/officeDocument/2006/relationships/hyperlink" Target="mailto:jpinzonf@educacionbogota.gov.co" TargetMode="External"/><Relationship Id="rId276" Type="http://schemas.openxmlformats.org/officeDocument/2006/relationships/hyperlink" Target="mailto:ediaz@educacionbogota.gov.co" TargetMode="External"/><Relationship Id="rId483" Type="http://schemas.openxmlformats.org/officeDocument/2006/relationships/hyperlink" Target="mailto:ediaz@educacionbogota.gov.co" TargetMode="External"/><Relationship Id="rId690" Type="http://schemas.openxmlformats.org/officeDocument/2006/relationships/hyperlink" Target="mailto:cmartinezb@educacionbogota.gov.co" TargetMode="External"/><Relationship Id="rId704" Type="http://schemas.openxmlformats.org/officeDocument/2006/relationships/hyperlink" Target="mailto:cmartinezb@educacionbogota.gov.co" TargetMode="External"/><Relationship Id="rId911" Type="http://schemas.openxmlformats.org/officeDocument/2006/relationships/hyperlink" Target="mailto:lcamargo@educacion.gov.co" TargetMode="External"/><Relationship Id="rId1127" Type="http://schemas.openxmlformats.org/officeDocument/2006/relationships/hyperlink" Target="mailto:lcamargo@educacion.gov.co" TargetMode="External"/><Relationship Id="rId1334" Type="http://schemas.openxmlformats.org/officeDocument/2006/relationships/hyperlink" Target="mailto:lcaceresc@educacionbogota.gov.co" TargetMode="External"/><Relationship Id="rId40" Type="http://schemas.openxmlformats.org/officeDocument/2006/relationships/hyperlink" Target="mailto:ediaz@educacionbogota.gov.co" TargetMode="External"/><Relationship Id="rId136" Type="http://schemas.openxmlformats.org/officeDocument/2006/relationships/hyperlink" Target="mailto:ediaz@educacionbogota.gov.co" TargetMode="External"/><Relationship Id="rId343" Type="http://schemas.openxmlformats.org/officeDocument/2006/relationships/hyperlink" Target="mailto:ediaz@educacionbogota.gov.co" TargetMode="External"/><Relationship Id="rId550" Type="http://schemas.openxmlformats.org/officeDocument/2006/relationships/hyperlink" Target="mailto:ediaz@educacionbogota.gov.co" TargetMode="External"/><Relationship Id="rId788" Type="http://schemas.openxmlformats.org/officeDocument/2006/relationships/hyperlink" Target="mailto:cmartinezb@educacionbogota.gov.co" TargetMode="External"/><Relationship Id="rId995" Type="http://schemas.openxmlformats.org/officeDocument/2006/relationships/hyperlink" Target="mailto:lcamargo@educacion.gov.co" TargetMode="External"/><Relationship Id="rId1180" Type="http://schemas.openxmlformats.org/officeDocument/2006/relationships/hyperlink" Target="mailto:nparra@educacionbogota.gov.co" TargetMode="External"/><Relationship Id="rId1401" Type="http://schemas.openxmlformats.org/officeDocument/2006/relationships/hyperlink" Target="mailto:jpinzonf@educacionbogota.gov.co" TargetMode="External"/><Relationship Id="rId203" Type="http://schemas.openxmlformats.org/officeDocument/2006/relationships/hyperlink" Target="mailto:ediaz@educacionbogota.gov.co" TargetMode="External"/><Relationship Id="rId648" Type="http://schemas.openxmlformats.org/officeDocument/2006/relationships/hyperlink" Target="mailto:cmartinezb@educacionbogota.gov.co" TargetMode="External"/><Relationship Id="rId855" Type="http://schemas.openxmlformats.org/officeDocument/2006/relationships/hyperlink" Target="mailto:lcamargo@educacion.gov.co" TargetMode="External"/><Relationship Id="rId1040" Type="http://schemas.openxmlformats.org/officeDocument/2006/relationships/hyperlink" Target="mailto:lcamargo@educacion.gov.co" TargetMode="External"/><Relationship Id="rId1278" Type="http://schemas.openxmlformats.org/officeDocument/2006/relationships/hyperlink" Target="mailto:agomezp@educacionbogota.gov.co" TargetMode="External"/><Relationship Id="rId1485" Type="http://schemas.openxmlformats.org/officeDocument/2006/relationships/hyperlink" Target="mailto:jpinzonf@educacionbogota.gov.co" TargetMode="External"/><Relationship Id="rId287" Type="http://schemas.openxmlformats.org/officeDocument/2006/relationships/hyperlink" Target="mailto:ediaz@educacionbogota.gov.co" TargetMode="External"/><Relationship Id="rId410" Type="http://schemas.openxmlformats.org/officeDocument/2006/relationships/hyperlink" Target="mailto:ediaz@educacionbogota.gov.co" TargetMode="External"/><Relationship Id="rId494" Type="http://schemas.openxmlformats.org/officeDocument/2006/relationships/hyperlink" Target="mailto:ediaz@educacionbogota.gov.co" TargetMode="External"/><Relationship Id="rId508" Type="http://schemas.openxmlformats.org/officeDocument/2006/relationships/hyperlink" Target="mailto:ediaz@educacionbogota.gov.co" TargetMode="External"/><Relationship Id="rId715" Type="http://schemas.openxmlformats.org/officeDocument/2006/relationships/hyperlink" Target="mailto:cmartinezb@educacionbogota.gov.co" TargetMode="External"/><Relationship Id="rId922" Type="http://schemas.openxmlformats.org/officeDocument/2006/relationships/hyperlink" Target="mailto:lcamargo@educacion.gov.co" TargetMode="External"/><Relationship Id="rId1138" Type="http://schemas.openxmlformats.org/officeDocument/2006/relationships/hyperlink" Target="mailto:lcamargo@educacion.gov.co" TargetMode="External"/><Relationship Id="rId1345" Type="http://schemas.openxmlformats.org/officeDocument/2006/relationships/hyperlink" Target="mailto:lcaceresc@educacionbogota.gov.co" TargetMode="External"/><Relationship Id="rId147" Type="http://schemas.openxmlformats.org/officeDocument/2006/relationships/hyperlink" Target="mailto:ediaz@educacionbogota.gov.co" TargetMode="External"/><Relationship Id="rId354" Type="http://schemas.openxmlformats.org/officeDocument/2006/relationships/hyperlink" Target="mailto:ediaz@educacionbogota.gov.co" TargetMode="External"/><Relationship Id="rId799" Type="http://schemas.openxmlformats.org/officeDocument/2006/relationships/hyperlink" Target="mailto:mceballosm@educacionbogota.gov.co" TargetMode="External"/><Relationship Id="rId1191" Type="http://schemas.openxmlformats.org/officeDocument/2006/relationships/hyperlink" Target="mailto:nparra@educacionbogota.gov.co" TargetMode="External"/><Relationship Id="rId1205" Type="http://schemas.openxmlformats.org/officeDocument/2006/relationships/hyperlink" Target="mailto:nparra@educacionbogota.gov.co" TargetMode="External"/><Relationship Id="rId51" Type="http://schemas.openxmlformats.org/officeDocument/2006/relationships/hyperlink" Target="mailto:ediaz@educacionbogota.gov.co" TargetMode="External"/><Relationship Id="rId561" Type="http://schemas.openxmlformats.org/officeDocument/2006/relationships/hyperlink" Target="mailto:NPARRA@EDUCACIONBOGOTA.GOV.CO" TargetMode="External"/><Relationship Id="rId659" Type="http://schemas.openxmlformats.org/officeDocument/2006/relationships/hyperlink" Target="mailto:cmartinezb@educacionbogota.gov.co" TargetMode="External"/><Relationship Id="rId866" Type="http://schemas.openxmlformats.org/officeDocument/2006/relationships/hyperlink" Target="mailto:lcamargo@educacion.gov.co" TargetMode="External"/><Relationship Id="rId1289" Type="http://schemas.openxmlformats.org/officeDocument/2006/relationships/hyperlink" Target="mailto:ycuellar@educacionbogota.gov.co" TargetMode="External"/><Relationship Id="rId1412" Type="http://schemas.openxmlformats.org/officeDocument/2006/relationships/hyperlink" Target="mailto:jpinzonf@educacionbogota.gov.co" TargetMode="External"/><Relationship Id="rId214" Type="http://schemas.openxmlformats.org/officeDocument/2006/relationships/hyperlink" Target="mailto:ediaz@educacionbogota.gov.co" TargetMode="External"/><Relationship Id="rId298" Type="http://schemas.openxmlformats.org/officeDocument/2006/relationships/hyperlink" Target="mailto:ediaz@educacionbogota.gov.co" TargetMode="External"/><Relationship Id="rId421" Type="http://schemas.openxmlformats.org/officeDocument/2006/relationships/hyperlink" Target="mailto:ediaz@educacionbogota.gov.co" TargetMode="External"/><Relationship Id="rId519" Type="http://schemas.openxmlformats.org/officeDocument/2006/relationships/hyperlink" Target="mailto:ediaz@educacionbogota.gov.co" TargetMode="External"/><Relationship Id="rId1051" Type="http://schemas.openxmlformats.org/officeDocument/2006/relationships/hyperlink" Target="mailto:lcamargo@educacion.gov.co" TargetMode="External"/><Relationship Id="rId1149" Type="http://schemas.openxmlformats.org/officeDocument/2006/relationships/hyperlink" Target="mailto:ajgiraldos@educacion.gov.co" TargetMode="External"/><Relationship Id="rId1356" Type="http://schemas.openxmlformats.org/officeDocument/2006/relationships/hyperlink" Target="mailto:lcaceresc@educacionbogota.gov.co" TargetMode="External"/><Relationship Id="rId158" Type="http://schemas.openxmlformats.org/officeDocument/2006/relationships/hyperlink" Target="mailto:ediaz@educacionbogota.gov.co" TargetMode="External"/><Relationship Id="rId726" Type="http://schemas.openxmlformats.org/officeDocument/2006/relationships/hyperlink" Target="mailto:cmartinezb@educacionbogota.gov.co" TargetMode="External"/><Relationship Id="rId933" Type="http://schemas.openxmlformats.org/officeDocument/2006/relationships/hyperlink" Target="mailto:lcamargo@educacion.gov.co" TargetMode="External"/><Relationship Id="rId1009" Type="http://schemas.openxmlformats.org/officeDocument/2006/relationships/hyperlink" Target="mailto:lcamargo@educacion.gov.co" TargetMode="External"/><Relationship Id="rId62" Type="http://schemas.openxmlformats.org/officeDocument/2006/relationships/hyperlink" Target="mailto:ediaz@educacionbogota.gov.co" TargetMode="External"/><Relationship Id="rId365" Type="http://schemas.openxmlformats.org/officeDocument/2006/relationships/hyperlink" Target="mailto:ediaz@educacionbogota.gov.co" TargetMode="External"/><Relationship Id="rId572" Type="http://schemas.openxmlformats.org/officeDocument/2006/relationships/hyperlink" Target="mailto:ypinzon@educacionbogota.gov.co" TargetMode="External"/><Relationship Id="rId1216" Type="http://schemas.openxmlformats.org/officeDocument/2006/relationships/hyperlink" Target="mailto:nparra@educacionbogota.gov.co" TargetMode="External"/><Relationship Id="rId1423" Type="http://schemas.openxmlformats.org/officeDocument/2006/relationships/hyperlink" Target="mailto:jpinzonf@educacionbogota.gov.co" TargetMode="External"/><Relationship Id="rId225" Type="http://schemas.openxmlformats.org/officeDocument/2006/relationships/hyperlink" Target="mailto:ediaz@educacionbogota.gov.co" TargetMode="External"/><Relationship Id="rId432" Type="http://schemas.openxmlformats.org/officeDocument/2006/relationships/hyperlink" Target="mailto:ediaz@educacionbogota.gov.co" TargetMode="External"/><Relationship Id="rId877" Type="http://schemas.openxmlformats.org/officeDocument/2006/relationships/hyperlink" Target="mailto:lcamargo@educacion.gov.co" TargetMode="External"/><Relationship Id="rId1062" Type="http://schemas.openxmlformats.org/officeDocument/2006/relationships/hyperlink" Target="mailto:lcamargo@educacion.gov.co" TargetMode="External"/><Relationship Id="rId737" Type="http://schemas.openxmlformats.org/officeDocument/2006/relationships/hyperlink" Target="mailto:cmartinezb@educacionbogota.gov.co" TargetMode="External"/><Relationship Id="rId944" Type="http://schemas.openxmlformats.org/officeDocument/2006/relationships/hyperlink" Target="mailto:lcamargo@educacion.gov.co" TargetMode="External"/><Relationship Id="rId1367" Type="http://schemas.openxmlformats.org/officeDocument/2006/relationships/hyperlink" Target="mailto:lcaceresc@educacionbogota.gov.co" TargetMode="External"/><Relationship Id="rId73" Type="http://schemas.openxmlformats.org/officeDocument/2006/relationships/hyperlink" Target="mailto:ediaz@educacionbogota.gov.co" TargetMode="External"/><Relationship Id="rId169" Type="http://schemas.openxmlformats.org/officeDocument/2006/relationships/hyperlink" Target="mailto:ediaz@educacionbogota.gov.co" TargetMode="External"/><Relationship Id="rId376" Type="http://schemas.openxmlformats.org/officeDocument/2006/relationships/hyperlink" Target="mailto:ediaz@educacionbogota.gov.co" TargetMode="External"/><Relationship Id="rId583" Type="http://schemas.openxmlformats.org/officeDocument/2006/relationships/hyperlink" Target="mailto:ypinzon@educacionbogota.gov.co" TargetMode="External"/><Relationship Id="rId790" Type="http://schemas.openxmlformats.org/officeDocument/2006/relationships/hyperlink" Target="mailto:nparra@educacionbogota.gov.co" TargetMode="External"/><Relationship Id="rId804" Type="http://schemas.openxmlformats.org/officeDocument/2006/relationships/hyperlink" Target="mailto:mceballosm@educacionbogota.gov.co" TargetMode="External"/><Relationship Id="rId1227" Type="http://schemas.openxmlformats.org/officeDocument/2006/relationships/hyperlink" Target="mailto:nparra@educacionbogota.gov.co" TargetMode="External"/><Relationship Id="rId1434" Type="http://schemas.openxmlformats.org/officeDocument/2006/relationships/hyperlink" Target="mailto:jpinzonf@educacionbogota.gov.co" TargetMode="External"/><Relationship Id="rId4" Type="http://schemas.openxmlformats.org/officeDocument/2006/relationships/hyperlink" Target="mailto:ediaz@educacionbogota.gov.co" TargetMode="External"/><Relationship Id="rId236" Type="http://schemas.openxmlformats.org/officeDocument/2006/relationships/hyperlink" Target="mailto:ediaz@educacionbogota.gov.co" TargetMode="External"/><Relationship Id="rId443" Type="http://schemas.openxmlformats.org/officeDocument/2006/relationships/hyperlink" Target="mailto:ediaz@educacionbogota.gov.co" TargetMode="External"/><Relationship Id="rId650" Type="http://schemas.openxmlformats.org/officeDocument/2006/relationships/hyperlink" Target="mailto:cmartinezb@educacionbogota.gov.co" TargetMode="External"/><Relationship Id="rId888" Type="http://schemas.openxmlformats.org/officeDocument/2006/relationships/hyperlink" Target="mailto:lcamargo@educacion.gov.co" TargetMode="External"/><Relationship Id="rId1073" Type="http://schemas.openxmlformats.org/officeDocument/2006/relationships/hyperlink" Target="mailto:lcamargo@educacion.gov.co" TargetMode="External"/><Relationship Id="rId1280" Type="http://schemas.openxmlformats.org/officeDocument/2006/relationships/hyperlink" Target="mailto:agomezp@educacionbogota.gov.co" TargetMode="External"/><Relationship Id="rId303" Type="http://schemas.openxmlformats.org/officeDocument/2006/relationships/hyperlink" Target="mailto:ediaz@educacionbogota.gov.co" TargetMode="External"/><Relationship Id="rId748" Type="http://schemas.openxmlformats.org/officeDocument/2006/relationships/hyperlink" Target="mailto:cmartinezb@educacionbogota.gov.co" TargetMode="External"/><Relationship Id="rId955" Type="http://schemas.openxmlformats.org/officeDocument/2006/relationships/hyperlink" Target="mailto:lcamargo@educacion.gov.co" TargetMode="External"/><Relationship Id="rId1140" Type="http://schemas.openxmlformats.org/officeDocument/2006/relationships/hyperlink" Target="mailto:lcamargo@educacion.gov.co" TargetMode="External"/><Relationship Id="rId1378" Type="http://schemas.openxmlformats.org/officeDocument/2006/relationships/hyperlink" Target="mailto:lcaceresc@educacionbogota.gov.co" TargetMode="External"/><Relationship Id="rId84" Type="http://schemas.openxmlformats.org/officeDocument/2006/relationships/hyperlink" Target="mailto:ediaz@educacionbogota.gov.co" TargetMode="External"/><Relationship Id="rId387" Type="http://schemas.openxmlformats.org/officeDocument/2006/relationships/hyperlink" Target="mailto:ediaz@educacionbogota.gov.co" TargetMode="External"/><Relationship Id="rId510" Type="http://schemas.openxmlformats.org/officeDocument/2006/relationships/hyperlink" Target="mailto:ediaz@educacionbogota.gov.co" TargetMode="External"/><Relationship Id="rId594" Type="http://schemas.openxmlformats.org/officeDocument/2006/relationships/hyperlink" Target="mailto:ypinzon@educacionbogota.gov.co" TargetMode="External"/><Relationship Id="rId608" Type="http://schemas.openxmlformats.org/officeDocument/2006/relationships/hyperlink" Target="mailto:ypinzon@educacionbogota.gov.co" TargetMode="External"/><Relationship Id="rId815" Type="http://schemas.openxmlformats.org/officeDocument/2006/relationships/hyperlink" Target="mailto:cagutierrez@educacionbogota.gov.co" TargetMode="External"/><Relationship Id="rId1238" Type="http://schemas.openxmlformats.org/officeDocument/2006/relationships/hyperlink" Target="mailto:jsalgado@educacionbogota.gov.co" TargetMode="External"/><Relationship Id="rId1445" Type="http://schemas.openxmlformats.org/officeDocument/2006/relationships/hyperlink" Target="mailto:jpinzonf@educacionbogota.gov.co" TargetMode="External"/><Relationship Id="rId247" Type="http://schemas.openxmlformats.org/officeDocument/2006/relationships/hyperlink" Target="mailto:ediaz@educacionbogota.gov.co" TargetMode="External"/><Relationship Id="rId899" Type="http://schemas.openxmlformats.org/officeDocument/2006/relationships/hyperlink" Target="mailto:lcamargo@educacion.gov.co" TargetMode="External"/><Relationship Id="rId1000" Type="http://schemas.openxmlformats.org/officeDocument/2006/relationships/hyperlink" Target="mailto:lcamargo@educacion.gov.co" TargetMode="External"/><Relationship Id="rId1084" Type="http://schemas.openxmlformats.org/officeDocument/2006/relationships/hyperlink" Target="mailto:lcamargo@educacion.gov.co" TargetMode="External"/><Relationship Id="rId1305" Type="http://schemas.openxmlformats.org/officeDocument/2006/relationships/hyperlink" Target="mailto:MEMENDEZ@educacionbogota.gov.co" TargetMode="External"/><Relationship Id="rId107" Type="http://schemas.openxmlformats.org/officeDocument/2006/relationships/hyperlink" Target="mailto:ediaz@educacionbogota.gov.co" TargetMode="External"/><Relationship Id="rId454" Type="http://schemas.openxmlformats.org/officeDocument/2006/relationships/hyperlink" Target="mailto:ediaz@educacionbogota.gov.co" TargetMode="External"/><Relationship Id="rId661" Type="http://schemas.openxmlformats.org/officeDocument/2006/relationships/hyperlink" Target="mailto:cmartinezb@educacionbogota.gov.co" TargetMode="External"/><Relationship Id="rId759" Type="http://schemas.openxmlformats.org/officeDocument/2006/relationships/hyperlink" Target="mailto:cmartinezb@educacionbogota.gov.co" TargetMode="External"/><Relationship Id="rId966" Type="http://schemas.openxmlformats.org/officeDocument/2006/relationships/hyperlink" Target="mailto:lcamargo@educacion.gov.co" TargetMode="External"/><Relationship Id="rId1291" Type="http://schemas.openxmlformats.org/officeDocument/2006/relationships/hyperlink" Target="mailto:ycuellar@educacionbogota.gov.co" TargetMode="External"/><Relationship Id="rId1389" Type="http://schemas.openxmlformats.org/officeDocument/2006/relationships/hyperlink" Target="mailto:ediaz@educacionbogota.gov.co" TargetMode="External"/><Relationship Id="rId11" Type="http://schemas.openxmlformats.org/officeDocument/2006/relationships/hyperlink" Target="mailto:ediaz@educacionbogota.gov.co" TargetMode="External"/><Relationship Id="rId314" Type="http://schemas.openxmlformats.org/officeDocument/2006/relationships/hyperlink" Target="mailto:ediaz@educacionbogota.gov.co" TargetMode="External"/><Relationship Id="rId398" Type="http://schemas.openxmlformats.org/officeDocument/2006/relationships/hyperlink" Target="mailto:ediaz@educacionbogota.gov.co" TargetMode="External"/><Relationship Id="rId521" Type="http://schemas.openxmlformats.org/officeDocument/2006/relationships/hyperlink" Target="mailto:ediaz@educacionbogota.gov.co" TargetMode="External"/><Relationship Id="rId619" Type="http://schemas.openxmlformats.org/officeDocument/2006/relationships/hyperlink" Target="mailto:cmgonzalez@educacionbogota.gov.co" TargetMode="External"/><Relationship Id="rId1151" Type="http://schemas.openxmlformats.org/officeDocument/2006/relationships/hyperlink" Target="mailto:ajgiraldos@educacion.gov.co" TargetMode="External"/><Relationship Id="rId1249" Type="http://schemas.openxmlformats.org/officeDocument/2006/relationships/hyperlink" Target="mailto:jsalgado@educacionbogota.gov.co" TargetMode="External"/><Relationship Id="rId95" Type="http://schemas.openxmlformats.org/officeDocument/2006/relationships/hyperlink" Target="mailto:ediaz@educacionbogota.gov.co" TargetMode="External"/><Relationship Id="rId160" Type="http://schemas.openxmlformats.org/officeDocument/2006/relationships/hyperlink" Target="mailto:ediaz@educacionbogota.gov.co" TargetMode="External"/><Relationship Id="rId826" Type="http://schemas.openxmlformats.org/officeDocument/2006/relationships/hyperlink" Target="mailto:lcamargo@educacion.gov.co" TargetMode="External"/><Relationship Id="rId1011" Type="http://schemas.openxmlformats.org/officeDocument/2006/relationships/hyperlink" Target="mailto:lcamargo@educacion.gov.co" TargetMode="External"/><Relationship Id="rId1109" Type="http://schemas.openxmlformats.org/officeDocument/2006/relationships/hyperlink" Target="mailto:lcamargo@educacion.gov.co" TargetMode="External"/><Relationship Id="rId1456" Type="http://schemas.openxmlformats.org/officeDocument/2006/relationships/hyperlink" Target="mailto:jpinzonf@educacionbogota.gov.co" TargetMode="External"/><Relationship Id="rId258" Type="http://schemas.openxmlformats.org/officeDocument/2006/relationships/hyperlink" Target="mailto:ediaz@educacionbogota.gov.co" TargetMode="External"/><Relationship Id="rId465" Type="http://schemas.openxmlformats.org/officeDocument/2006/relationships/hyperlink" Target="mailto:ediaz@educacionbogota.gov.co" TargetMode="External"/><Relationship Id="rId672" Type="http://schemas.openxmlformats.org/officeDocument/2006/relationships/hyperlink" Target="mailto:cmartinezb@educacionbogota.gov.co" TargetMode="External"/><Relationship Id="rId1095" Type="http://schemas.openxmlformats.org/officeDocument/2006/relationships/hyperlink" Target="mailto:lcamargo@educacion.gov.co" TargetMode="External"/><Relationship Id="rId1316" Type="http://schemas.openxmlformats.org/officeDocument/2006/relationships/hyperlink" Target="mailto:dsolorzano@educacionbogota.gov.co" TargetMode="External"/><Relationship Id="rId22" Type="http://schemas.openxmlformats.org/officeDocument/2006/relationships/hyperlink" Target="mailto:ediaz@educacionbogota.gov.co" TargetMode="External"/><Relationship Id="rId118" Type="http://schemas.openxmlformats.org/officeDocument/2006/relationships/hyperlink" Target="mailto:ediaz@educacionbogota.gov.co" TargetMode="External"/><Relationship Id="rId325" Type="http://schemas.openxmlformats.org/officeDocument/2006/relationships/hyperlink" Target="mailto:ediaz@educacionbogota.gov.co" TargetMode="External"/><Relationship Id="rId532" Type="http://schemas.openxmlformats.org/officeDocument/2006/relationships/hyperlink" Target="mailto:ediaz@educacionbogota.gov.co" TargetMode="External"/><Relationship Id="rId977" Type="http://schemas.openxmlformats.org/officeDocument/2006/relationships/hyperlink" Target="mailto:lcamargo@educacion.gov.co" TargetMode="External"/><Relationship Id="rId1162" Type="http://schemas.openxmlformats.org/officeDocument/2006/relationships/hyperlink" Target="mailto:ajgiraldos@educacion.gov.co" TargetMode="External"/><Relationship Id="rId171" Type="http://schemas.openxmlformats.org/officeDocument/2006/relationships/hyperlink" Target="mailto:ediaz@educacionbogota.gov.co" TargetMode="External"/><Relationship Id="rId837" Type="http://schemas.openxmlformats.org/officeDocument/2006/relationships/hyperlink" Target="mailto:lcamargo@educacion.gov.co" TargetMode="External"/><Relationship Id="rId1022" Type="http://schemas.openxmlformats.org/officeDocument/2006/relationships/hyperlink" Target="mailto:lcamargo@educacion.gov.co" TargetMode="External"/><Relationship Id="rId1467" Type="http://schemas.openxmlformats.org/officeDocument/2006/relationships/hyperlink" Target="mailto:jpinzonf@educacionbogota.gov.co" TargetMode="External"/><Relationship Id="rId269" Type="http://schemas.openxmlformats.org/officeDocument/2006/relationships/hyperlink" Target="mailto:ediaz@educacionbogota.gov.co" TargetMode="External"/><Relationship Id="rId476" Type="http://schemas.openxmlformats.org/officeDocument/2006/relationships/hyperlink" Target="mailto:ediaz@educacionbogota.gov.co" TargetMode="External"/><Relationship Id="rId683" Type="http://schemas.openxmlformats.org/officeDocument/2006/relationships/hyperlink" Target="mailto:cmartinezb@educacionbogota.gov.co" TargetMode="External"/><Relationship Id="rId890" Type="http://schemas.openxmlformats.org/officeDocument/2006/relationships/hyperlink" Target="mailto:lcamargo@educacion.gov.co" TargetMode="External"/><Relationship Id="rId904" Type="http://schemas.openxmlformats.org/officeDocument/2006/relationships/hyperlink" Target="mailto:lcamargo@educacion.gov.co" TargetMode="External"/><Relationship Id="rId1327" Type="http://schemas.openxmlformats.org/officeDocument/2006/relationships/hyperlink" Target="mailto:jllerasm@educacionbogota.gov.co" TargetMode="External"/><Relationship Id="rId33" Type="http://schemas.openxmlformats.org/officeDocument/2006/relationships/hyperlink" Target="mailto:ediaz@educacionbogota.gov.co" TargetMode="External"/><Relationship Id="rId129" Type="http://schemas.openxmlformats.org/officeDocument/2006/relationships/hyperlink" Target="mailto:ediaz@educacionbogota.gov.co" TargetMode="External"/><Relationship Id="rId336" Type="http://schemas.openxmlformats.org/officeDocument/2006/relationships/hyperlink" Target="mailto:ediaz@educacionbogota.gov.co" TargetMode="External"/><Relationship Id="rId543" Type="http://schemas.openxmlformats.org/officeDocument/2006/relationships/hyperlink" Target="mailto:ediaz@educacionbogota.gov.co" TargetMode="External"/><Relationship Id="rId988" Type="http://schemas.openxmlformats.org/officeDocument/2006/relationships/hyperlink" Target="mailto:lcamargo@educacion.gov.co" TargetMode="External"/><Relationship Id="rId1173" Type="http://schemas.openxmlformats.org/officeDocument/2006/relationships/hyperlink" Target="mailto:nparra@educacionbogota.gov.co" TargetMode="External"/><Relationship Id="rId1380" Type="http://schemas.openxmlformats.org/officeDocument/2006/relationships/hyperlink" Target="mailto:lcaceresc@educacionbogota.gov.co" TargetMode="External"/><Relationship Id="rId182" Type="http://schemas.openxmlformats.org/officeDocument/2006/relationships/hyperlink" Target="mailto:ediaz@educacionbogota.gov.co" TargetMode="External"/><Relationship Id="rId403" Type="http://schemas.openxmlformats.org/officeDocument/2006/relationships/hyperlink" Target="mailto:ediaz@educacionbogota.gov.co" TargetMode="External"/><Relationship Id="rId750" Type="http://schemas.openxmlformats.org/officeDocument/2006/relationships/hyperlink" Target="mailto:cmartinezb@educacionbogota.gov.co" TargetMode="External"/><Relationship Id="rId848" Type="http://schemas.openxmlformats.org/officeDocument/2006/relationships/hyperlink" Target="mailto:lcamargo@educacion.gov.co" TargetMode="External"/><Relationship Id="rId1033" Type="http://schemas.openxmlformats.org/officeDocument/2006/relationships/hyperlink" Target="mailto:lcamargo@educacion.gov.co" TargetMode="External"/><Relationship Id="rId1478" Type="http://schemas.openxmlformats.org/officeDocument/2006/relationships/hyperlink" Target="mailto:jpinzonf@educacionbogota.gov.co" TargetMode="External"/><Relationship Id="rId487" Type="http://schemas.openxmlformats.org/officeDocument/2006/relationships/hyperlink" Target="mailto:ediaz@educacionbogota.gov.co" TargetMode="External"/><Relationship Id="rId610" Type="http://schemas.openxmlformats.org/officeDocument/2006/relationships/hyperlink" Target="mailto:ypinzon@educacionbogota.gov.co" TargetMode="External"/><Relationship Id="rId694" Type="http://schemas.openxmlformats.org/officeDocument/2006/relationships/hyperlink" Target="mailto:cmartinezb@educacionbogota.gov.co" TargetMode="External"/><Relationship Id="rId708" Type="http://schemas.openxmlformats.org/officeDocument/2006/relationships/hyperlink" Target="mailto:cmartinezb@educacionbogota.gov.co" TargetMode="External"/><Relationship Id="rId915" Type="http://schemas.openxmlformats.org/officeDocument/2006/relationships/hyperlink" Target="mailto:lcamargo@educacion.gov.co" TargetMode="External"/><Relationship Id="rId1240" Type="http://schemas.openxmlformats.org/officeDocument/2006/relationships/hyperlink" Target="mailto:jsalgado@educacionbogota.gov.co" TargetMode="External"/><Relationship Id="rId1338" Type="http://schemas.openxmlformats.org/officeDocument/2006/relationships/hyperlink" Target="mailto:lcaceresc@educacionbogota.gov.co" TargetMode="External"/><Relationship Id="rId347" Type="http://schemas.openxmlformats.org/officeDocument/2006/relationships/hyperlink" Target="mailto:ediaz@educacionbogota.gov.co" TargetMode="External"/><Relationship Id="rId999" Type="http://schemas.openxmlformats.org/officeDocument/2006/relationships/hyperlink" Target="mailto:lcamargo@educacion.gov.co" TargetMode="External"/><Relationship Id="rId1100" Type="http://schemas.openxmlformats.org/officeDocument/2006/relationships/hyperlink" Target="mailto:lcamargo@educacion.gov.co" TargetMode="External"/><Relationship Id="rId1184" Type="http://schemas.openxmlformats.org/officeDocument/2006/relationships/hyperlink" Target="mailto:nparra@educacionbogota.gov.co" TargetMode="External"/><Relationship Id="rId1405" Type="http://schemas.openxmlformats.org/officeDocument/2006/relationships/hyperlink" Target="mailto:jpinzonf@educacionbogota.gov.co" TargetMode="External"/><Relationship Id="rId44" Type="http://schemas.openxmlformats.org/officeDocument/2006/relationships/hyperlink" Target="mailto:ediaz@educacionbogota.gov.co" TargetMode="External"/><Relationship Id="rId554" Type="http://schemas.openxmlformats.org/officeDocument/2006/relationships/hyperlink" Target="mailto:NPARRA@EDUCACIONBOGOTA.GOV.CO" TargetMode="External"/><Relationship Id="rId761" Type="http://schemas.openxmlformats.org/officeDocument/2006/relationships/hyperlink" Target="mailto:cmartinezb@educacionbogota.gov.co" TargetMode="External"/><Relationship Id="rId859" Type="http://schemas.openxmlformats.org/officeDocument/2006/relationships/hyperlink" Target="mailto:lcamargo@educacion.gov.co" TargetMode="External"/><Relationship Id="rId1391" Type="http://schemas.openxmlformats.org/officeDocument/2006/relationships/hyperlink" Target="mailto:ediaz@educacionbogota.gov.co" TargetMode="External"/><Relationship Id="rId1489" Type="http://schemas.openxmlformats.org/officeDocument/2006/relationships/printerSettings" Target="../printerSettings/printerSettings1.bin"/><Relationship Id="rId193" Type="http://schemas.openxmlformats.org/officeDocument/2006/relationships/hyperlink" Target="mailto:ediaz@educacionbogota.gov.co" TargetMode="External"/><Relationship Id="rId207" Type="http://schemas.openxmlformats.org/officeDocument/2006/relationships/hyperlink" Target="mailto:ediaz@educacionbogota.gov.co" TargetMode="External"/><Relationship Id="rId414" Type="http://schemas.openxmlformats.org/officeDocument/2006/relationships/hyperlink" Target="mailto:ediaz@educacionbogota.gov.co" TargetMode="External"/><Relationship Id="rId498" Type="http://schemas.openxmlformats.org/officeDocument/2006/relationships/hyperlink" Target="mailto:ediaz@educacionbogota.gov.co" TargetMode="External"/><Relationship Id="rId621" Type="http://schemas.openxmlformats.org/officeDocument/2006/relationships/hyperlink" Target="mailto:cmgonzalez@educacionbogota.gov.co" TargetMode="External"/><Relationship Id="rId1044" Type="http://schemas.openxmlformats.org/officeDocument/2006/relationships/hyperlink" Target="mailto:lcamargo@educacion.gov.co" TargetMode="External"/><Relationship Id="rId1251" Type="http://schemas.openxmlformats.org/officeDocument/2006/relationships/hyperlink" Target="mailto:mvaron@educacionbogota.gov.co" TargetMode="External"/><Relationship Id="rId1349" Type="http://schemas.openxmlformats.org/officeDocument/2006/relationships/hyperlink" Target="mailto:lcaceresc@educacionbogota.gov.co" TargetMode="External"/><Relationship Id="rId260" Type="http://schemas.openxmlformats.org/officeDocument/2006/relationships/hyperlink" Target="mailto:ediaz@educacionbogota.gov.co" TargetMode="External"/><Relationship Id="rId719" Type="http://schemas.openxmlformats.org/officeDocument/2006/relationships/hyperlink" Target="mailto:cmartinezb@educacionbogota.gov.co" TargetMode="External"/><Relationship Id="rId926" Type="http://schemas.openxmlformats.org/officeDocument/2006/relationships/hyperlink" Target="mailto:lcamargo@educacion.gov.co" TargetMode="External"/><Relationship Id="rId1111" Type="http://schemas.openxmlformats.org/officeDocument/2006/relationships/hyperlink" Target="mailto:lcamargo@educacion.gov.co" TargetMode="External"/><Relationship Id="rId55" Type="http://schemas.openxmlformats.org/officeDocument/2006/relationships/hyperlink" Target="mailto:ediaz@educacionbogota.gov.co" TargetMode="External"/><Relationship Id="rId120" Type="http://schemas.openxmlformats.org/officeDocument/2006/relationships/hyperlink" Target="mailto:ediaz@educacionbogota.gov.co" TargetMode="External"/><Relationship Id="rId358" Type="http://schemas.openxmlformats.org/officeDocument/2006/relationships/hyperlink" Target="mailto:ediaz@educacionbogota.gov.co" TargetMode="External"/><Relationship Id="rId565" Type="http://schemas.openxmlformats.org/officeDocument/2006/relationships/hyperlink" Target="mailto:NPARRA@EDUCACIONBOGOTA.GOV.CO" TargetMode="External"/><Relationship Id="rId772" Type="http://schemas.openxmlformats.org/officeDocument/2006/relationships/hyperlink" Target="mailto:cmartinezb@educacionbogota.gov.co" TargetMode="External"/><Relationship Id="rId1195" Type="http://schemas.openxmlformats.org/officeDocument/2006/relationships/hyperlink" Target="mailto:nparra@educacionbogota.gov.co" TargetMode="External"/><Relationship Id="rId1209" Type="http://schemas.openxmlformats.org/officeDocument/2006/relationships/hyperlink" Target="mailto:nparra@educacionbogota.gov.co" TargetMode="External"/><Relationship Id="rId1416" Type="http://schemas.openxmlformats.org/officeDocument/2006/relationships/hyperlink" Target="mailto:jpinzonf@educacionbogota.gov.co" TargetMode="External"/><Relationship Id="rId218" Type="http://schemas.openxmlformats.org/officeDocument/2006/relationships/hyperlink" Target="mailto:ediaz@educacionbogota.gov.co" TargetMode="External"/><Relationship Id="rId425" Type="http://schemas.openxmlformats.org/officeDocument/2006/relationships/hyperlink" Target="mailto:ediaz@educacionbogota.gov.co" TargetMode="External"/><Relationship Id="rId632" Type="http://schemas.openxmlformats.org/officeDocument/2006/relationships/hyperlink" Target="mailto:cmgonzalez@educacionbogota.gov.co" TargetMode="External"/><Relationship Id="rId1055" Type="http://schemas.openxmlformats.org/officeDocument/2006/relationships/hyperlink" Target="mailto:lcamargo@educacion.gov.co" TargetMode="External"/><Relationship Id="rId1262" Type="http://schemas.openxmlformats.org/officeDocument/2006/relationships/hyperlink" Target="mailto:agomezp@educacionbogota.gov.co" TargetMode="External"/><Relationship Id="rId271" Type="http://schemas.openxmlformats.org/officeDocument/2006/relationships/hyperlink" Target="mailto:ediaz@educacionbogota.gov.co" TargetMode="External"/><Relationship Id="rId937" Type="http://schemas.openxmlformats.org/officeDocument/2006/relationships/hyperlink" Target="mailto:lcamargo@educacion.gov.co" TargetMode="External"/><Relationship Id="rId1122" Type="http://schemas.openxmlformats.org/officeDocument/2006/relationships/hyperlink" Target="mailto:lcamargo@educacion.gov.co" TargetMode="External"/><Relationship Id="rId66" Type="http://schemas.openxmlformats.org/officeDocument/2006/relationships/hyperlink" Target="mailto:ediaz@educacionbogota.gov.co" TargetMode="External"/><Relationship Id="rId131" Type="http://schemas.openxmlformats.org/officeDocument/2006/relationships/hyperlink" Target="mailto:ediaz@educacionbogota.gov.co" TargetMode="External"/><Relationship Id="rId369" Type="http://schemas.openxmlformats.org/officeDocument/2006/relationships/hyperlink" Target="mailto:ediaz@educacionbogota.gov.co" TargetMode="External"/><Relationship Id="rId576" Type="http://schemas.openxmlformats.org/officeDocument/2006/relationships/hyperlink" Target="mailto:ypinzon@educacionbogota.gov.co" TargetMode="External"/><Relationship Id="rId783" Type="http://schemas.openxmlformats.org/officeDocument/2006/relationships/hyperlink" Target="mailto:cmartinezb@educacionbogota.gov.co" TargetMode="External"/><Relationship Id="rId990" Type="http://schemas.openxmlformats.org/officeDocument/2006/relationships/hyperlink" Target="mailto:lcamargo@educacion.gov.co" TargetMode="External"/><Relationship Id="rId1427" Type="http://schemas.openxmlformats.org/officeDocument/2006/relationships/hyperlink" Target="mailto:jpinzonf@educacionbogota.gov.co" TargetMode="External"/><Relationship Id="rId229" Type="http://schemas.openxmlformats.org/officeDocument/2006/relationships/hyperlink" Target="mailto:ediaz@educacionbogota.gov.co" TargetMode="External"/><Relationship Id="rId436" Type="http://schemas.openxmlformats.org/officeDocument/2006/relationships/hyperlink" Target="mailto:ediaz@educacionbogota.gov.co" TargetMode="External"/><Relationship Id="rId643" Type="http://schemas.openxmlformats.org/officeDocument/2006/relationships/hyperlink" Target="mailto:cmgonzalez@educacionbogota.gov.co" TargetMode="External"/><Relationship Id="rId1066" Type="http://schemas.openxmlformats.org/officeDocument/2006/relationships/hyperlink" Target="mailto:lcamargo@educacion.gov.co" TargetMode="External"/><Relationship Id="rId1273" Type="http://schemas.openxmlformats.org/officeDocument/2006/relationships/hyperlink" Target="mailto:agomezp@educacionbogota.gov.co" TargetMode="External"/><Relationship Id="rId1480" Type="http://schemas.openxmlformats.org/officeDocument/2006/relationships/hyperlink" Target="mailto:jpinzonf@educacionbogota.gov.co" TargetMode="External"/><Relationship Id="rId850" Type="http://schemas.openxmlformats.org/officeDocument/2006/relationships/hyperlink" Target="mailto:lcamargo@educacion.gov.co" TargetMode="External"/><Relationship Id="rId948" Type="http://schemas.openxmlformats.org/officeDocument/2006/relationships/hyperlink" Target="mailto:lcamargo@educacion.gov.co" TargetMode="External"/><Relationship Id="rId1133" Type="http://schemas.openxmlformats.org/officeDocument/2006/relationships/hyperlink" Target="mailto:lcamargo@educacion.gov.co" TargetMode="External"/><Relationship Id="rId77" Type="http://schemas.openxmlformats.org/officeDocument/2006/relationships/hyperlink" Target="mailto:ediaz@educacionbogota.gov.co" TargetMode="External"/><Relationship Id="rId282" Type="http://schemas.openxmlformats.org/officeDocument/2006/relationships/hyperlink" Target="mailto:ediaz@educacionbogota.gov.co" TargetMode="External"/><Relationship Id="rId503" Type="http://schemas.openxmlformats.org/officeDocument/2006/relationships/hyperlink" Target="mailto:ediaz@educacionbogota.gov.co" TargetMode="External"/><Relationship Id="rId587" Type="http://schemas.openxmlformats.org/officeDocument/2006/relationships/hyperlink" Target="mailto:ypinzon@educacionbogota.gov.co" TargetMode="External"/><Relationship Id="rId710" Type="http://schemas.openxmlformats.org/officeDocument/2006/relationships/hyperlink" Target="mailto:cmartinezb@educacionbogota.gov.co" TargetMode="External"/><Relationship Id="rId808" Type="http://schemas.openxmlformats.org/officeDocument/2006/relationships/hyperlink" Target="mailto:mceballosm@educacionbogota.gov.co" TargetMode="External"/><Relationship Id="rId1340" Type="http://schemas.openxmlformats.org/officeDocument/2006/relationships/hyperlink" Target="mailto:lcaceresc@educacionbogota.gov.co" TargetMode="External"/><Relationship Id="rId1438" Type="http://schemas.openxmlformats.org/officeDocument/2006/relationships/hyperlink" Target="mailto:jpinzonf@educacionbogota.gov.co" TargetMode="External"/><Relationship Id="rId8" Type="http://schemas.openxmlformats.org/officeDocument/2006/relationships/hyperlink" Target="mailto:ediaz@educacionbogota.gov.co" TargetMode="External"/><Relationship Id="rId142" Type="http://schemas.openxmlformats.org/officeDocument/2006/relationships/hyperlink" Target="mailto:ediaz@educacionbogota.gov.co" TargetMode="External"/><Relationship Id="rId447" Type="http://schemas.openxmlformats.org/officeDocument/2006/relationships/hyperlink" Target="mailto:ediaz@educacionbogota.gov.co" TargetMode="External"/><Relationship Id="rId794" Type="http://schemas.openxmlformats.org/officeDocument/2006/relationships/hyperlink" Target="mailto:mceballosm@educacionbogota.gov.co" TargetMode="External"/><Relationship Id="rId1077" Type="http://schemas.openxmlformats.org/officeDocument/2006/relationships/hyperlink" Target="mailto:lcamargo@educacion.gov.co" TargetMode="External"/><Relationship Id="rId1200" Type="http://schemas.openxmlformats.org/officeDocument/2006/relationships/hyperlink" Target="mailto:nparra@educacionbogota.gov.co" TargetMode="External"/><Relationship Id="rId654" Type="http://schemas.openxmlformats.org/officeDocument/2006/relationships/hyperlink" Target="mailto:cmartinezb@educacionbogota.gov.co" TargetMode="External"/><Relationship Id="rId861" Type="http://schemas.openxmlformats.org/officeDocument/2006/relationships/hyperlink" Target="mailto:lcamargo@educacion.gov.co" TargetMode="External"/><Relationship Id="rId959" Type="http://schemas.openxmlformats.org/officeDocument/2006/relationships/hyperlink" Target="mailto:lcamargo@educacion.gov.co" TargetMode="External"/><Relationship Id="rId1284" Type="http://schemas.openxmlformats.org/officeDocument/2006/relationships/hyperlink" Target="mailto:agomezp@educacionbogota.gov.co" TargetMode="External"/><Relationship Id="rId1491" Type="http://schemas.openxmlformats.org/officeDocument/2006/relationships/vmlDrawing" Target="../drawings/vmlDrawing2.vml"/><Relationship Id="rId293" Type="http://schemas.openxmlformats.org/officeDocument/2006/relationships/hyperlink" Target="mailto:ediaz@educacionbogota.gov.co" TargetMode="External"/><Relationship Id="rId307" Type="http://schemas.openxmlformats.org/officeDocument/2006/relationships/hyperlink" Target="mailto:ediaz@educacionbogota.gov.co" TargetMode="External"/><Relationship Id="rId514" Type="http://schemas.openxmlformats.org/officeDocument/2006/relationships/hyperlink" Target="mailto:ediaz@educacionbogota.gov.co" TargetMode="External"/><Relationship Id="rId721" Type="http://schemas.openxmlformats.org/officeDocument/2006/relationships/hyperlink" Target="mailto:cmartinezb@educacionbogota.gov.co" TargetMode="External"/><Relationship Id="rId1144" Type="http://schemas.openxmlformats.org/officeDocument/2006/relationships/hyperlink" Target="mailto:lcamargo@educacion.gov.co" TargetMode="External"/><Relationship Id="rId1351" Type="http://schemas.openxmlformats.org/officeDocument/2006/relationships/hyperlink" Target="mailto:lcaceresc@educacionbogota.gov.co" TargetMode="External"/><Relationship Id="rId1449" Type="http://schemas.openxmlformats.org/officeDocument/2006/relationships/hyperlink" Target="mailto:jpinzonf@educacionbogota.gov.co" TargetMode="External"/><Relationship Id="rId88" Type="http://schemas.openxmlformats.org/officeDocument/2006/relationships/hyperlink" Target="mailto:ediaz@educacionbogota.gov.co" TargetMode="External"/><Relationship Id="rId153" Type="http://schemas.openxmlformats.org/officeDocument/2006/relationships/hyperlink" Target="mailto:ediaz@educacionbogota.gov.co" TargetMode="External"/><Relationship Id="rId360" Type="http://schemas.openxmlformats.org/officeDocument/2006/relationships/hyperlink" Target="mailto:ediaz@educacionbogota.gov.co" TargetMode="External"/><Relationship Id="rId598" Type="http://schemas.openxmlformats.org/officeDocument/2006/relationships/hyperlink" Target="mailto:ypinzon@educacionbogota.gov.co" TargetMode="External"/><Relationship Id="rId819" Type="http://schemas.openxmlformats.org/officeDocument/2006/relationships/hyperlink" Target="mailto:cagutierrez@educacionbogota.gov.co" TargetMode="External"/><Relationship Id="rId1004" Type="http://schemas.openxmlformats.org/officeDocument/2006/relationships/hyperlink" Target="mailto:lcamargo@educacion.gov.co" TargetMode="External"/><Relationship Id="rId1211" Type="http://schemas.openxmlformats.org/officeDocument/2006/relationships/hyperlink" Target="mailto:nparra@educacionbogota.gov.co" TargetMode="External"/><Relationship Id="rId220" Type="http://schemas.openxmlformats.org/officeDocument/2006/relationships/hyperlink" Target="mailto:ediaz@educacionbogota.gov.co" TargetMode="External"/><Relationship Id="rId458" Type="http://schemas.openxmlformats.org/officeDocument/2006/relationships/hyperlink" Target="mailto:ediaz@educacionbogota.gov.co" TargetMode="External"/><Relationship Id="rId665" Type="http://schemas.openxmlformats.org/officeDocument/2006/relationships/hyperlink" Target="mailto:cmartinezb@educacionbogota.gov.co" TargetMode="External"/><Relationship Id="rId872" Type="http://schemas.openxmlformats.org/officeDocument/2006/relationships/hyperlink" Target="mailto:lcamargo@educacion.gov.co" TargetMode="External"/><Relationship Id="rId1088" Type="http://schemas.openxmlformats.org/officeDocument/2006/relationships/hyperlink" Target="mailto:lcamargo@educacion.gov.co" TargetMode="External"/><Relationship Id="rId1295" Type="http://schemas.openxmlformats.org/officeDocument/2006/relationships/hyperlink" Target="mailto:ycuellar@educacionbogota.gov.co" TargetMode="External"/><Relationship Id="rId1309" Type="http://schemas.openxmlformats.org/officeDocument/2006/relationships/hyperlink" Target="mailto:YCUELLAR@educacionbogota.gov.co" TargetMode="External"/><Relationship Id="rId15" Type="http://schemas.openxmlformats.org/officeDocument/2006/relationships/hyperlink" Target="mailto:ediaz@educacionbogota.gov.co" TargetMode="External"/><Relationship Id="rId318" Type="http://schemas.openxmlformats.org/officeDocument/2006/relationships/hyperlink" Target="mailto:ediaz@educacionbogota.gov.co" TargetMode="External"/><Relationship Id="rId525" Type="http://schemas.openxmlformats.org/officeDocument/2006/relationships/hyperlink" Target="mailto:ediaz@educacionbogota.gov.co" TargetMode="External"/><Relationship Id="rId732" Type="http://schemas.openxmlformats.org/officeDocument/2006/relationships/hyperlink" Target="mailto:cmartinezb@educacionbogota.gov.co" TargetMode="External"/><Relationship Id="rId1155" Type="http://schemas.openxmlformats.org/officeDocument/2006/relationships/hyperlink" Target="mailto:ajgiraldos@educacion.gov.co" TargetMode="External"/><Relationship Id="rId1362" Type="http://schemas.openxmlformats.org/officeDocument/2006/relationships/hyperlink" Target="mailto:lcaceresc@educacionbogota.gov.co" TargetMode="External"/><Relationship Id="rId99" Type="http://schemas.openxmlformats.org/officeDocument/2006/relationships/hyperlink" Target="mailto:ediaz@educacionbogota.gov.co" TargetMode="External"/><Relationship Id="rId164" Type="http://schemas.openxmlformats.org/officeDocument/2006/relationships/hyperlink" Target="mailto:ediaz@educacionbogota.gov.co" TargetMode="External"/><Relationship Id="rId371" Type="http://schemas.openxmlformats.org/officeDocument/2006/relationships/hyperlink" Target="mailto:ediaz@educacionbogota.gov.co" TargetMode="External"/><Relationship Id="rId1015" Type="http://schemas.openxmlformats.org/officeDocument/2006/relationships/hyperlink" Target="mailto:lcamargo@educacion.gov.co" TargetMode="External"/><Relationship Id="rId1222" Type="http://schemas.openxmlformats.org/officeDocument/2006/relationships/hyperlink" Target="mailto:nparra@educacionbogota.gov.co" TargetMode="External"/><Relationship Id="rId469" Type="http://schemas.openxmlformats.org/officeDocument/2006/relationships/hyperlink" Target="mailto:ediaz@educacionbogota.gov.co" TargetMode="External"/><Relationship Id="rId676" Type="http://schemas.openxmlformats.org/officeDocument/2006/relationships/hyperlink" Target="mailto:cmartinezb@educacionbogota.gov.co" TargetMode="External"/><Relationship Id="rId883" Type="http://schemas.openxmlformats.org/officeDocument/2006/relationships/hyperlink" Target="mailto:lcamargo@educacion.gov.co" TargetMode="External"/><Relationship Id="rId1099" Type="http://schemas.openxmlformats.org/officeDocument/2006/relationships/hyperlink" Target="mailto:lcamargo@educacion.gov.co" TargetMode="External"/><Relationship Id="rId26" Type="http://schemas.openxmlformats.org/officeDocument/2006/relationships/hyperlink" Target="mailto:ediaz@educacionbogota.gov.co" TargetMode="External"/><Relationship Id="rId231" Type="http://schemas.openxmlformats.org/officeDocument/2006/relationships/hyperlink" Target="mailto:ediaz@educacionbogota.gov.co" TargetMode="External"/><Relationship Id="rId329" Type="http://schemas.openxmlformats.org/officeDocument/2006/relationships/hyperlink" Target="mailto:ediaz@educacionbogota.gov.co" TargetMode="External"/><Relationship Id="rId536" Type="http://schemas.openxmlformats.org/officeDocument/2006/relationships/hyperlink" Target="mailto:ediaz@educacionbogota.gov.co" TargetMode="External"/><Relationship Id="rId1166" Type="http://schemas.openxmlformats.org/officeDocument/2006/relationships/hyperlink" Target="mailto:jgualteros@educacionbogota.gov.co" TargetMode="External"/><Relationship Id="rId1373" Type="http://schemas.openxmlformats.org/officeDocument/2006/relationships/hyperlink" Target="mailto:lcaceresc@educacionbogota.gov.co" TargetMode="External"/><Relationship Id="rId175" Type="http://schemas.openxmlformats.org/officeDocument/2006/relationships/hyperlink" Target="mailto:ediaz@educacionbogota.gov.co" TargetMode="External"/><Relationship Id="rId743" Type="http://schemas.openxmlformats.org/officeDocument/2006/relationships/hyperlink" Target="mailto:cmartinezb@educacionbogota.gov.co" TargetMode="External"/><Relationship Id="rId950" Type="http://schemas.openxmlformats.org/officeDocument/2006/relationships/hyperlink" Target="mailto:lcamargo@educacion.gov.co" TargetMode="External"/><Relationship Id="rId1026" Type="http://schemas.openxmlformats.org/officeDocument/2006/relationships/hyperlink" Target="mailto:lcamargo@educacion.gov.co" TargetMode="External"/><Relationship Id="rId382" Type="http://schemas.openxmlformats.org/officeDocument/2006/relationships/hyperlink" Target="mailto:ediaz@educacionbogota.gov.co" TargetMode="External"/><Relationship Id="rId603" Type="http://schemas.openxmlformats.org/officeDocument/2006/relationships/hyperlink" Target="mailto:ypinzon@educacionbogota.gov.co" TargetMode="External"/><Relationship Id="rId687" Type="http://schemas.openxmlformats.org/officeDocument/2006/relationships/hyperlink" Target="mailto:cmartinezb@educacionbogota.gov.co" TargetMode="External"/><Relationship Id="rId810" Type="http://schemas.openxmlformats.org/officeDocument/2006/relationships/hyperlink" Target="mailto:mceballosm@educacionbogota.gov.co" TargetMode="External"/><Relationship Id="rId908" Type="http://schemas.openxmlformats.org/officeDocument/2006/relationships/hyperlink" Target="mailto:lcamargo@educacion.gov.co" TargetMode="External"/><Relationship Id="rId1233" Type="http://schemas.openxmlformats.org/officeDocument/2006/relationships/hyperlink" Target="mailto:jsalgado@educacionbogota.gov.co" TargetMode="External"/><Relationship Id="rId1440" Type="http://schemas.openxmlformats.org/officeDocument/2006/relationships/hyperlink" Target="mailto:jpinzonf@educacionbogota.gov.co" TargetMode="External"/><Relationship Id="rId242" Type="http://schemas.openxmlformats.org/officeDocument/2006/relationships/hyperlink" Target="mailto:ediaz@educacionbogota.gov.co" TargetMode="External"/><Relationship Id="rId894" Type="http://schemas.openxmlformats.org/officeDocument/2006/relationships/hyperlink" Target="mailto:lcamargo@educacion.gov.co" TargetMode="External"/><Relationship Id="rId1177" Type="http://schemas.openxmlformats.org/officeDocument/2006/relationships/hyperlink" Target="mailto:nparra@educacionbogota.gov.co" TargetMode="External"/><Relationship Id="rId1300" Type="http://schemas.openxmlformats.org/officeDocument/2006/relationships/hyperlink" Target="mailto:ycuellar@educacionbogota.gov.co" TargetMode="External"/><Relationship Id="rId37" Type="http://schemas.openxmlformats.org/officeDocument/2006/relationships/hyperlink" Target="mailto:ediaz@educacionbogota.gov.co" TargetMode="External"/><Relationship Id="rId102" Type="http://schemas.openxmlformats.org/officeDocument/2006/relationships/hyperlink" Target="mailto:ediaz@educacionbogota.gov.co" TargetMode="External"/><Relationship Id="rId547" Type="http://schemas.openxmlformats.org/officeDocument/2006/relationships/hyperlink" Target="mailto:ediaz@educacionbogota.gov.co" TargetMode="External"/><Relationship Id="rId754" Type="http://schemas.openxmlformats.org/officeDocument/2006/relationships/hyperlink" Target="mailto:cmartinezb@educacionbogota.gov.co" TargetMode="External"/><Relationship Id="rId961" Type="http://schemas.openxmlformats.org/officeDocument/2006/relationships/hyperlink" Target="mailto:lcamargo@educacion.gov.co" TargetMode="External"/><Relationship Id="rId1384" Type="http://schemas.openxmlformats.org/officeDocument/2006/relationships/hyperlink" Target="mailto:lcaceresc@educacionbogota.gov.co" TargetMode="External"/><Relationship Id="rId90" Type="http://schemas.openxmlformats.org/officeDocument/2006/relationships/hyperlink" Target="mailto:ediaz@educacionbogota.gov.co" TargetMode="External"/><Relationship Id="rId186" Type="http://schemas.openxmlformats.org/officeDocument/2006/relationships/hyperlink" Target="mailto:ediaz@educacionbogota.gov.co" TargetMode="External"/><Relationship Id="rId393" Type="http://schemas.openxmlformats.org/officeDocument/2006/relationships/hyperlink" Target="mailto:ediaz@educacionbogota.gov.co" TargetMode="External"/><Relationship Id="rId407" Type="http://schemas.openxmlformats.org/officeDocument/2006/relationships/hyperlink" Target="mailto:ediaz@educacionbogota.gov.co" TargetMode="External"/><Relationship Id="rId614" Type="http://schemas.openxmlformats.org/officeDocument/2006/relationships/hyperlink" Target="mailto:ypinzon@educacionbogota.gov.co" TargetMode="External"/><Relationship Id="rId821" Type="http://schemas.openxmlformats.org/officeDocument/2006/relationships/hyperlink" Target="mailto:cagutierrez@educacionbogota.gov.co" TargetMode="External"/><Relationship Id="rId1037" Type="http://schemas.openxmlformats.org/officeDocument/2006/relationships/hyperlink" Target="mailto:lcamargo@educacion.gov.co" TargetMode="External"/><Relationship Id="rId1244" Type="http://schemas.openxmlformats.org/officeDocument/2006/relationships/hyperlink" Target="mailto:jsalgado@educacionbogota.gov.co" TargetMode="External"/><Relationship Id="rId1451" Type="http://schemas.openxmlformats.org/officeDocument/2006/relationships/hyperlink" Target="mailto:jpinzonf@educacionbogota.gov.co" TargetMode="External"/><Relationship Id="rId253" Type="http://schemas.openxmlformats.org/officeDocument/2006/relationships/hyperlink" Target="mailto:ediaz@educacionbogota.gov.co" TargetMode="External"/><Relationship Id="rId460" Type="http://schemas.openxmlformats.org/officeDocument/2006/relationships/hyperlink" Target="mailto:ediaz@educacionbogota.gov.co" TargetMode="External"/><Relationship Id="rId698" Type="http://schemas.openxmlformats.org/officeDocument/2006/relationships/hyperlink" Target="mailto:cmartinezb@educacionbogota.gov.co" TargetMode="External"/><Relationship Id="rId919" Type="http://schemas.openxmlformats.org/officeDocument/2006/relationships/hyperlink" Target="mailto:lcamargo@educacion.gov.co" TargetMode="External"/><Relationship Id="rId1090" Type="http://schemas.openxmlformats.org/officeDocument/2006/relationships/hyperlink" Target="mailto:lcamargo@educacion.gov.co" TargetMode="External"/><Relationship Id="rId1104" Type="http://schemas.openxmlformats.org/officeDocument/2006/relationships/hyperlink" Target="mailto:lcamargo@educacion.gov.co" TargetMode="External"/><Relationship Id="rId1311" Type="http://schemas.openxmlformats.org/officeDocument/2006/relationships/hyperlink" Target="mailto:dsolorzano@educacionbogota.gov.co" TargetMode="External"/><Relationship Id="rId48" Type="http://schemas.openxmlformats.org/officeDocument/2006/relationships/hyperlink" Target="mailto:ediaz@educacionbogota.gov.co" TargetMode="External"/><Relationship Id="rId113" Type="http://schemas.openxmlformats.org/officeDocument/2006/relationships/hyperlink" Target="mailto:ediaz@educacionbogota.gov.co" TargetMode="External"/><Relationship Id="rId320" Type="http://schemas.openxmlformats.org/officeDocument/2006/relationships/hyperlink" Target="mailto:ediaz@educacionbogota.gov.co" TargetMode="External"/><Relationship Id="rId558" Type="http://schemas.openxmlformats.org/officeDocument/2006/relationships/hyperlink" Target="mailto:NPARRA@EDUCACIONBOGOTA.GOV.CO" TargetMode="External"/><Relationship Id="rId765" Type="http://schemas.openxmlformats.org/officeDocument/2006/relationships/hyperlink" Target="mailto:cmartinezb@educacionbogota.gov.co" TargetMode="External"/><Relationship Id="rId972" Type="http://schemas.openxmlformats.org/officeDocument/2006/relationships/hyperlink" Target="mailto:lcamargo@educacion.gov.co" TargetMode="External"/><Relationship Id="rId1188" Type="http://schemas.openxmlformats.org/officeDocument/2006/relationships/hyperlink" Target="mailto:nparra@educacionbogota.gov.co" TargetMode="External"/><Relationship Id="rId1395" Type="http://schemas.openxmlformats.org/officeDocument/2006/relationships/hyperlink" Target="mailto:jpinzonf@educacionbogota.gov.co" TargetMode="External"/><Relationship Id="rId1409" Type="http://schemas.openxmlformats.org/officeDocument/2006/relationships/hyperlink" Target="mailto:jpinzonf@educacionbogota.gov.co" TargetMode="External"/><Relationship Id="rId197" Type="http://schemas.openxmlformats.org/officeDocument/2006/relationships/hyperlink" Target="mailto:ediaz@educacionbogota.gov.co" TargetMode="External"/><Relationship Id="rId418" Type="http://schemas.openxmlformats.org/officeDocument/2006/relationships/hyperlink" Target="mailto:ediaz@educacionbogota.gov.co" TargetMode="External"/><Relationship Id="rId625" Type="http://schemas.openxmlformats.org/officeDocument/2006/relationships/hyperlink" Target="mailto:cmgonzalez@educacionbogota.gov.co" TargetMode="External"/><Relationship Id="rId832" Type="http://schemas.openxmlformats.org/officeDocument/2006/relationships/hyperlink" Target="mailto:lcamargo@educacion.gov.co" TargetMode="External"/><Relationship Id="rId1048" Type="http://schemas.openxmlformats.org/officeDocument/2006/relationships/hyperlink" Target="mailto:lcamargo@educacion.gov.co" TargetMode="External"/><Relationship Id="rId1255" Type="http://schemas.openxmlformats.org/officeDocument/2006/relationships/hyperlink" Target="mailto:agomezp@educacionbogota.gov.co" TargetMode="External"/><Relationship Id="rId1462" Type="http://schemas.openxmlformats.org/officeDocument/2006/relationships/hyperlink" Target="mailto:jpinzonf@educacionbogota.gov.co" TargetMode="External"/><Relationship Id="rId264" Type="http://schemas.openxmlformats.org/officeDocument/2006/relationships/hyperlink" Target="mailto:ediaz@educacionbogota.gov.co" TargetMode="External"/><Relationship Id="rId471" Type="http://schemas.openxmlformats.org/officeDocument/2006/relationships/hyperlink" Target="mailto:ediaz@educacionbogota.gov.co" TargetMode="External"/><Relationship Id="rId1115" Type="http://schemas.openxmlformats.org/officeDocument/2006/relationships/hyperlink" Target="mailto:lcamargo@educacion.gov.co" TargetMode="External"/><Relationship Id="rId1322" Type="http://schemas.openxmlformats.org/officeDocument/2006/relationships/hyperlink" Target="mailto:calmonacid@educacionbogota.gov.co" TargetMode="External"/><Relationship Id="rId59" Type="http://schemas.openxmlformats.org/officeDocument/2006/relationships/hyperlink" Target="mailto:ediaz@educacionbogota.gov.co" TargetMode="External"/><Relationship Id="rId124" Type="http://schemas.openxmlformats.org/officeDocument/2006/relationships/hyperlink" Target="mailto:ediaz@educacionbogota.gov.co" TargetMode="External"/><Relationship Id="rId569" Type="http://schemas.openxmlformats.org/officeDocument/2006/relationships/hyperlink" Target="mailto:NPARRA@EDUCACIONBOGOTA.GOV.CO" TargetMode="External"/><Relationship Id="rId776" Type="http://schemas.openxmlformats.org/officeDocument/2006/relationships/hyperlink" Target="mailto:cmartinezb@educacionbogota.gov.co" TargetMode="External"/><Relationship Id="rId983" Type="http://schemas.openxmlformats.org/officeDocument/2006/relationships/hyperlink" Target="mailto:lcamargo@educacion.gov.co" TargetMode="External"/><Relationship Id="rId1199" Type="http://schemas.openxmlformats.org/officeDocument/2006/relationships/hyperlink" Target="mailto:nparra@educacionbogota.gov.co" TargetMode="External"/><Relationship Id="rId331" Type="http://schemas.openxmlformats.org/officeDocument/2006/relationships/hyperlink" Target="mailto:ediaz@educacionbogota.gov.co" TargetMode="External"/><Relationship Id="rId429" Type="http://schemas.openxmlformats.org/officeDocument/2006/relationships/hyperlink" Target="mailto:ediaz@educacionbogota.gov.co" TargetMode="External"/><Relationship Id="rId636" Type="http://schemas.openxmlformats.org/officeDocument/2006/relationships/hyperlink" Target="mailto:cmgonzalez@educacionbogota.gov.co" TargetMode="External"/><Relationship Id="rId1059" Type="http://schemas.openxmlformats.org/officeDocument/2006/relationships/hyperlink" Target="mailto:lcamargo@educacion.gov.co" TargetMode="External"/><Relationship Id="rId1266" Type="http://schemas.openxmlformats.org/officeDocument/2006/relationships/hyperlink" Target="mailto:agomezp@educacionbogota.gov.co" TargetMode="External"/><Relationship Id="rId1473" Type="http://schemas.openxmlformats.org/officeDocument/2006/relationships/hyperlink" Target="mailto:jpinzonf@educacionbogota.gov.co" TargetMode="External"/><Relationship Id="rId843" Type="http://schemas.openxmlformats.org/officeDocument/2006/relationships/hyperlink" Target="mailto:lcamargo@educacion.gov.co" TargetMode="External"/><Relationship Id="rId1126" Type="http://schemas.openxmlformats.org/officeDocument/2006/relationships/hyperlink" Target="mailto:lcamargo@educacion.gov.co" TargetMode="External"/><Relationship Id="rId275" Type="http://schemas.openxmlformats.org/officeDocument/2006/relationships/hyperlink" Target="mailto:ediaz@educacionbogota.gov.co" TargetMode="External"/><Relationship Id="rId482" Type="http://schemas.openxmlformats.org/officeDocument/2006/relationships/hyperlink" Target="mailto:ediaz@educacionbogota.gov.co" TargetMode="External"/><Relationship Id="rId703" Type="http://schemas.openxmlformats.org/officeDocument/2006/relationships/hyperlink" Target="mailto:cmartinezb@educacionbogota.gov.co" TargetMode="External"/><Relationship Id="rId910" Type="http://schemas.openxmlformats.org/officeDocument/2006/relationships/hyperlink" Target="mailto:lcamargo@educacion.gov.co" TargetMode="External"/><Relationship Id="rId1333" Type="http://schemas.openxmlformats.org/officeDocument/2006/relationships/hyperlink" Target="mailto:lcaceresc@educacionbogota.gov.co" TargetMode="External"/><Relationship Id="rId135" Type="http://schemas.openxmlformats.org/officeDocument/2006/relationships/hyperlink" Target="mailto:ediaz@educacionbogota.gov.co" TargetMode="External"/><Relationship Id="rId342" Type="http://schemas.openxmlformats.org/officeDocument/2006/relationships/hyperlink" Target="mailto:ediaz@educacionbogota.gov.co" TargetMode="External"/><Relationship Id="rId787" Type="http://schemas.openxmlformats.org/officeDocument/2006/relationships/hyperlink" Target="mailto:cmartinezb@educacionbogota.gov.co" TargetMode="External"/><Relationship Id="rId994" Type="http://schemas.openxmlformats.org/officeDocument/2006/relationships/hyperlink" Target="mailto:lcamargo@educacion.gov.co" TargetMode="External"/><Relationship Id="rId1400" Type="http://schemas.openxmlformats.org/officeDocument/2006/relationships/hyperlink" Target="mailto:jpinzonf@educacionbogota.gov.co" TargetMode="External"/><Relationship Id="rId202" Type="http://schemas.openxmlformats.org/officeDocument/2006/relationships/hyperlink" Target="mailto:ediaz@educacionbogota.gov.co" TargetMode="External"/><Relationship Id="rId647" Type="http://schemas.openxmlformats.org/officeDocument/2006/relationships/hyperlink" Target="mailto:cmartinezb@educacionbogota.gov.co" TargetMode="External"/><Relationship Id="rId854" Type="http://schemas.openxmlformats.org/officeDocument/2006/relationships/hyperlink" Target="mailto:lcamargo@educacion.gov.co" TargetMode="External"/><Relationship Id="rId1277" Type="http://schemas.openxmlformats.org/officeDocument/2006/relationships/hyperlink" Target="mailto:agomezp@educacionbogota.gov.co" TargetMode="External"/><Relationship Id="rId1484" Type="http://schemas.openxmlformats.org/officeDocument/2006/relationships/hyperlink" Target="mailto:jpinzonf@educacionbogota.gov.co" TargetMode="External"/><Relationship Id="rId286" Type="http://schemas.openxmlformats.org/officeDocument/2006/relationships/hyperlink" Target="mailto:ediaz@educacionbogota.gov.co" TargetMode="External"/><Relationship Id="rId493" Type="http://schemas.openxmlformats.org/officeDocument/2006/relationships/hyperlink" Target="mailto:ediaz@educacionbogota.gov.co" TargetMode="External"/><Relationship Id="rId507" Type="http://schemas.openxmlformats.org/officeDocument/2006/relationships/hyperlink" Target="mailto:ediaz@educacionbogota.gov.co" TargetMode="External"/><Relationship Id="rId714" Type="http://schemas.openxmlformats.org/officeDocument/2006/relationships/hyperlink" Target="mailto:cmartinezb@educacionbogota.gov.co" TargetMode="External"/><Relationship Id="rId921" Type="http://schemas.openxmlformats.org/officeDocument/2006/relationships/hyperlink" Target="mailto:lcamargo@educacion.gov.co" TargetMode="External"/><Relationship Id="rId1137" Type="http://schemas.openxmlformats.org/officeDocument/2006/relationships/hyperlink" Target="mailto:lcamargo@educacion.gov.co" TargetMode="External"/><Relationship Id="rId1344" Type="http://schemas.openxmlformats.org/officeDocument/2006/relationships/hyperlink" Target="mailto:lcaceresc@educacionbogota.gov.co" TargetMode="External"/><Relationship Id="rId50" Type="http://schemas.openxmlformats.org/officeDocument/2006/relationships/hyperlink" Target="mailto:ediaz@educacionbogota.gov.co" TargetMode="External"/><Relationship Id="rId146" Type="http://schemas.openxmlformats.org/officeDocument/2006/relationships/hyperlink" Target="mailto:ediaz@educacionbogota.gov.co" TargetMode="External"/><Relationship Id="rId353" Type="http://schemas.openxmlformats.org/officeDocument/2006/relationships/hyperlink" Target="mailto:ediaz@educacionbogota.gov.co" TargetMode="External"/><Relationship Id="rId560" Type="http://schemas.openxmlformats.org/officeDocument/2006/relationships/hyperlink" Target="mailto:NPARRA@EDUCACIONBOGOTA.GOV.CO" TargetMode="External"/><Relationship Id="rId798" Type="http://schemas.openxmlformats.org/officeDocument/2006/relationships/hyperlink" Target="mailto:mceballosm@educacionbogota.gov.co" TargetMode="External"/><Relationship Id="rId1190" Type="http://schemas.openxmlformats.org/officeDocument/2006/relationships/hyperlink" Target="mailto:nparra@educacionbogota.gov.co" TargetMode="External"/><Relationship Id="rId1204" Type="http://schemas.openxmlformats.org/officeDocument/2006/relationships/hyperlink" Target="mailto:nparra@educacionbogota.gov.co" TargetMode="External"/><Relationship Id="rId1411" Type="http://schemas.openxmlformats.org/officeDocument/2006/relationships/hyperlink" Target="mailto:jpinzonf@educacionbogota.gov.co" TargetMode="External"/><Relationship Id="rId213" Type="http://schemas.openxmlformats.org/officeDocument/2006/relationships/hyperlink" Target="mailto:ediaz@educacionbogota.gov.co" TargetMode="External"/><Relationship Id="rId420" Type="http://schemas.openxmlformats.org/officeDocument/2006/relationships/hyperlink" Target="mailto:ediaz@educacionbogota.gov.co" TargetMode="External"/><Relationship Id="rId658" Type="http://schemas.openxmlformats.org/officeDocument/2006/relationships/hyperlink" Target="mailto:cmartinezb@educacionbogota.gov.co" TargetMode="External"/><Relationship Id="rId865" Type="http://schemas.openxmlformats.org/officeDocument/2006/relationships/hyperlink" Target="mailto:lcamargo@educacion.gov.co" TargetMode="External"/><Relationship Id="rId1050" Type="http://schemas.openxmlformats.org/officeDocument/2006/relationships/hyperlink" Target="mailto:lcamargo@educacion.gov.co" TargetMode="External"/><Relationship Id="rId1288" Type="http://schemas.openxmlformats.org/officeDocument/2006/relationships/hyperlink" Target="mailto:ldvargas@educacionbogota.gov.co" TargetMode="External"/><Relationship Id="rId297" Type="http://schemas.openxmlformats.org/officeDocument/2006/relationships/hyperlink" Target="mailto:ediaz@educacionbogota.gov.co" TargetMode="External"/><Relationship Id="rId518" Type="http://schemas.openxmlformats.org/officeDocument/2006/relationships/hyperlink" Target="mailto:ediaz@educacionbogota.gov.co" TargetMode="External"/><Relationship Id="rId725" Type="http://schemas.openxmlformats.org/officeDocument/2006/relationships/hyperlink" Target="mailto:cmartinezb@educacionbogota.gov.co" TargetMode="External"/><Relationship Id="rId932" Type="http://schemas.openxmlformats.org/officeDocument/2006/relationships/hyperlink" Target="mailto:lcamargo@educacion.gov.co" TargetMode="External"/><Relationship Id="rId1148" Type="http://schemas.openxmlformats.org/officeDocument/2006/relationships/hyperlink" Target="mailto:ajgiraldos@educacion.gov.co" TargetMode="External"/><Relationship Id="rId1355" Type="http://schemas.openxmlformats.org/officeDocument/2006/relationships/hyperlink" Target="mailto:lcaceresc@educacionbogota.gov.co" TargetMode="External"/><Relationship Id="rId157" Type="http://schemas.openxmlformats.org/officeDocument/2006/relationships/hyperlink" Target="mailto:ediaz@educacionbogota.gov.co" TargetMode="External"/><Relationship Id="rId364" Type="http://schemas.openxmlformats.org/officeDocument/2006/relationships/hyperlink" Target="mailto:ediaz@educacionbogota.gov.co" TargetMode="External"/><Relationship Id="rId1008" Type="http://schemas.openxmlformats.org/officeDocument/2006/relationships/hyperlink" Target="mailto:lcamargo@educacion.gov.co" TargetMode="External"/><Relationship Id="rId1215" Type="http://schemas.openxmlformats.org/officeDocument/2006/relationships/hyperlink" Target="mailto:nparra@educacionbogota.gov.co" TargetMode="External"/><Relationship Id="rId1422" Type="http://schemas.openxmlformats.org/officeDocument/2006/relationships/hyperlink" Target="mailto:jpinzonf@educacionbogota.gov.co" TargetMode="External"/><Relationship Id="rId61" Type="http://schemas.openxmlformats.org/officeDocument/2006/relationships/hyperlink" Target="mailto:ediaz@educacionbogota.gov.co" TargetMode="External"/><Relationship Id="rId571" Type="http://schemas.openxmlformats.org/officeDocument/2006/relationships/hyperlink" Target="mailto:ypinzon@educacionbogota.gov.co" TargetMode="External"/><Relationship Id="rId669" Type="http://schemas.openxmlformats.org/officeDocument/2006/relationships/hyperlink" Target="mailto:cmartinezb@educacionbogota.gov.co" TargetMode="External"/><Relationship Id="rId876" Type="http://schemas.openxmlformats.org/officeDocument/2006/relationships/hyperlink" Target="mailto:lcamargo@educacion.gov.co" TargetMode="External"/><Relationship Id="rId1299" Type="http://schemas.openxmlformats.org/officeDocument/2006/relationships/hyperlink" Target="mailto:ycuellar@educacionbogota.gov.co" TargetMode="External"/><Relationship Id="rId19" Type="http://schemas.openxmlformats.org/officeDocument/2006/relationships/hyperlink" Target="mailto:ediaz@educacionbogota.gov.co" TargetMode="External"/><Relationship Id="rId224" Type="http://schemas.openxmlformats.org/officeDocument/2006/relationships/hyperlink" Target="mailto:ediaz@educacionbogota.gov.co" TargetMode="External"/><Relationship Id="rId431" Type="http://schemas.openxmlformats.org/officeDocument/2006/relationships/hyperlink" Target="mailto:ediaz@educacionbogota.gov.co" TargetMode="External"/><Relationship Id="rId529" Type="http://schemas.openxmlformats.org/officeDocument/2006/relationships/hyperlink" Target="mailto:ediaz@educacionbogota.gov.co" TargetMode="External"/><Relationship Id="rId736" Type="http://schemas.openxmlformats.org/officeDocument/2006/relationships/hyperlink" Target="mailto:cmartinezb@educacionbogota.gov.co" TargetMode="External"/><Relationship Id="rId1061" Type="http://schemas.openxmlformats.org/officeDocument/2006/relationships/hyperlink" Target="mailto:lcamargo@educacion.gov.co" TargetMode="External"/><Relationship Id="rId1159" Type="http://schemas.openxmlformats.org/officeDocument/2006/relationships/hyperlink" Target="mailto:ajgiraldos@educacion.gov.co" TargetMode="External"/><Relationship Id="rId1366" Type="http://schemas.openxmlformats.org/officeDocument/2006/relationships/hyperlink" Target="mailto:lcaceresc@educacionbogota.gov.co" TargetMode="External"/><Relationship Id="rId168" Type="http://schemas.openxmlformats.org/officeDocument/2006/relationships/hyperlink" Target="mailto:ediaz@educacionbogota.gov.co" TargetMode="External"/><Relationship Id="rId943" Type="http://schemas.openxmlformats.org/officeDocument/2006/relationships/hyperlink" Target="mailto:lcamargo@educacion.gov.co" TargetMode="External"/><Relationship Id="rId1019" Type="http://schemas.openxmlformats.org/officeDocument/2006/relationships/hyperlink" Target="mailto:lcamargo@educacion.gov.co" TargetMode="External"/><Relationship Id="rId72" Type="http://schemas.openxmlformats.org/officeDocument/2006/relationships/hyperlink" Target="mailto:ediaz@educacionbogota.gov.co" TargetMode="External"/><Relationship Id="rId375" Type="http://schemas.openxmlformats.org/officeDocument/2006/relationships/hyperlink" Target="mailto:ediaz@educacionbogota.gov.co" TargetMode="External"/><Relationship Id="rId582" Type="http://schemas.openxmlformats.org/officeDocument/2006/relationships/hyperlink" Target="mailto:ypinzon@educacionbogota.gov.co" TargetMode="External"/><Relationship Id="rId803" Type="http://schemas.openxmlformats.org/officeDocument/2006/relationships/hyperlink" Target="mailto:mceballosm@educacionbogota.gov.co" TargetMode="External"/><Relationship Id="rId1226" Type="http://schemas.openxmlformats.org/officeDocument/2006/relationships/hyperlink" Target="mailto:nparra@educacionbogota.gov.co" TargetMode="External"/><Relationship Id="rId1433" Type="http://schemas.openxmlformats.org/officeDocument/2006/relationships/hyperlink" Target="mailto:jpinzonf@educacionbogota.gov.co" TargetMode="External"/><Relationship Id="rId3" Type="http://schemas.openxmlformats.org/officeDocument/2006/relationships/hyperlink" Target="mailto:ediaz@educacionbogota.gov.co" TargetMode="External"/><Relationship Id="rId235" Type="http://schemas.openxmlformats.org/officeDocument/2006/relationships/hyperlink" Target="mailto:ediaz@educacionbogota.gov.co" TargetMode="External"/><Relationship Id="rId442" Type="http://schemas.openxmlformats.org/officeDocument/2006/relationships/hyperlink" Target="mailto:ediaz@educacionbogota.gov.co" TargetMode="External"/><Relationship Id="rId887" Type="http://schemas.openxmlformats.org/officeDocument/2006/relationships/hyperlink" Target="mailto:lcamargo@educacion.gov.co" TargetMode="External"/><Relationship Id="rId1072" Type="http://schemas.openxmlformats.org/officeDocument/2006/relationships/hyperlink" Target="mailto:lcamargo@educacion.gov.co" TargetMode="External"/><Relationship Id="rId302" Type="http://schemas.openxmlformats.org/officeDocument/2006/relationships/hyperlink" Target="mailto:ediaz@educacionbogota.gov.co" TargetMode="External"/><Relationship Id="rId747" Type="http://schemas.openxmlformats.org/officeDocument/2006/relationships/hyperlink" Target="mailto:cmartinezb@educacionbogota.gov.co" TargetMode="External"/><Relationship Id="rId954" Type="http://schemas.openxmlformats.org/officeDocument/2006/relationships/hyperlink" Target="mailto:lcamargo@educacion.gov.co" TargetMode="External"/><Relationship Id="rId1377" Type="http://schemas.openxmlformats.org/officeDocument/2006/relationships/hyperlink" Target="mailto:lcaceresc@educacionbogota.gov.co" TargetMode="External"/><Relationship Id="rId83" Type="http://schemas.openxmlformats.org/officeDocument/2006/relationships/hyperlink" Target="mailto:ediaz@educacionbogota.gov.co" TargetMode="External"/><Relationship Id="rId179" Type="http://schemas.openxmlformats.org/officeDocument/2006/relationships/hyperlink" Target="mailto:ediaz@educacionbogota.gov.co" TargetMode="External"/><Relationship Id="rId386" Type="http://schemas.openxmlformats.org/officeDocument/2006/relationships/hyperlink" Target="mailto:ediaz@educacionbogota.gov.co" TargetMode="External"/><Relationship Id="rId593" Type="http://schemas.openxmlformats.org/officeDocument/2006/relationships/hyperlink" Target="mailto:ypinzon@educacionbogota.gov.co" TargetMode="External"/><Relationship Id="rId607" Type="http://schemas.openxmlformats.org/officeDocument/2006/relationships/hyperlink" Target="mailto:ypinzon@educacionbogota.gov.co" TargetMode="External"/><Relationship Id="rId814" Type="http://schemas.openxmlformats.org/officeDocument/2006/relationships/hyperlink" Target="mailto:cagutierrez@educacionbogota.gov.co" TargetMode="External"/><Relationship Id="rId1237" Type="http://schemas.openxmlformats.org/officeDocument/2006/relationships/hyperlink" Target="mailto:jsalgado@educacionbogota.gov.co" TargetMode="External"/><Relationship Id="rId1444" Type="http://schemas.openxmlformats.org/officeDocument/2006/relationships/hyperlink" Target="mailto:jpinzonf@educacionbogota.gov.co" TargetMode="External"/><Relationship Id="rId246" Type="http://schemas.openxmlformats.org/officeDocument/2006/relationships/hyperlink" Target="mailto:ediaz@educacionbogota.gov.co" TargetMode="External"/><Relationship Id="rId453" Type="http://schemas.openxmlformats.org/officeDocument/2006/relationships/hyperlink" Target="mailto:ediaz@educacionbogota.gov.co" TargetMode="External"/><Relationship Id="rId660" Type="http://schemas.openxmlformats.org/officeDocument/2006/relationships/hyperlink" Target="mailto:cmartinezb@educacionbogota.gov.co" TargetMode="External"/><Relationship Id="rId898" Type="http://schemas.openxmlformats.org/officeDocument/2006/relationships/hyperlink" Target="mailto:lcamargo@educacion.gov.co" TargetMode="External"/><Relationship Id="rId1083" Type="http://schemas.openxmlformats.org/officeDocument/2006/relationships/hyperlink" Target="mailto:lcamargo@educacion.gov.co" TargetMode="External"/><Relationship Id="rId1290" Type="http://schemas.openxmlformats.org/officeDocument/2006/relationships/hyperlink" Target="mailto:ycuellar@educacionbogota.gov.co" TargetMode="External"/><Relationship Id="rId1304" Type="http://schemas.openxmlformats.org/officeDocument/2006/relationships/hyperlink" Target="mailto:MEMENDEZ@educacionbogota.gov.co" TargetMode="External"/><Relationship Id="rId106" Type="http://schemas.openxmlformats.org/officeDocument/2006/relationships/hyperlink" Target="mailto:ediaz@educacionbogota.gov.co" TargetMode="External"/><Relationship Id="rId313" Type="http://schemas.openxmlformats.org/officeDocument/2006/relationships/hyperlink" Target="mailto:ediaz@educacionbogota.gov.co" TargetMode="External"/><Relationship Id="rId758" Type="http://schemas.openxmlformats.org/officeDocument/2006/relationships/hyperlink" Target="mailto:cmartinezb@educacionbogota.gov.co" TargetMode="External"/><Relationship Id="rId965" Type="http://schemas.openxmlformats.org/officeDocument/2006/relationships/hyperlink" Target="mailto:lcamargo@educacion.gov.co" TargetMode="External"/><Relationship Id="rId1150" Type="http://schemas.openxmlformats.org/officeDocument/2006/relationships/hyperlink" Target="mailto:ajgiraldos@educacion.gov.co" TargetMode="External"/><Relationship Id="rId1388" Type="http://schemas.openxmlformats.org/officeDocument/2006/relationships/hyperlink" Target="mailto:SSALAZAR@educacionbogota.gov.co" TargetMode="External"/><Relationship Id="rId10" Type="http://schemas.openxmlformats.org/officeDocument/2006/relationships/hyperlink" Target="mailto:ediaz@educacionbogota.gov.co" TargetMode="External"/><Relationship Id="rId94" Type="http://schemas.openxmlformats.org/officeDocument/2006/relationships/hyperlink" Target="mailto:ediaz@educacionbogota.gov.co" TargetMode="External"/><Relationship Id="rId397" Type="http://schemas.openxmlformats.org/officeDocument/2006/relationships/hyperlink" Target="mailto:ediaz@educacionbogota.gov.co" TargetMode="External"/><Relationship Id="rId520" Type="http://schemas.openxmlformats.org/officeDocument/2006/relationships/hyperlink" Target="mailto:ediaz@educacionbogota.gov.co" TargetMode="External"/><Relationship Id="rId618" Type="http://schemas.openxmlformats.org/officeDocument/2006/relationships/hyperlink" Target="mailto:cmgonzalez@educacionbogota.gov.co" TargetMode="External"/><Relationship Id="rId825" Type="http://schemas.openxmlformats.org/officeDocument/2006/relationships/hyperlink" Target="mailto:lcamargo@educacion.gov.co" TargetMode="External"/><Relationship Id="rId1248" Type="http://schemas.openxmlformats.org/officeDocument/2006/relationships/hyperlink" Target="mailto:jsalgado@educacionbogota.gov.co" TargetMode="External"/><Relationship Id="rId1455" Type="http://schemas.openxmlformats.org/officeDocument/2006/relationships/hyperlink" Target="mailto:jpinzonf@educacionbogota.gov.co" TargetMode="External"/><Relationship Id="rId257" Type="http://schemas.openxmlformats.org/officeDocument/2006/relationships/hyperlink" Target="mailto:ediaz@educacionbogota.gov.co" TargetMode="External"/><Relationship Id="rId464" Type="http://schemas.openxmlformats.org/officeDocument/2006/relationships/hyperlink" Target="mailto:ediaz@educacionbogota.gov.co" TargetMode="External"/><Relationship Id="rId1010" Type="http://schemas.openxmlformats.org/officeDocument/2006/relationships/hyperlink" Target="mailto:lcamargo@educacion.gov.co" TargetMode="External"/><Relationship Id="rId1094" Type="http://schemas.openxmlformats.org/officeDocument/2006/relationships/hyperlink" Target="mailto:lcamargo@educacion.gov.co" TargetMode="External"/><Relationship Id="rId1108" Type="http://schemas.openxmlformats.org/officeDocument/2006/relationships/hyperlink" Target="mailto:lcamargo@educacion.gov.co" TargetMode="External"/><Relationship Id="rId1315" Type="http://schemas.openxmlformats.org/officeDocument/2006/relationships/hyperlink" Target="mailto:dsolorzano@educacionbogota.gov.co" TargetMode="External"/><Relationship Id="rId117" Type="http://schemas.openxmlformats.org/officeDocument/2006/relationships/hyperlink" Target="mailto:ediaz@educacionbogota.gov.co" TargetMode="External"/><Relationship Id="rId671" Type="http://schemas.openxmlformats.org/officeDocument/2006/relationships/hyperlink" Target="mailto:cmartinezb@educacionbogota.gov.co" TargetMode="External"/><Relationship Id="rId769" Type="http://schemas.openxmlformats.org/officeDocument/2006/relationships/hyperlink" Target="mailto:cmartinezb@educacionbogota.gov.co" TargetMode="External"/><Relationship Id="rId976" Type="http://schemas.openxmlformats.org/officeDocument/2006/relationships/hyperlink" Target="mailto:lcamargo@educacion.gov.co" TargetMode="External"/><Relationship Id="rId1399" Type="http://schemas.openxmlformats.org/officeDocument/2006/relationships/hyperlink" Target="mailto:jpinzonf@educacionbogota.gov.co" TargetMode="External"/><Relationship Id="rId324" Type="http://schemas.openxmlformats.org/officeDocument/2006/relationships/hyperlink" Target="mailto:ediaz@educacionbogota.gov.co" TargetMode="External"/><Relationship Id="rId531" Type="http://schemas.openxmlformats.org/officeDocument/2006/relationships/hyperlink" Target="mailto:ediaz@educacionbogota.gov.co" TargetMode="External"/><Relationship Id="rId629" Type="http://schemas.openxmlformats.org/officeDocument/2006/relationships/hyperlink" Target="mailto:cmgonzalez@educacionbogota.gov.co" TargetMode="External"/><Relationship Id="rId1161" Type="http://schemas.openxmlformats.org/officeDocument/2006/relationships/hyperlink" Target="mailto:ajgiraldos@educacion.gov.co" TargetMode="External"/><Relationship Id="rId1259" Type="http://schemas.openxmlformats.org/officeDocument/2006/relationships/hyperlink" Target="mailto:agomezp@educacionbogota.gov.co" TargetMode="External"/><Relationship Id="rId1466" Type="http://schemas.openxmlformats.org/officeDocument/2006/relationships/hyperlink" Target="mailto:jpinzonf@educacionbogota.gov.co" TargetMode="External"/><Relationship Id="rId836" Type="http://schemas.openxmlformats.org/officeDocument/2006/relationships/hyperlink" Target="mailto:lcamargo@educacion.gov.co" TargetMode="External"/><Relationship Id="rId1021" Type="http://schemas.openxmlformats.org/officeDocument/2006/relationships/hyperlink" Target="mailto:lcamargo@educacion.gov.co" TargetMode="External"/><Relationship Id="rId1119" Type="http://schemas.openxmlformats.org/officeDocument/2006/relationships/hyperlink" Target="mailto:lcamargo@educacion.gov.co" TargetMode="External"/><Relationship Id="rId903" Type="http://schemas.openxmlformats.org/officeDocument/2006/relationships/hyperlink" Target="mailto:lcamargo@educacion.gov.co" TargetMode="External"/><Relationship Id="rId1326" Type="http://schemas.openxmlformats.org/officeDocument/2006/relationships/hyperlink" Target="mailto:MEMENDEZ@educacionbogota.gov.co" TargetMode="External"/><Relationship Id="rId32" Type="http://schemas.openxmlformats.org/officeDocument/2006/relationships/hyperlink" Target="mailto:ediaz@educacionbogota.gov.co" TargetMode="External"/><Relationship Id="rId181" Type="http://schemas.openxmlformats.org/officeDocument/2006/relationships/hyperlink" Target="mailto:ediaz@educacionbogota.gov.co" TargetMode="External"/><Relationship Id="rId279" Type="http://schemas.openxmlformats.org/officeDocument/2006/relationships/hyperlink" Target="mailto:ediaz@educacionbogota.gov.co" TargetMode="External"/><Relationship Id="rId486" Type="http://schemas.openxmlformats.org/officeDocument/2006/relationships/hyperlink" Target="mailto:ediaz@educacionbogota.gov.co" TargetMode="External"/><Relationship Id="rId693" Type="http://schemas.openxmlformats.org/officeDocument/2006/relationships/hyperlink" Target="mailto:cmartinezb@educacionbogota.gov.co" TargetMode="External"/><Relationship Id="rId139" Type="http://schemas.openxmlformats.org/officeDocument/2006/relationships/hyperlink" Target="mailto:ediaz@educacionbogota.gov.co" TargetMode="External"/><Relationship Id="rId346" Type="http://schemas.openxmlformats.org/officeDocument/2006/relationships/hyperlink" Target="mailto:ediaz@educacionbogota.gov.co" TargetMode="External"/><Relationship Id="rId553" Type="http://schemas.openxmlformats.org/officeDocument/2006/relationships/hyperlink" Target="mailto:ediaz@educacionbogota.gov.co" TargetMode="External"/><Relationship Id="rId760" Type="http://schemas.openxmlformats.org/officeDocument/2006/relationships/hyperlink" Target="mailto:cmartinezb@educacionbogota.gov.co" TargetMode="External"/><Relationship Id="rId998" Type="http://schemas.openxmlformats.org/officeDocument/2006/relationships/hyperlink" Target="mailto:lcamargo@educacion.gov.co" TargetMode="External"/><Relationship Id="rId1183" Type="http://schemas.openxmlformats.org/officeDocument/2006/relationships/hyperlink" Target="mailto:nparra@educacionbogota.gov.co" TargetMode="External"/><Relationship Id="rId1390" Type="http://schemas.openxmlformats.org/officeDocument/2006/relationships/hyperlink" Target="mailto:ediaz@educacionbogota.gov.co" TargetMode="External"/><Relationship Id="rId206" Type="http://schemas.openxmlformats.org/officeDocument/2006/relationships/hyperlink" Target="mailto:ediaz@educacionbogota.gov.co" TargetMode="External"/><Relationship Id="rId413" Type="http://schemas.openxmlformats.org/officeDocument/2006/relationships/hyperlink" Target="mailto:ediaz@educacionbogota.gov.co" TargetMode="External"/><Relationship Id="rId858" Type="http://schemas.openxmlformats.org/officeDocument/2006/relationships/hyperlink" Target="mailto:lcamargo@educacion.gov.co" TargetMode="External"/><Relationship Id="rId1043" Type="http://schemas.openxmlformats.org/officeDocument/2006/relationships/hyperlink" Target="mailto:lcamargo@educacion.gov.co" TargetMode="External"/><Relationship Id="rId1488" Type="http://schemas.openxmlformats.org/officeDocument/2006/relationships/hyperlink" Target="mailto:jpinzonf@educacionbogota.gov.co" TargetMode="External"/><Relationship Id="rId620" Type="http://schemas.openxmlformats.org/officeDocument/2006/relationships/hyperlink" Target="mailto:cmgonzalez@educacionbogota.gov.co" TargetMode="External"/><Relationship Id="rId718" Type="http://schemas.openxmlformats.org/officeDocument/2006/relationships/hyperlink" Target="mailto:cmartinezb@educacionbogota.gov.co" TargetMode="External"/><Relationship Id="rId925" Type="http://schemas.openxmlformats.org/officeDocument/2006/relationships/hyperlink" Target="mailto:lcamargo@educacion.gov.co" TargetMode="External"/><Relationship Id="rId1250" Type="http://schemas.openxmlformats.org/officeDocument/2006/relationships/hyperlink" Target="mailto:jsalgado@educacionbogota.gov.co" TargetMode="External"/><Relationship Id="rId1348" Type="http://schemas.openxmlformats.org/officeDocument/2006/relationships/hyperlink" Target="mailto:lcaceresc@educacionbogota.gov.co" TargetMode="External"/><Relationship Id="rId1110" Type="http://schemas.openxmlformats.org/officeDocument/2006/relationships/hyperlink" Target="mailto:lcamargo@educacion.gov.co" TargetMode="External"/><Relationship Id="rId1208" Type="http://schemas.openxmlformats.org/officeDocument/2006/relationships/hyperlink" Target="mailto:nparra@educacionbogota.gov.co" TargetMode="External"/><Relationship Id="rId1415" Type="http://schemas.openxmlformats.org/officeDocument/2006/relationships/hyperlink" Target="mailto:jpinzonf@educacionbogota.gov.co" TargetMode="External"/><Relationship Id="rId54" Type="http://schemas.openxmlformats.org/officeDocument/2006/relationships/hyperlink" Target="mailto:ediaz@educacionbogota.gov.co" TargetMode="External"/><Relationship Id="rId270" Type="http://schemas.openxmlformats.org/officeDocument/2006/relationships/hyperlink" Target="mailto:ediaz@educacionbogota.gov.co" TargetMode="External"/><Relationship Id="rId130" Type="http://schemas.openxmlformats.org/officeDocument/2006/relationships/hyperlink" Target="mailto:ediaz@educacionbogota.gov.co" TargetMode="External"/><Relationship Id="rId368" Type="http://schemas.openxmlformats.org/officeDocument/2006/relationships/hyperlink" Target="mailto:ediaz@educacionbogota.gov.co" TargetMode="External"/><Relationship Id="rId575" Type="http://schemas.openxmlformats.org/officeDocument/2006/relationships/hyperlink" Target="mailto:ypinzon@educacionbogota.gov.co" TargetMode="External"/><Relationship Id="rId782" Type="http://schemas.openxmlformats.org/officeDocument/2006/relationships/hyperlink" Target="mailto:cmartinezb@educacionbogota.gov.co" TargetMode="External"/><Relationship Id="rId228" Type="http://schemas.openxmlformats.org/officeDocument/2006/relationships/hyperlink" Target="mailto:ediaz@educacionbogota.gov.co" TargetMode="External"/><Relationship Id="rId435" Type="http://schemas.openxmlformats.org/officeDocument/2006/relationships/hyperlink" Target="mailto:ediaz@educacionbogota.gov.co" TargetMode="External"/><Relationship Id="rId642" Type="http://schemas.openxmlformats.org/officeDocument/2006/relationships/hyperlink" Target="mailto:cmgonzalez@educacionbogota.gov.co" TargetMode="External"/><Relationship Id="rId1065" Type="http://schemas.openxmlformats.org/officeDocument/2006/relationships/hyperlink" Target="mailto:lcamargo@educacion.gov.co" TargetMode="External"/><Relationship Id="rId1272" Type="http://schemas.openxmlformats.org/officeDocument/2006/relationships/hyperlink" Target="mailto:agomezp@educacionbogota.gov.co" TargetMode="External"/><Relationship Id="rId502" Type="http://schemas.openxmlformats.org/officeDocument/2006/relationships/hyperlink" Target="mailto:ediaz@educacionbogota.gov.co" TargetMode="External"/><Relationship Id="rId947" Type="http://schemas.openxmlformats.org/officeDocument/2006/relationships/hyperlink" Target="mailto:lcamargo@educacion.gov.co" TargetMode="External"/><Relationship Id="rId1132" Type="http://schemas.openxmlformats.org/officeDocument/2006/relationships/hyperlink" Target="mailto:lcamargo@educacion.gov.co" TargetMode="External"/><Relationship Id="rId76" Type="http://schemas.openxmlformats.org/officeDocument/2006/relationships/hyperlink" Target="mailto:ediaz@educacionbogota.gov.co" TargetMode="External"/><Relationship Id="rId807" Type="http://schemas.openxmlformats.org/officeDocument/2006/relationships/hyperlink" Target="mailto:mceballosm@educacionbogota.gov.co" TargetMode="External"/><Relationship Id="rId1437" Type="http://schemas.openxmlformats.org/officeDocument/2006/relationships/hyperlink" Target="mailto:jpinzonf@educacionbogota.gov.co" TargetMode="External"/><Relationship Id="rId292" Type="http://schemas.openxmlformats.org/officeDocument/2006/relationships/hyperlink" Target="mailto:ediaz@educacionbogota.gov.co" TargetMode="External"/><Relationship Id="rId597" Type="http://schemas.openxmlformats.org/officeDocument/2006/relationships/hyperlink" Target="mailto:ypinzon@educacionbogota.gov.co" TargetMode="External"/><Relationship Id="rId152" Type="http://schemas.openxmlformats.org/officeDocument/2006/relationships/hyperlink" Target="mailto:ediaz@educacionbogota.gov.co" TargetMode="External"/><Relationship Id="rId457" Type="http://schemas.openxmlformats.org/officeDocument/2006/relationships/hyperlink" Target="mailto:ediaz@educacionbogota.gov.co" TargetMode="External"/><Relationship Id="rId1087" Type="http://schemas.openxmlformats.org/officeDocument/2006/relationships/hyperlink" Target="mailto:lcamargo@educacion.gov.co" TargetMode="External"/><Relationship Id="rId1294" Type="http://schemas.openxmlformats.org/officeDocument/2006/relationships/hyperlink" Target="mailto:ycuellar@educacionbogota.gov.co" TargetMode="External"/><Relationship Id="rId664" Type="http://schemas.openxmlformats.org/officeDocument/2006/relationships/hyperlink" Target="mailto:cmartinezb@educacionbogota.gov.co" TargetMode="External"/><Relationship Id="rId871" Type="http://schemas.openxmlformats.org/officeDocument/2006/relationships/hyperlink" Target="mailto:lcamargo@educacion.gov.co" TargetMode="External"/><Relationship Id="rId969" Type="http://schemas.openxmlformats.org/officeDocument/2006/relationships/hyperlink" Target="mailto:lcamargo@educacion.gov.co" TargetMode="External"/><Relationship Id="rId317" Type="http://schemas.openxmlformats.org/officeDocument/2006/relationships/hyperlink" Target="mailto:ediaz@educacionbogota.gov.co" TargetMode="External"/><Relationship Id="rId524" Type="http://schemas.openxmlformats.org/officeDocument/2006/relationships/hyperlink" Target="mailto:ediaz@educacionbogota.gov.co" TargetMode="External"/><Relationship Id="rId731" Type="http://schemas.openxmlformats.org/officeDocument/2006/relationships/hyperlink" Target="mailto:cmartinezb@educacionbogota.gov.co" TargetMode="External"/><Relationship Id="rId1154" Type="http://schemas.openxmlformats.org/officeDocument/2006/relationships/hyperlink" Target="mailto:ajgiraldos@educacion.gov.co" TargetMode="External"/><Relationship Id="rId1361" Type="http://schemas.openxmlformats.org/officeDocument/2006/relationships/hyperlink" Target="mailto:lcaceresc@educacionbogota.gov.co" TargetMode="External"/><Relationship Id="rId1459" Type="http://schemas.openxmlformats.org/officeDocument/2006/relationships/hyperlink" Target="mailto:jpinzonf@educacionbogota.gov.co" TargetMode="External"/><Relationship Id="rId98" Type="http://schemas.openxmlformats.org/officeDocument/2006/relationships/hyperlink" Target="mailto:ediaz@educacionbogota.gov.co" TargetMode="External"/><Relationship Id="rId829" Type="http://schemas.openxmlformats.org/officeDocument/2006/relationships/hyperlink" Target="mailto:lcamargo@educacion.gov.co" TargetMode="External"/><Relationship Id="rId1014" Type="http://schemas.openxmlformats.org/officeDocument/2006/relationships/hyperlink" Target="mailto:lcamargo@educacion.gov.co" TargetMode="External"/><Relationship Id="rId1221" Type="http://schemas.openxmlformats.org/officeDocument/2006/relationships/hyperlink" Target="mailto:nparra@educacionbogota.gov.co" TargetMode="External"/><Relationship Id="rId1319" Type="http://schemas.openxmlformats.org/officeDocument/2006/relationships/hyperlink" Target="mailto:mbayona@educacionbogota.gov.co" TargetMode="External"/><Relationship Id="rId25" Type="http://schemas.openxmlformats.org/officeDocument/2006/relationships/hyperlink" Target="mailto:ediaz@educacionbogota.gov.co" TargetMode="External"/><Relationship Id="rId174" Type="http://schemas.openxmlformats.org/officeDocument/2006/relationships/hyperlink" Target="mailto:ediaz@educacionbogota.gov.co" TargetMode="External"/><Relationship Id="rId381" Type="http://schemas.openxmlformats.org/officeDocument/2006/relationships/hyperlink" Target="mailto:ediaz@educacionbogota.gov.co" TargetMode="External"/><Relationship Id="rId241" Type="http://schemas.openxmlformats.org/officeDocument/2006/relationships/hyperlink" Target="mailto:ediaz@educacionbogota.gov.co" TargetMode="External"/><Relationship Id="rId479" Type="http://schemas.openxmlformats.org/officeDocument/2006/relationships/hyperlink" Target="mailto:ediaz@educacionbogota.gov.co" TargetMode="External"/><Relationship Id="rId686" Type="http://schemas.openxmlformats.org/officeDocument/2006/relationships/hyperlink" Target="mailto:cmartinezb@educacionbogota.gov.co" TargetMode="External"/><Relationship Id="rId893" Type="http://schemas.openxmlformats.org/officeDocument/2006/relationships/hyperlink" Target="mailto:lcamargo@educacion.gov.co" TargetMode="External"/><Relationship Id="rId339" Type="http://schemas.openxmlformats.org/officeDocument/2006/relationships/hyperlink" Target="mailto:ediaz@educacionbogota.gov.co" TargetMode="External"/><Relationship Id="rId546" Type="http://schemas.openxmlformats.org/officeDocument/2006/relationships/hyperlink" Target="mailto:calmonacid@educacionbogota.gov.co" TargetMode="External"/><Relationship Id="rId753" Type="http://schemas.openxmlformats.org/officeDocument/2006/relationships/hyperlink" Target="mailto:cmartinezb@educacionbogota.gov.co" TargetMode="External"/><Relationship Id="rId1176" Type="http://schemas.openxmlformats.org/officeDocument/2006/relationships/hyperlink" Target="mailto:nparra@educacionbogota.gov.co" TargetMode="External"/><Relationship Id="rId1383" Type="http://schemas.openxmlformats.org/officeDocument/2006/relationships/hyperlink" Target="mailto:lcaceresc@educacionbogota.gov.co" TargetMode="External"/><Relationship Id="rId101" Type="http://schemas.openxmlformats.org/officeDocument/2006/relationships/hyperlink" Target="mailto:ediaz@educacionbogota.gov.co" TargetMode="External"/><Relationship Id="rId406" Type="http://schemas.openxmlformats.org/officeDocument/2006/relationships/hyperlink" Target="mailto:ediaz@educacionbogota.gov.co" TargetMode="External"/><Relationship Id="rId960" Type="http://schemas.openxmlformats.org/officeDocument/2006/relationships/hyperlink" Target="mailto:lcamargo@educacion.gov.co" TargetMode="External"/><Relationship Id="rId1036" Type="http://schemas.openxmlformats.org/officeDocument/2006/relationships/hyperlink" Target="mailto:lcamargo@educacion.gov.co" TargetMode="External"/><Relationship Id="rId1243" Type="http://schemas.openxmlformats.org/officeDocument/2006/relationships/hyperlink" Target="mailto:jsalgado@educacionbogota.gov.co" TargetMode="External"/><Relationship Id="rId613" Type="http://schemas.openxmlformats.org/officeDocument/2006/relationships/hyperlink" Target="mailto:ypinzon@educacionbogota.gov.co" TargetMode="External"/><Relationship Id="rId820" Type="http://schemas.openxmlformats.org/officeDocument/2006/relationships/hyperlink" Target="mailto:cagutierrez@educacionbogota.gov.co" TargetMode="External"/><Relationship Id="rId918" Type="http://schemas.openxmlformats.org/officeDocument/2006/relationships/hyperlink" Target="mailto:lcamargo@educacion.gov.co" TargetMode="External"/><Relationship Id="rId1450" Type="http://schemas.openxmlformats.org/officeDocument/2006/relationships/hyperlink" Target="mailto:jpinzonf@educacionbogota.gov.co" TargetMode="External"/><Relationship Id="rId1103" Type="http://schemas.openxmlformats.org/officeDocument/2006/relationships/hyperlink" Target="mailto:lcamargo@educacion.gov.co" TargetMode="External"/><Relationship Id="rId1310" Type="http://schemas.openxmlformats.org/officeDocument/2006/relationships/hyperlink" Target="mailto:dsolorzano@educacionbogota.gov.co" TargetMode="External"/><Relationship Id="rId1408" Type="http://schemas.openxmlformats.org/officeDocument/2006/relationships/hyperlink" Target="mailto:jpinzonf@educacionbogota.gov.co" TargetMode="External"/><Relationship Id="rId47" Type="http://schemas.openxmlformats.org/officeDocument/2006/relationships/hyperlink" Target="mailto:ediaz@educacionbogota.gov.co" TargetMode="External"/><Relationship Id="rId196" Type="http://schemas.openxmlformats.org/officeDocument/2006/relationships/hyperlink" Target="mailto:ediaz@educacionbogota.gov.co" TargetMode="External"/><Relationship Id="rId263" Type="http://schemas.openxmlformats.org/officeDocument/2006/relationships/hyperlink" Target="mailto:ediaz@educacionbogota.gov.co" TargetMode="External"/><Relationship Id="rId470" Type="http://schemas.openxmlformats.org/officeDocument/2006/relationships/hyperlink" Target="mailto:ediaz@educacionbogota.gov.co" TargetMode="External"/><Relationship Id="rId123" Type="http://schemas.openxmlformats.org/officeDocument/2006/relationships/hyperlink" Target="mailto:ediaz@educacionbogota.gov.co" TargetMode="External"/><Relationship Id="rId330" Type="http://schemas.openxmlformats.org/officeDocument/2006/relationships/hyperlink" Target="mailto:ediaz@educacionbogota.gov.co" TargetMode="External"/><Relationship Id="rId568" Type="http://schemas.openxmlformats.org/officeDocument/2006/relationships/hyperlink" Target="mailto:NPARRA@EDUCACIONBOGOTA.GOV.CO" TargetMode="External"/><Relationship Id="rId775" Type="http://schemas.openxmlformats.org/officeDocument/2006/relationships/hyperlink" Target="mailto:cmartinezb@educacionbogota.gov.co" TargetMode="External"/><Relationship Id="rId982" Type="http://schemas.openxmlformats.org/officeDocument/2006/relationships/hyperlink" Target="mailto:lcamargo@educacion.gov.co" TargetMode="External"/><Relationship Id="rId1198" Type="http://schemas.openxmlformats.org/officeDocument/2006/relationships/hyperlink" Target="mailto:nparra@educacionbogota.gov.co" TargetMode="External"/><Relationship Id="rId428" Type="http://schemas.openxmlformats.org/officeDocument/2006/relationships/hyperlink" Target="mailto:ediaz@educacionbogota.gov.co" TargetMode="External"/><Relationship Id="rId635" Type="http://schemas.openxmlformats.org/officeDocument/2006/relationships/hyperlink" Target="mailto:cmgonzalez@educacionbogota.gov.co" TargetMode="External"/><Relationship Id="rId842" Type="http://schemas.openxmlformats.org/officeDocument/2006/relationships/hyperlink" Target="mailto:lcamargo@educacion.gov.co" TargetMode="External"/><Relationship Id="rId1058" Type="http://schemas.openxmlformats.org/officeDocument/2006/relationships/hyperlink" Target="mailto:lcamargo@educacion.gov.co" TargetMode="External"/><Relationship Id="rId1265" Type="http://schemas.openxmlformats.org/officeDocument/2006/relationships/hyperlink" Target="mailto:agomezp@educacionbogota.gov.co" TargetMode="External"/><Relationship Id="rId1472" Type="http://schemas.openxmlformats.org/officeDocument/2006/relationships/hyperlink" Target="mailto:jpinzonf@educacionbogota.gov.co" TargetMode="External"/><Relationship Id="rId702" Type="http://schemas.openxmlformats.org/officeDocument/2006/relationships/hyperlink" Target="mailto:cmartinezb@educacionbogota.gov.co" TargetMode="External"/><Relationship Id="rId1125" Type="http://schemas.openxmlformats.org/officeDocument/2006/relationships/hyperlink" Target="mailto:lcamargo@educacion.gov.co" TargetMode="External"/><Relationship Id="rId1332" Type="http://schemas.openxmlformats.org/officeDocument/2006/relationships/hyperlink" Target="mailto:lcaceresc@educacionbogota.gov.co" TargetMode="External"/><Relationship Id="rId69" Type="http://schemas.openxmlformats.org/officeDocument/2006/relationships/hyperlink" Target="mailto:ediaz@educacionbogota.gov.co" TargetMode="External"/><Relationship Id="rId285" Type="http://schemas.openxmlformats.org/officeDocument/2006/relationships/hyperlink" Target="mailto:ediaz@educacionbogota.gov.co" TargetMode="External"/><Relationship Id="rId492" Type="http://schemas.openxmlformats.org/officeDocument/2006/relationships/hyperlink" Target="mailto:ediaz@educacionbogota.gov.co" TargetMode="External"/><Relationship Id="rId797" Type="http://schemas.openxmlformats.org/officeDocument/2006/relationships/hyperlink" Target="mailto:mceballosm@educacionbogota.gov.co" TargetMode="External"/><Relationship Id="rId145" Type="http://schemas.openxmlformats.org/officeDocument/2006/relationships/hyperlink" Target="mailto:ediaz@educacionbogota.gov.co" TargetMode="External"/><Relationship Id="rId352" Type="http://schemas.openxmlformats.org/officeDocument/2006/relationships/hyperlink" Target="mailto:ediaz@educacionbogota.gov.co" TargetMode="External"/><Relationship Id="rId1287" Type="http://schemas.openxmlformats.org/officeDocument/2006/relationships/hyperlink" Target="mailto:fcfonseca@educacionbogota.gov.co" TargetMode="External"/><Relationship Id="rId212" Type="http://schemas.openxmlformats.org/officeDocument/2006/relationships/hyperlink" Target="mailto:ediaz@educacionbogota.gov.co" TargetMode="External"/><Relationship Id="rId657" Type="http://schemas.openxmlformats.org/officeDocument/2006/relationships/hyperlink" Target="mailto:cmartinezb@educacionbogota.gov.co" TargetMode="External"/><Relationship Id="rId864" Type="http://schemas.openxmlformats.org/officeDocument/2006/relationships/hyperlink" Target="mailto:lcamargo@educacion.gov.co" TargetMode="External"/><Relationship Id="rId517" Type="http://schemas.openxmlformats.org/officeDocument/2006/relationships/hyperlink" Target="mailto:ediaz@educacionbogota.gov.co" TargetMode="External"/><Relationship Id="rId724" Type="http://schemas.openxmlformats.org/officeDocument/2006/relationships/hyperlink" Target="mailto:cmartinezb@educacionbogota.gov.co" TargetMode="External"/><Relationship Id="rId931" Type="http://schemas.openxmlformats.org/officeDocument/2006/relationships/hyperlink" Target="mailto:lcamargo@educacion.gov.co" TargetMode="External"/><Relationship Id="rId1147" Type="http://schemas.openxmlformats.org/officeDocument/2006/relationships/hyperlink" Target="mailto:lcamargo@educacion.gov.co" TargetMode="External"/><Relationship Id="rId1354" Type="http://schemas.openxmlformats.org/officeDocument/2006/relationships/hyperlink" Target="mailto:lcaceresc@educacionbogota.gov.co" TargetMode="External"/><Relationship Id="rId60" Type="http://schemas.openxmlformats.org/officeDocument/2006/relationships/hyperlink" Target="mailto:ediaz@educacionbogota.gov.co" TargetMode="External"/><Relationship Id="rId1007" Type="http://schemas.openxmlformats.org/officeDocument/2006/relationships/hyperlink" Target="mailto:lcamargo@educacion.gov.co" TargetMode="External"/><Relationship Id="rId1214" Type="http://schemas.openxmlformats.org/officeDocument/2006/relationships/hyperlink" Target="mailto:nparra@educacionbogota.gov.co" TargetMode="External"/><Relationship Id="rId1421" Type="http://schemas.openxmlformats.org/officeDocument/2006/relationships/hyperlink" Target="mailto:jpinzonf@educacionbogota.gov.co" TargetMode="External"/><Relationship Id="rId18" Type="http://schemas.openxmlformats.org/officeDocument/2006/relationships/hyperlink" Target="mailto:ediaz@educacionbogota.gov.co" TargetMode="External"/><Relationship Id="rId167" Type="http://schemas.openxmlformats.org/officeDocument/2006/relationships/hyperlink" Target="mailto:ediaz@educacionbogota.gov.co" TargetMode="External"/><Relationship Id="rId374" Type="http://schemas.openxmlformats.org/officeDocument/2006/relationships/hyperlink" Target="mailto:ediaz@educacionbogota.gov.co" TargetMode="External"/><Relationship Id="rId581" Type="http://schemas.openxmlformats.org/officeDocument/2006/relationships/hyperlink" Target="mailto:ypinzon@educacionbogota.gov.co" TargetMode="External"/><Relationship Id="rId234" Type="http://schemas.openxmlformats.org/officeDocument/2006/relationships/hyperlink" Target="mailto:ediaz@educacionbogota.gov.co" TargetMode="External"/><Relationship Id="rId679" Type="http://schemas.openxmlformats.org/officeDocument/2006/relationships/hyperlink" Target="mailto:cmartinezb@educacionbogota.gov.co" TargetMode="External"/><Relationship Id="rId886" Type="http://schemas.openxmlformats.org/officeDocument/2006/relationships/hyperlink" Target="mailto:lcamargo@educacion.gov.co" TargetMode="External"/><Relationship Id="rId2" Type="http://schemas.openxmlformats.org/officeDocument/2006/relationships/hyperlink" Target="mailto:ediaz@educacionbogota.gov.co" TargetMode="External"/><Relationship Id="rId441" Type="http://schemas.openxmlformats.org/officeDocument/2006/relationships/hyperlink" Target="mailto:ediaz@educacionbogota.gov.co" TargetMode="External"/><Relationship Id="rId539" Type="http://schemas.openxmlformats.org/officeDocument/2006/relationships/hyperlink" Target="mailto:ediaz@educacionbogota.gov.co" TargetMode="External"/><Relationship Id="rId746" Type="http://schemas.openxmlformats.org/officeDocument/2006/relationships/hyperlink" Target="mailto:cmartinezb@educacionbogota.gov.co" TargetMode="External"/><Relationship Id="rId1071" Type="http://schemas.openxmlformats.org/officeDocument/2006/relationships/hyperlink" Target="mailto:lcamargo@educacion.gov.co" TargetMode="External"/><Relationship Id="rId1169" Type="http://schemas.openxmlformats.org/officeDocument/2006/relationships/hyperlink" Target="mailto:nparra@educacionbogota.gov.co" TargetMode="External"/><Relationship Id="rId1376" Type="http://schemas.openxmlformats.org/officeDocument/2006/relationships/hyperlink" Target="mailto:lcaceresc@educacionbogota.gov.co" TargetMode="External"/><Relationship Id="rId301" Type="http://schemas.openxmlformats.org/officeDocument/2006/relationships/hyperlink" Target="mailto:ediaz@educacionbogota.gov.co" TargetMode="External"/><Relationship Id="rId953" Type="http://schemas.openxmlformats.org/officeDocument/2006/relationships/hyperlink" Target="mailto:lcamargo@educacion.gov.co" TargetMode="External"/><Relationship Id="rId1029" Type="http://schemas.openxmlformats.org/officeDocument/2006/relationships/hyperlink" Target="mailto:lcamargo@educacion.gov.co" TargetMode="External"/><Relationship Id="rId1236" Type="http://schemas.openxmlformats.org/officeDocument/2006/relationships/hyperlink" Target="mailto:jsalgado@educacionbogota.gov.co" TargetMode="External"/><Relationship Id="rId82" Type="http://schemas.openxmlformats.org/officeDocument/2006/relationships/hyperlink" Target="mailto:ediaz@educacionbogota.gov.co" TargetMode="External"/><Relationship Id="rId606" Type="http://schemas.openxmlformats.org/officeDocument/2006/relationships/hyperlink" Target="mailto:ypinzon@educacionbogota.gov.co" TargetMode="External"/><Relationship Id="rId813" Type="http://schemas.openxmlformats.org/officeDocument/2006/relationships/hyperlink" Target="mailto:cagutierrez@educacionbogota.gov.co" TargetMode="External"/><Relationship Id="rId1443" Type="http://schemas.openxmlformats.org/officeDocument/2006/relationships/hyperlink" Target="mailto:jpinzonf@educacionbogota.gov.co" TargetMode="External"/><Relationship Id="rId1303" Type="http://schemas.openxmlformats.org/officeDocument/2006/relationships/hyperlink" Target="mailto:jgualteros@educacionbogota.gov.co" TargetMode="External"/><Relationship Id="rId189" Type="http://schemas.openxmlformats.org/officeDocument/2006/relationships/hyperlink" Target="mailto:ediaz@educacionbogota.gov.co" TargetMode="External"/><Relationship Id="rId396" Type="http://schemas.openxmlformats.org/officeDocument/2006/relationships/hyperlink" Target="mailto:ediaz@educacionbogota.gov.co" TargetMode="External"/><Relationship Id="rId256" Type="http://schemas.openxmlformats.org/officeDocument/2006/relationships/hyperlink" Target="mailto:ediaz@educacionbogota.gov.co" TargetMode="External"/><Relationship Id="rId463" Type="http://schemas.openxmlformats.org/officeDocument/2006/relationships/hyperlink" Target="mailto:ediaz@educacionbogota.gov.co" TargetMode="External"/><Relationship Id="rId670" Type="http://schemas.openxmlformats.org/officeDocument/2006/relationships/hyperlink" Target="mailto:cmartinezb@educacionbogota.gov.co" TargetMode="External"/><Relationship Id="rId1093" Type="http://schemas.openxmlformats.org/officeDocument/2006/relationships/hyperlink" Target="mailto:lcamargo@educacion.gov.co" TargetMode="External"/><Relationship Id="rId116" Type="http://schemas.openxmlformats.org/officeDocument/2006/relationships/hyperlink" Target="mailto:ediaz@educacionbogota.gov.co" TargetMode="External"/><Relationship Id="rId323" Type="http://schemas.openxmlformats.org/officeDocument/2006/relationships/hyperlink" Target="mailto:ediaz@educacionbogota.gov.co" TargetMode="External"/><Relationship Id="rId530" Type="http://schemas.openxmlformats.org/officeDocument/2006/relationships/hyperlink" Target="mailto:ediaz@educacionbogota.gov.co" TargetMode="External"/><Relationship Id="rId768" Type="http://schemas.openxmlformats.org/officeDocument/2006/relationships/hyperlink" Target="mailto:cmartinezb@educacionbogota.gov.co" TargetMode="External"/><Relationship Id="rId975" Type="http://schemas.openxmlformats.org/officeDocument/2006/relationships/hyperlink" Target="mailto:lcamargo@educacion.gov.co" TargetMode="External"/><Relationship Id="rId1160" Type="http://schemas.openxmlformats.org/officeDocument/2006/relationships/hyperlink" Target="mailto:ajgiraldos@educacion.gov.co" TargetMode="External"/><Relationship Id="rId1398" Type="http://schemas.openxmlformats.org/officeDocument/2006/relationships/hyperlink" Target="mailto:jpinzonf@educacionbogota.gov.co" TargetMode="External"/><Relationship Id="rId628" Type="http://schemas.openxmlformats.org/officeDocument/2006/relationships/hyperlink" Target="mailto:cmgonzalez@educacionbogota.gov.co" TargetMode="External"/><Relationship Id="rId835" Type="http://schemas.openxmlformats.org/officeDocument/2006/relationships/hyperlink" Target="mailto:lcamargo@educacion.gov.co" TargetMode="External"/><Relationship Id="rId1258" Type="http://schemas.openxmlformats.org/officeDocument/2006/relationships/hyperlink" Target="mailto:agomezp@educacionbogota.gov.co" TargetMode="External"/><Relationship Id="rId1465" Type="http://schemas.openxmlformats.org/officeDocument/2006/relationships/hyperlink" Target="mailto:jpinzonf@educacionbogota.gov.co" TargetMode="External"/><Relationship Id="rId1020" Type="http://schemas.openxmlformats.org/officeDocument/2006/relationships/hyperlink" Target="mailto:lcamargo@educacion.gov.co" TargetMode="External"/><Relationship Id="rId1118" Type="http://schemas.openxmlformats.org/officeDocument/2006/relationships/hyperlink" Target="mailto:lcamargo@educacion.gov.co" TargetMode="External"/><Relationship Id="rId1325" Type="http://schemas.openxmlformats.org/officeDocument/2006/relationships/hyperlink" Target="mailto:MEMENDEZ@educacionbogota.gov.co" TargetMode="External"/><Relationship Id="rId902" Type="http://schemas.openxmlformats.org/officeDocument/2006/relationships/hyperlink" Target="mailto:lcamargo@educacion.gov.co" TargetMode="External"/><Relationship Id="rId31" Type="http://schemas.openxmlformats.org/officeDocument/2006/relationships/hyperlink" Target="mailto:ediaz@educacionbogota.gov.co" TargetMode="External"/><Relationship Id="rId180" Type="http://schemas.openxmlformats.org/officeDocument/2006/relationships/hyperlink" Target="mailto:ediaz@educacionbogota.gov.co" TargetMode="External"/><Relationship Id="rId278" Type="http://schemas.openxmlformats.org/officeDocument/2006/relationships/hyperlink" Target="mailto:ediaz@educacionbogota.gov.co" TargetMode="External"/><Relationship Id="rId485" Type="http://schemas.openxmlformats.org/officeDocument/2006/relationships/hyperlink" Target="mailto:ediaz@educacionbogota.gov.co" TargetMode="External"/><Relationship Id="rId692" Type="http://schemas.openxmlformats.org/officeDocument/2006/relationships/hyperlink" Target="mailto:cmartinezb@educacionbogota.gov.co" TargetMode="External"/><Relationship Id="rId138" Type="http://schemas.openxmlformats.org/officeDocument/2006/relationships/hyperlink" Target="mailto:ediaz@educacionbogota.gov.co" TargetMode="External"/><Relationship Id="rId345" Type="http://schemas.openxmlformats.org/officeDocument/2006/relationships/hyperlink" Target="mailto:ediaz@educacionbogota.gov.co" TargetMode="External"/><Relationship Id="rId552" Type="http://schemas.openxmlformats.org/officeDocument/2006/relationships/hyperlink" Target="mailto:ediaz@educacionbogota.gov.co" TargetMode="External"/><Relationship Id="rId997" Type="http://schemas.openxmlformats.org/officeDocument/2006/relationships/hyperlink" Target="mailto:lcamargo@educacion.gov.co" TargetMode="External"/><Relationship Id="rId1182" Type="http://schemas.openxmlformats.org/officeDocument/2006/relationships/hyperlink" Target="mailto:nparra@educacionbogota.gov.co" TargetMode="External"/><Relationship Id="rId205" Type="http://schemas.openxmlformats.org/officeDocument/2006/relationships/hyperlink" Target="mailto:ediaz@educacionbogota.gov.co" TargetMode="External"/><Relationship Id="rId412" Type="http://schemas.openxmlformats.org/officeDocument/2006/relationships/hyperlink" Target="mailto:ediaz@educacionbogota.gov.co" TargetMode="External"/><Relationship Id="rId857" Type="http://schemas.openxmlformats.org/officeDocument/2006/relationships/hyperlink" Target="mailto:lcamargo@educacion.gov.co" TargetMode="External"/><Relationship Id="rId1042" Type="http://schemas.openxmlformats.org/officeDocument/2006/relationships/hyperlink" Target="mailto:lcamargo@educacion.gov.co" TargetMode="External"/><Relationship Id="rId1487" Type="http://schemas.openxmlformats.org/officeDocument/2006/relationships/hyperlink" Target="mailto:jpinzonf@educacionbogota.gov.co" TargetMode="External"/><Relationship Id="rId717" Type="http://schemas.openxmlformats.org/officeDocument/2006/relationships/hyperlink" Target="mailto:cmartinezb@educacionbogota.gov.co" TargetMode="External"/><Relationship Id="rId924" Type="http://schemas.openxmlformats.org/officeDocument/2006/relationships/hyperlink" Target="mailto:lcamargo@educacion.gov.co" TargetMode="External"/><Relationship Id="rId1347" Type="http://schemas.openxmlformats.org/officeDocument/2006/relationships/hyperlink" Target="mailto:lcaceresc@educacionbogota.gov.co" TargetMode="External"/><Relationship Id="rId53" Type="http://schemas.openxmlformats.org/officeDocument/2006/relationships/hyperlink" Target="mailto:ediaz@educacionbogota.gov.co" TargetMode="External"/><Relationship Id="rId1207" Type="http://schemas.openxmlformats.org/officeDocument/2006/relationships/hyperlink" Target="mailto:nparra@educacionbogota.gov.co" TargetMode="External"/><Relationship Id="rId1414" Type="http://schemas.openxmlformats.org/officeDocument/2006/relationships/hyperlink" Target="mailto:jpinzonf@educacionbogota.gov.co" TargetMode="External"/><Relationship Id="rId367" Type="http://schemas.openxmlformats.org/officeDocument/2006/relationships/hyperlink" Target="mailto:ediaz@educacionbogota.gov.co" TargetMode="External"/><Relationship Id="rId574" Type="http://schemas.openxmlformats.org/officeDocument/2006/relationships/hyperlink" Target="mailto:ypinzon@educacionbogota.gov.co" TargetMode="External"/><Relationship Id="rId227" Type="http://schemas.openxmlformats.org/officeDocument/2006/relationships/hyperlink" Target="mailto:ediaz@educacionbogota.gov.co" TargetMode="External"/><Relationship Id="rId781" Type="http://schemas.openxmlformats.org/officeDocument/2006/relationships/hyperlink" Target="mailto:cmartinezb@educacionbogota.gov.co" TargetMode="External"/><Relationship Id="rId879" Type="http://schemas.openxmlformats.org/officeDocument/2006/relationships/hyperlink" Target="mailto:lcamargo@educacion.gov.co" TargetMode="External"/><Relationship Id="rId434" Type="http://schemas.openxmlformats.org/officeDocument/2006/relationships/hyperlink" Target="mailto:ediaz@educacionbogota.gov.co" TargetMode="External"/><Relationship Id="rId641" Type="http://schemas.openxmlformats.org/officeDocument/2006/relationships/hyperlink" Target="mailto:cmgonzalez@educacionbogota.gov.co" TargetMode="External"/><Relationship Id="rId739" Type="http://schemas.openxmlformats.org/officeDocument/2006/relationships/hyperlink" Target="mailto:cmartinezb@educacionbogota.gov.co" TargetMode="External"/><Relationship Id="rId1064" Type="http://schemas.openxmlformats.org/officeDocument/2006/relationships/hyperlink" Target="mailto:lcamargo@educacion.gov.co" TargetMode="External"/><Relationship Id="rId1271" Type="http://schemas.openxmlformats.org/officeDocument/2006/relationships/hyperlink" Target="mailto:agomezp@educacionbogota.gov.co" TargetMode="External"/><Relationship Id="rId1369" Type="http://schemas.openxmlformats.org/officeDocument/2006/relationships/hyperlink" Target="mailto:lcaceresc@educacionbogota.gov.co" TargetMode="External"/><Relationship Id="rId501" Type="http://schemas.openxmlformats.org/officeDocument/2006/relationships/hyperlink" Target="mailto:ediaz@educacionbogota.gov.co" TargetMode="External"/><Relationship Id="rId946" Type="http://schemas.openxmlformats.org/officeDocument/2006/relationships/hyperlink" Target="mailto:lcamargo@educacion.gov.co" TargetMode="External"/><Relationship Id="rId1131" Type="http://schemas.openxmlformats.org/officeDocument/2006/relationships/hyperlink" Target="mailto:lcamargo@educacion.gov.co" TargetMode="External"/><Relationship Id="rId1229" Type="http://schemas.openxmlformats.org/officeDocument/2006/relationships/hyperlink" Target="mailto:zcorredor@educacionbogota.gov.co" TargetMode="External"/><Relationship Id="rId75" Type="http://schemas.openxmlformats.org/officeDocument/2006/relationships/hyperlink" Target="mailto:ediaz@educacionbogota.gov.co" TargetMode="External"/><Relationship Id="rId806" Type="http://schemas.openxmlformats.org/officeDocument/2006/relationships/hyperlink" Target="mailto:mceballosm@educacionbogota.gov.co" TargetMode="External"/><Relationship Id="rId1436" Type="http://schemas.openxmlformats.org/officeDocument/2006/relationships/hyperlink" Target="mailto:jpinzonf@educacionbogota.gov.co" TargetMode="External"/><Relationship Id="rId291" Type="http://schemas.openxmlformats.org/officeDocument/2006/relationships/hyperlink" Target="mailto:ediaz@educacionbogota.gov.co" TargetMode="External"/><Relationship Id="rId151" Type="http://schemas.openxmlformats.org/officeDocument/2006/relationships/hyperlink" Target="mailto:ediaz@educacionbogota.gov.co" TargetMode="External"/><Relationship Id="rId389" Type="http://schemas.openxmlformats.org/officeDocument/2006/relationships/hyperlink" Target="mailto:ediaz@educacionbogota.gov.co" TargetMode="External"/><Relationship Id="rId596" Type="http://schemas.openxmlformats.org/officeDocument/2006/relationships/hyperlink" Target="mailto:ypinzon@educacionbogota.gov.co" TargetMode="External"/><Relationship Id="rId249" Type="http://schemas.openxmlformats.org/officeDocument/2006/relationships/hyperlink" Target="mailto:ediaz@educacionbogota.gov.co" TargetMode="External"/><Relationship Id="rId456" Type="http://schemas.openxmlformats.org/officeDocument/2006/relationships/hyperlink" Target="mailto:ediaz@educacionbogota.gov.co" TargetMode="External"/><Relationship Id="rId663" Type="http://schemas.openxmlformats.org/officeDocument/2006/relationships/hyperlink" Target="mailto:cmartinezb@educacionbogota.gov.co" TargetMode="External"/><Relationship Id="rId870" Type="http://schemas.openxmlformats.org/officeDocument/2006/relationships/hyperlink" Target="mailto:lcamargo@educacion.gov.co" TargetMode="External"/><Relationship Id="rId1086" Type="http://schemas.openxmlformats.org/officeDocument/2006/relationships/hyperlink" Target="mailto:lcamargo@educacion.gov.co" TargetMode="External"/><Relationship Id="rId1293" Type="http://schemas.openxmlformats.org/officeDocument/2006/relationships/hyperlink" Target="mailto:ycuellar@educacionbogota.gov.co" TargetMode="External"/><Relationship Id="rId109" Type="http://schemas.openxmlformats.org/officeDocument/2006/relationships/hyperlink" Target="mailto:ediaz@educacionbogota.gov.co" TargetMode="External"/><Relationship Id="rId316" Type="http://schemas.openxmlformats.org/officeDocument/2006/relationships/hyperlink" Target="mailto:ediaz@educacionbogota.gov.co" TargetMode="External"/><Relationship Id="rId523" Type="http://schemas.openxmlformats.org/officeDocument/2006/relationships/hyperlink" Target="mailto:ediaz@educacionbogota.gov.co" TargetMode="External"/><Relationship Id="rId968" Type="http://schemas.openxmlformats.org/officeDocument/2006/relationships/hyperlink" Target="mailto:lcamargo@educacion.gov.co" TargetMode="External"/><Relationship Id="rId1153" Type="http://schemas.openxmlformats.org/officeDocument/2006/relationships/hyperlink" Target="mailto:ajgiraldos@educacion.gov.co" TargetMode="External"/><Relationship Id="rId97" Type="http://schemas.openxmlformats.org/officeDocument/2006/relationships/hyperlink" Target="mailto:ediaz@educacionbogota.gov.co" TargetMode="External"/><Relationship Id="rId730" Type="http://schemas.openxmlformats.org/officeDocument/2006/relationships/hyperlink" Target="mailto:cmartinezb@educacionbogota.gov.co" TargetMode="External"/><Relationship Id="rId828" Type="http://schemas.openxmlformats.org/officeDocument/2006/relationships/hyperlink" Target="mailto:lcamargo@educacion.gov.co" TargetMode="External"/><Relationship Id="rId1013" Type="http://schemas.openxmlformats.org/officeDocument/2006/relationships/hyperlink" Target="mailto:lcamargo@educacion.gov.co" TargetMode="External"/><Relationship Id="rId1360" Type="http://schemas.openxmlformats.org/officeDocument/2006/relationships/hyperlink" Target="mailto:lcaceresc@educacionbogota.gov.co" TargetMode="External"/><Relationship Id="rId1458" Type="http://schemas.openxmlformats.org/officeDocument/2006/relationships/hyperlink" Target="mailto:jpinzonf@educacionbogota.gov.co" TargetMode="External"/><Relationship Id="rId1220" Type="http://schemas.openxmlformats.org/officeDocument/2006/relationships/hyperlink" Target="mailto:nparra@educacionbogota.gov.co" TargetMode="External"/><Relationship Id="rId1318" Type="http://schemas.openxmlformats.org/officeDocument/2006/relationships/hyperlink" Target="mailto:mpajaro@educacionbogota.gov.co" TargetMode="External"/><Relationship Id="rId24" Type="http://schemas.openxmlformats.org/officeDocument/2006/relationships/hyperlink" Target="mailto:ediaz@educacionbogota.gov.co" TargetMode="External"/><Relationship Id="rId173" Type="http://schemas.openxmlformats.org/officeDocument/2006/relationships/hyperlink" Target="mailto:ediaz@educacionbogota.gov.co" TargetMode="External"/><Relationship Id="rId380" Type="http://schemas.openxmlformats.org/officeDocument/2006/relationships/hyperlink" Target="mailto:ediaz@educacionbogota.gov.co" TargetMode="External"/><Relationship Id="rId240" Type="http://schemas.openxmlformats.org/officeDocument/2006/relationships/hyperlink" Target="mailto:ediaz@educacionbogota.gov.co" TargetMode="External"/><Relationship Id="rId478" Type="http://schemas.openxmlformats.org/officeDocument/2006/relationships/hyperlink" Target="mailto:ediaz@educacionbogota.gov.co" TargetMode="External"/><Relationship Id="rId685" Type="http://schemas.openxmlformats.org/officeDocument/2006/relationships/hyperlink" Target="mailto:cmartinezb@educacionbogota.gov.co" TargetMode="External"/><Relationship Id="rId892" Type="http://schemas.openxmlformats.org/officeDocument/2006/relationships/hyperlink" Target="mailto:lcamargo@educacion.gov.co" TargetMode="External"/><Relationship Id="rId100" Type="http://schemas.openxmlformats.org/officeDocument/2006/relationships/hyperlink" Target="mailto:ediaz@educacionbogota.gov.co" TargetMode="External"/><Relationship Id="rId338" Type="http://schemas.openxmlformats.org/officeDocument/2006/relationships/hyperlink" Target="mailto:ediaz@educacionbogota.gov.co" TargetMode="External"/><Relationship Id="rId545" Type="http://schemas.openxmlformats.org/officeDocument/2006/relationships/hyperlink" Target="mailto:calmonacid@educacionbogota.gov.co" TargetMode="External"/><Relationship Id="rId752" Type="http://schemas.openxmlformats.org/officeDocument/2006/relationships/hyperlink" Target="mailto:cmartinezb@educacionbogota.gov.co" TargetMode="External"/><Relationship Id="rId1175" Type="http://schemas.openxmlformats.org/officeDocument/2006/relationships/hyperlink" Target="mailto:nparra@educacionbogota.gov.co" TargetMode="External"/><Relationship Id="rId1382" Type="http://schemas.openxmlformats.org/officeDocument/2006/relationships/hyperlink" Target="mailto:lcaceresc@educacionbogota.gov.co" TargetMode="External"/><Relationship Id="rId405" Type="http://schemas.openxmlformats.org/officeDocument/2006/relationships/hyperlink" Target="mailto:ediaz@educacionbogota.gov.co" TargetMode="External"/><Relationship Id="rId612" Type="http://schemas.openxmlformats.org/officeDocument/2006/relationships/hyperlink" Target="mailto:ypinzon@educacionbogota.gov.co" TargetMode="External"/><Relationship Id="rId1035" Type="http://schemas.openxmlformats.org/officeDocument/2006/relationships/hyperlink" Target="mailto:lcamargo@educacion.gov.co" TargetMode="External"/><Relationship Id="rId1242" Type="http://schemas.openxmlformats.org/officeDocument/2006/relationships/hyperlink" Target="mailto:jsalgado@educacionbogota.gov.co" TargetMode="External"/><Relationship Id="rId917" Type="http://schemas.openxmlformats.org/officeDocument/2006/relationships/hyperlink" Target="mailto:lcamargo@educacion.gov.co" TargetMode="External"/><Relationship Id="rId1102" Type="http://schemas.openxmlformats.org/officeDocument/2006/relationships/hyperlink" Target="mailto:lcamargo@educacion.gov.co" TargetMode="External"/><Relationship Id="rId46" Type="http://schemas.openxmlformats.org/officeDocument/2006/relationships/hyperlink" Target="mailto:ediaz@educacionbogota.gov.co" TargetMode="External"/><Relationship Id="rId1407" Type="http://schemas.openxmlformats.org/officeDocument/2006/relationships/hyperlink" Target="mailto:jpinzonf@educacionbogota.gov.co" TargetMode="External"/><Relationship Id="rId195" Type="http://schemas.openxmlformats.org/officeDocument/2006/relationships/hyperlink" Target="mailto:ediaz@educacionbogota.gov.co" TargetMode="External"/><Relationship Id="rId262" Type="http://schemas.openxmlformats.org/officeDocument/2006/relationships/hyperlink" Target="mailto:ediaz@educacionbogota.gov.co" TargetMode="External"/><Relationship Id="rId567" Type="http://schemas.openxmlformats.org/officeDocument/2006/relationships/hyperlink" Target="mailto:NPARRA@EDUCACIONBOGOTA.GOV.CO" TargetMode="External"/><Relationship Id="rId1197" Type="http://schemas.openxmlformats.org/officeDocument/2006/relationships/hyperlink" Target="mailto:nparra@educacionbogota.gov.co" TargetMode="External"/><Relationship Id="rId122" Type="http://schemas.openxmlformats.org/officeDocument/2006/relationships/hyperlink" Target="mailto:ediaz@educacionbogota.gov.co" TargetMode="External"/><Relationship Id="rId774" Type="http://schemas.openxmlformats.org/officeDocument/2006/relationships/hyperlink" Target="mailto:cmartinezb@educacionbogota.gov.co" TargetMode="External"/><Relationship Id="rId981" Type="http://schemas.openxmlformats.org/officeDocument/2006/relationships/hyperlink" Target="mailto:lcamargo@educacion.gov.co" TargetMode="External"/><Relationship Id="rId1057" Type="http://schemas.openxmlformats.org/officeDocument/2006/relationships/hyperlink" Target="mailto:lcamargo@educacion.gov.co" TargetMode="External"/><Relationship Id="rId427" Type="http://schemas.openxmlformats.org/officeDocument/2006/relationships/hyperlink" Target="mailto:ediaz@educacionbogota.gov.co" TargetMode="External"/><Relationship Id="rId634" Type="http://schemas.openxmlformats.org/officeDocument/2006/relationships/hyperlink" Target="mailto:cmgonzalez@educacionbogota.gov.co" TargetMode="External"/><Relationship Id="rId841" Type="http://schemas.openxmlformats.org/officeDocument/2006/relationships/hyperlink" Target="mailto:lcamargo@educacion.gov.co" TargetMode="External"/><Relationship Id="rId1264" Type="http://schemas.openxmlformats.org/officeDocument/2006/relationships/hyperlink" Target="mailto:agomezp@educacionbogota.gov.co" TargetMode="External"/><Relationship Id="rId1471" Type="http://schemas.openxmlformats.org/officeDocument/2006/relationships/hyperlink" Target="mailto:jpinzonf@educacionbogota.gov.co" TargetMode="External"/><Relationship Id="rId701" Type="http://schemas.openxmlformats.org/officeDocument/2006/relationships/hyperlink" Target="mailto:cmartinezb@educacionbogota.gov.co" TargetMode="External"/><Relationship Id="rId939" Type="http://schemas.openxmlformats.org/officeDocument/2006/relationships/hyperlink" Target="mailto:lcamargo@educacion.gov.co" TargetMode="External"/><Relationship Id="rId1124" Type="http://schemas.openxmlformats.org/officeDocument/2006/relationships/hyperlink" Target="mailto:lcamargo@educacion.gov.co" TargetMode="External"/><Relationship Id="rId1331" Type="http://schemas.openxmlformats.org/officeDocument/2006/relationships/hyperlink" Target="mailto:lcaceresc@educacionbogota.gov.co" TargetMode="External"/><Relationship Id="rId68" Type="http://schemas.openxmlformats.org/officeDocument/2006/relationships/hyperlink" Target="mailto:ediaz@educacionbogota.gov.co" TargetMode="External"/><Relationship Id="rId1429" Type="http://schemas.openxmlformats.org/officeDocument/2006/relationships/hyperlink" Target="mailto:jpinzonf@educacionbogota.gov.co" TargetMode="External"/><Relationship Id="rId284" Type="http://schemas.openxmlformats.org/officeDocument/2006/relationships/hyperlink" Target="mailto:ediaz@educacionbogota.gov.co" TargetMode="External"/><Relationship Id="rId491" Type="http://schemas.openxmlformats.org/officeDocument/2006/relationships/hyperlink" Target="mailto:ediaz@educacionbogota.gov.co" TargetMode="External"/><Relationship Id="rId144" Type="http://schemas.openxmlformats.org/officeDocument/2006/relationships/hyperlink" Target="mailto:ediaz@educacionbogota.gov.co" TargetMode="External"/><Relationship Id="rId589" Type="http://schemas.openxmlformats.org/officeDocument/2006/relationships/hyperlink" Target="mailto:ypinzon@educacionbogota.gov.co" TargetMode="External"/><Relationship Id="rId796" Type="http://schemas.openxmlformats.org/officeDocument/2006/relationships/hyperlink" Target="mailto:mceballosm@educacionbogota.gov.co" TargetMode="External"/><Relationship Id="rId351" Type="http://schemas.openxmlformats.org/officeDocument/2006/relationships/hyperlink" Target="mailto:ediaz@educacionbogota.gov.co" TargetMode="External"/><Relationship Id="rId449" Type="http://schemas.openxmlformats.org/officeDocument/2006/relationships/hyperlink" Target="mailto:ediaz@educacionbogota.gov.co" TargetMode="External"/><Relationship Id="rId656" Type="http://schemas.openxmlformats.org/officeDocument/2006/relationships/hyperlink" Target="mailto:cmartinezb@educacionbogota.gov.co" TargetMode="External"/><Relationship Id="rId863" Type="http://schemas.openxmlformats.org/officeDocument/2006/relationships/hyperlink" Target="mailto:lcamargo@educacion.gov.co" TargetMode="External"/><Relationship Id="rId1079" Type="http://schemas.openxmlformats.org/officeDocument/2006/relationships/hyperlink" Target="mailto:lcamargo@educacion.gov.co" TargetMode="External"/><Relationship Id="rId1286" Type="http://schemas.openxmlformats.org/officeDocument/2006/relationships/hyperlink" Target="mailto:agomezp@educacionbogota.gov.co" TargetMode="External"/><Relationship Id="rId211" Type="http://schemas.openxmlformats.org/officeDocument/2006/relationships/hyperlink" Target="mailto:ediaz@educacionbogota.gov.co" TargetMode="External"/><Relationship Id="rId309" Type="http://schemas.openxmlformats.org/officeDocument/2006/relationships/hyperlink" Target="mailto:ediaz@educacionbogota.gov.co" TargetMode="External"/><Relationship Id="rId516" Type="http://schemas.openxmlformats.org/officeDocument/2006/relationships/hyperlink" Target="mailto:ediaz@educacionbogota.gov.co" TargetMode="External"/><Relationship Id="rId1146" Type="http://schemas.openxmlformats.org/officeDocument/2006/relationships/hyperlink" Target="mailto:lcamargo@educacion.gov.co" TargetMode="External"/><Relationship Id="rId723" Type="http://schemas.openxmlformats.org/officeDocument/2006/relationships/hyperlink" Target="mailto:cmartinezb@educacionbogota.gov.co" TargetMode="External"/><Relationship Id="rId930" Type="http://schemas.openxmlformats.org/officeDocument/2006/relationships/hyperlink" Target="mailto:lcamargo@educacion.gov.co" TargetMode="External"/><Relationship Id="rId1006" Type="http://schemas.openxmlformats.org/officeDocument/2006/relationships/hyperlink" Target="mailto:lcamargo@educacion.gov.co" TargetMode="External"/><Relationship Id="rId1353" Type="http://schemas.openxmlformats.org/officeDocument/2006/relationships/hyperlink" Target="mailto:lcaceresc@educacionbogota.gov.co" TargetMode="External"/><Relationship Id="rId1213" Type="http://schemas.openxmlformats.org/officeDocument/2006/relationships/hyperlink" Target="mailto:nparra@educacionbogota.gov.co" TargetMode="External"/><Relationship Id="rId1420" Type="http://schemas.openxmlformats.org/officeDocument/2006/relationships/hyperlink" Target="mailto:jpinzonf@educacionbogota.gov.co" TargetMode="External"/><Relationship Id="rId17" Type="http://schemas.openxmlformats.org/officeDocument/2006/relationships/hyperlink" Target="mailto:ediaz@educacionbogota.gov.co" TargetMode="External"/><Relationship Id="rId166" Type="http://schemas.openxmlformats.org/officeDocument/2006/relationships/hyperlink" Target="mailto:ediaz@educacionbogota.gov.co" TargetMode="External"/><Relationship Id="rId373" Type="http://schemas.openxmlformats.org/officeDocument/2006/relationships/hyperlink" Target="mailto:ediaz@educacionbogota.gov.co" TargetMode="External"/><Relationship Id="rId580" Type="http://schemas.openxmlformats.org/officeDocument/2006/relationships/hyperlink" Target="mailto:ypinzon@educacionbogota.gov.co" TargetMode="External"/><Relationship Id="rId1" Type="http://schemas.openxmlformats.org/officeDocument/2006/relationships/hyperlink" Target="mailto:ediaz@educacionbogota.gov.co" TargetMode="External"/><Relationship Id="rId233" Type="http://schemas.openxmlformats.org/officeDocument/2006/relationships/hyperlink" Target="mailto:ediaz@educacionbogota.gov.co" TargetMode="External"/><Relationship Id="rId440" Type="http://schemas.openxmlformats.org/officeDocument/2006/relationships/hyperlink" Target="mailto:ediaz@educacionbogota.gov.co" TargetMode="External"/><Relationship Id="rId678" Type="http://schemas.openxmlformats.org/officeDocument/2006/relationships/hyperlink" Target="mailto:cmartinezb@educacionbogota.gov.co" TargetMode="External"/><Relationship Id="rId885" Type="http://schemas.openxmlformats.org/officeDocument/2006/relationships/hyperlink" Target="mailto:lcamargo@educacion.gov.co" TargetMode="External"/><Relationship Id="rId1070" Type="http://schemas.openxmlformats.org/officeDocument/2006/relationships/hyperlink" Target="mailto:lcamargo@educacion.gov.co" TargetMode="External"/><Relationship Id="rId300" Type="http://schemas.openxmlformats.org/officeDocument/2006/relationships/hyperlink" Target="mailto:ediaz@educacionbogota.gov.co" TargetMode="External"/><Relationship Id="rId538" Type="http://schemas.openxmlformats.org/officeDocument/2006/relationships/hyperlink" Target="mailto:ediaz@educacionbogota.gov.co" TargetMode="External"/><Relationship Id="rId745" Type="http://schemas.openxmlformats.org/officeDocument/2006/relationships/hyperlink" Target="mailto:cmartinezb@educacionbogota.gov.co" TargetMode="External"/><Relationship Id="rId952" Type="http://schemas.openxmlformats.org/officeDocument/2006/relationships/hyperlink" Target="mailto:lcamargo@educacion.gov.co" TargetMode="External"/><Relationship Id="rId1168" Type="http://schemas.openxmlformats.org/officeDocument/2006/relationships/hyperlink" Target="mailto:nparra@educacionbogota.gov.co" TargetMode="External"/><Relationship Id="rId1375" Type="http://schemas.openxmlformats.org/officeDocument/2006/relationships/hyperlink" Target="mailto:lcaceresc@educacionbogota.gov.co" TargetMode="External"/><Relationship Id="rId81" Type="http://schemas.openxmlformats.org/officeDocument/2006/relationships/hyperlink" Target="mailto:ediaz@educacionbogota.gov.co" TargetMode="External"/><Relationship Id="rId605" Type="http://schemas.openxmlformats.org/officeDocument/2006/relationships/hyperlink" Target="mailto:ypinzon@educacionbogota.gov.co" TargetMode="External"/><Relationship Id="rId812" Type="http://schemas.openxmlformats.org/officeDocument/2006/relationships/hyperlink" Target="mailto:cagutierrez@educacionbogota.gov.co" TargetMode="External"/><Relationship Id="rId1028" Type="http://schemas.openxmlformats.org/officeDocument/2006/relationships/hyperlink" Target="mailto:lcamargo@educacion.gov.co" TargetMode="External"/><Relationship Id="rId1235" Type="http://schemas.openxmlformats.org/officeDocument/2006/relationships/hyperlink" Target="mailto:jsalgado@educacionbogota.gov.co" TargetMode="External"/><Relationship Id="rId1442" Type="http://schemas.openxmlformats.org/officeDocument/2006/relationships/hyperlink" Target="mailto:jpinzonf@educacionbogota.gov.co" TargetMode="External"/><Relationship Id="rId1302" Type="http://schemas.openxmlformats.org/officeDocument/2006/relationships/hyperlink" Target="mailto:jgualteros@educacionbogota.gov.co" TargetMode="External"/><Relationship Id="rId39" Type="http://schemas.openxmlformats.org/officeDocument/2006/relationships/hyperlink" Target="mailto:ediaz@educacionbogota.gov.co" TargetMode="External"/><Relationship Id="rId188" Type="http://schemas.openxmlformats.org/officeDocument/2006/relationships/hyperlink" Target="mailto:ediaz@educacionbogota.gov.co" TargetMode="External"/><Relationship Id="rId395" Type="http://schemas.openxmlformats.org/officeDocument/2006/relationships/hyperlink" Target="mailto:ediaz@educacionbogota.gov.co" TargetMode="External"/><Relationship Id="rId255" Type="http://schemas.openxmlformats.org/officeDocument/2006/relationships/hyperlink" Target="mailto:ediaz@educacionbogota.gov.co" TargetMode="External"/><Relationship Id="rId462" Type="http://schemas.openxmlformats.org/officeDocument/2006/relationships/hyperlink" Target="mailto:ediaz@educacionbogota.gov.co" TargetMode="External"/><Relationship Id="rId1092" Type="http://schemas.openxmlformats.org/officeDocument/2006/relationships/hyperlink" Target="mailto:lcamargo@educacion.gov.co" TargetMode="External"/><Relationship Id="rId1397" Type="http://schemas.openxmlformats.org/officeDocument/2006/relationships/hyperlink" Target="mailto:jpinzonf@educacionbogota.gov.co" TargetMode="External"/><Relationship Id="rId115" Type="http://schemas.openxmlformats.org/officeDocument/2006/relationships/hyperlink" Target="mailto:ediaz@educacionbogota.gov.co" TargetMode="External"/><Relationship Id="rId322" Type="http://schemas.openxmlformats.org/officeDocument/2006/relationships/hyperlink" Target="mailto:ediaz@educacionbogota.gov.co" TargetMode="External"/><Relationship Id="rId767" Type="http://schemas.openxmlformats.org/officeDocument/2006/relationships/hyperlink" Target="mailto:cmartinezb@educacionbogota.gov.co" TargetMode="External"/><Relationship Id="rId974" Type="http://schemas.openxmlformats.org/officeDocument/2006/relationships/hyperlink" Target="mailto:lcamargo@educacion.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2414"/>
  <sheetViews>
    <sheetView tabSelected="1" zoomScale="60" zoomScaleNormal="60" workbookViewId="0">
      <selection activeCell="A5" sqref="A5"/>
    </sheetView>
  </sheetViews>
  <sheetFormatPr baseColWidth="10" defaultRowHeight="15" x14ac:dyDescent="0.2"/>
  <cols>
    <col min="1" max="1" width="13.85546875" style="97" customWidth="1"/>
    <col min="2" max="2" width="19" style="97" customWidth="1"/>
    <col min="3" max="3" width="25.5703125" style="97" customWidth="1"/>
    <col min="4" max="4" width="31.85546875" style="97" customWidth="1"/>
    <col min="5" max="5" width="20.28515625" style="97" customWidth="1"/>
    <col min="6" max="6" width="37.140625" style="128" customWidth="1"/>
    <col min="7" max="7" width="21.7109375" style="97" customWidth="1"/>
    <col min="8" max="8" width="30.42578125" style="97" customWidth="1"/>
    <col min="9" max="9" width="11.42578125" style="97"/>
    <col min="10" max="10" width="35.28515625" style="97" customWidth="1"/>
    <col min="11" max="11" width="13.7109375" style="97" customWidth="1"/>
    <col min="12" max="13" width="11.42578125" style="97"/>
    <col min="14" max="14" width="15.42578125" style="97" customWidth="1"/>
    <col min="15" max="15" width="28.42578125" style="97" customWidth="1"/>
    <col min="16" max="16" width="18" style="97" customWidth="1"/>
    <col min="17" max="18" width="11.42578125" style="97"/>
    <col min="19" max="19" width="33.28515625" style="97" customWidth="1"/>
    <col min="20" max="20" width="24.28515625" style="97" customWidth="1"/>
    <col min="21" max="21" width="25" style="97" customWidth="1"/>
    <col min="22" max="22" width="11.42578125" style="97"/>
    <col min="23" max="24" width="13.85546875" style="97" customWidth="1"/>
    <col min="25" max="25" width="17.7109375" style="123" customWidth="1"/>
    <col min="26" max="16384" width="11.42578125" style="97"/>
  </cols>
  <sheetData>
    <row r="1" spans="1:25" ht="15.75" thickBot="1" x14ac:dyDescent="0.25">
      <c r="Y1" s="132"/>
    </row>
    <row r="2" spans="1:25" ht="21" thickBot="1" x14ac:dyDescent="0.25">
      <c r="A2" s="144" t="s">
        <v>3911</v>
      </c>
      <c r="B2" s="145"/>
      <c r="C2" s="145"/>
      <c r="D2" s="145"/>
      <c r="E2" s="145"/>
      <c r="F2" s="145"/>
      <c r="G2" s="145"/>
      <c r="H2" s="145"/>
      <c r="I2" s="145"/>
      <c r="J2" s="145"/>
      <c r="K2" s="145"/>
      <c r="L2" s="145"/>
      <c r="M2" s="145"/>
      <c r="N2" s="145"/>
      <c r="O2" s="145"/>
      <c r="P2" s="145"/>
      <c r="Q2" s="145"/>
      <c r="R2" s="145"/>
      <c r="S2" s="145"/>
      <c r="T2" s="145"/>
      <c r="U2" s="145"/>
      <c r="V2" s="145"/>
      <c r="W2" s="145"/>
      <c r="X2" s="145"/>
      <c r="Y2" s="146"/>
    </row>
    <row r="3" spans="1:25" ht="15.75" x14ac:dyDescent="0.2">
      <c r="A3" s="147" t="s">
        <v>0</v>
      </c>
      <c r="B3" s="148" t="s">
        <v>1</v>
      </c>
      <c r="C3" s="148" t="s">
        <v>2</v>
      </c>
      <c r="D3" s="148" t="s">
        <v>3</v>
      </c>
      <c r="E3" s="135" t="s">
        <v>4</v>
      </c>
      <c r="F3" s="135" t="s">
        <v>5</v>
      </c>
      <c r="G3" s="135" t="s">
        <v>6</v>
      </c>
      <c r="H3" s="135" t="s">
        <v>7</v>
      </c>
      <c r="I3" s="135" t="s">
        <v>8</v>
      </c>
      <c r="J3" s="135" t="s">
        <v>9</v>
      </c>
      <c r="K3" s="135" t="s">
        <v>10</v>
      </c>
      <c r="L3" s="135" t="s">
        <v>11</v>
      </c>
      <c r="M3" s="148" t="s">
        <v>12</v>
      </c>
      <c r="N3" s="135" t="s">
        <v>13</v>
      </c>
      <c r="O3" s="135" t="s">
        <v>14</v>
      </c>
      <c r="P3" s="137" t="s">
        <v>15</v>
      </c>
      <c r="Q3" s="135" t="s">
        <v>16</v>
      </c>
      <c r="R3" s="135" t="s">
        <v>17</v>
      </c>
      <c r="S3" s="139" t="s">
        <v>18</v>
      </c>
      <c r="T3" s="139"/>
      <c r="U3" s="140" t="s">
        <v>19</v>
      </c>
      <c r="V3" s="140"/>
      <c r="W3" s="141" t="s">
        <v>20</v>
      </c>
      <c r="X3" s="142"/>
      <c r="Y3" s="143"/>
    </row>
    <row r="4" spans="1:25" ht="47.25" x14ac:dyDescent="0.2">
      <c r="A4" s="140"/>
      <c r="B4" s="140"/>
      <c r="C4" s="140"/>
      <c r="D4" s="140"/>
      <c r="E4" s="136"/>
      <c r="F4" s="136"/>
      <c r="G4" s="136"/>
      <c r="H4" s="136"/>
      <c r="I4" s="136"/>
      <c r="J4" s="136"/>
      <c r="K4" s="136"/>
      <c r="L4" s="136"/>
      <c r="M4" s="140"/>
      <c r="N4" s="136"/>
      <c r="O4" s="136"/>
      <c r="P4" s="138"/>
      <c r="Q4" s="136"/>
      <c r="R4" s="136"/>
      <c r="S4" s="124" t="s">
        <v>21</v>
      </c>
      <c r="T4" s="125" t="s">
        <v>22</v>
      </c>
      <c r="U4" s="126" t="s">
        <v>21</v>
      </c>
      <c r="V4" s="126" t="s">
        <v>22</v>
      </c>
      <c r="W4" s="127" t="s">
        <v>21</v>
      </c>
      <c r="X4" s="127" t="s">
        <v>23</v>
      </c>
      <c r="Y4" s="127" t="s">
        <v>24</v>
      </c>
    </row>
    <row r="5" spans="1:25" ht="240" x14ac:dyDescent="0.2">
      <c r="A5" s="2" t="s">
        <v>25</v>
      </c>
      <c r="B5" s="2" t="s">
        <v>26</v>
      </c>
      <c r="C5" s="2" t="s">
        <v>27</v>
      </c>
      <c r="D5" s="2" t="s">
        <v>28</v>
      </c>
      <c r="E5" s="2">
        <v>86101705</v>
      </c>
      <c r="F5" s="2" t="s">
        <v>29</v>
      </c>
      <c r="G5" s="3">
        <v>1</v>
      </c>
      <c r="H5" s="3">
        <v>1</v>
      </c>
      <c r="I5" s="2">
        <v>11</v>
      </c>
      <c r="J5" s="2">
        <v>1</v>
      </c>
      <c r="K5" s="2" t="s">
        <v>30</v>
      </c>
      <c r="L5" s="2" t="s">
        <v>31</v>
      </c>
      <c r="M5" s="2" t="s">
        <v>32</v>
      </c>
      <c r="N5" s="2">
        <v>0</v>
      </c>
      <c r="O5" s="4">
        <v>6629597000</v>
      </c>
      <c r="P5" s="5">
        <v>6629597000</v>
      </c>
      <c r="Q5" s="1">
        <v>0</v>
      </c>
      <c r="R5" s="2">
        <v>0</v>
      </c>
      <c r="S5" s="2" t="s">
        <v>33</v>
      </c>
      <c r="T5" s="2" t="s">
        <v>34</v>
      </c>
      <c r="U5" s="2" t="s">
        <v>35</v>
      </c>
      <c r="V5" s="2" t="s">
        <v>36</v>
      </c>
      <c r="W5" s="2" t="s">
        <v>37</v>
      </c>
      <c r="X5" s="2">
        <v>3241000</v>
      </c>
      <c r="Y5" s="96" t="s">
        <v>38</v>
      </c>
    </row>
    <row r="6" spans="1:25" ht="240" x14ac:dyDescent="0.2">
      <c r="A6" s="2" t="s">
        <v>39</v>
      </c>
      <c r="B6" s="2" t="s">
        <v>26</v>
      </c>
      <c r="C6" s="2" t="s">
        <v>27</v>
      </c>
      <c r="D6" s="2" t="s">
        <v>40</v>
      </c>
      <c r="E6" s="2">
        <v>86101705</v>
      </c>
      <c r="F6" s="2" t="s">
        <v>29</v>
      </c>
      <c r="G6" s="3">
        <v>1</v>
      </c>
      <c r="H6" s="3">
        <v>1</v>
      </c>
      <c r="I6" s="2">
        <v>11</v>
      </c>
      <c r="J6" s="2">
        <v>1</v>
      </c>
      <c r="K6" s="2" t="s">
        <v>30</v>
      </c>
      <c r="L6" s="2" t="s">
        <v>31</v>
      </c>
      <c r="M6" s="2" t="s">
        <v>32</v>
      </c>
      <c r="N6" s="2">
        <v>0</v>
      </c>
      <c r="O6" s="4">
        <v>700000000</v>
      </c>
      <c r="P6" s="5">
        <v>700000000</v>
      </c>
      <c r="Q6" s="1">
        <v>0</v>
      </c>
      <c r="R6" s="2">
        <v>0</v>
      </c>
      <c r="S6" s="2" t="s">
        <v>33</v>
      </c>
      <c r="T6" s="2" t="s">
        <v>34</v>
      </c>
      <c r="U6" s="2" t="s">
        <v>35</v>
      </c>
      <c r="V6" s="2" t="s">
        <v>36</v>
      </c>
      <c r="W6" s="2" t="s">
        <v>37</v>
      </c>
      <c r="X6" s="2">
        <v>3241000</v>
      </c>
      <c r="Y6" s="96" t="s">
        <v>38</v>
      </c>
    </row>
    <row r="7" spans="1:25" ht="240" x14ac:dyDescent="0.2">
      <c r="A7" s="2" t="s">
        <v>41</v>
      </c>
      <c r="B7" s="2" t="s">
        <v>26</v>
      </c>
      <c r="C7" s="2" t="s">
        <v>27</v>
      </c>
      <c r="D7" s="2" t="s">
        <v>42</v>
      </c>
      <c r="E7" s="2">
        <v>86101705</v>
      </c>
      <c r="F7" s="2" t="s">
        <v>29</v>
      </c>
      <c r="G7" s="3">
        <v>1</v>
      </c>
      <c r="H7" s="3">
        <v>1</v>
      </c>
      <c r="I7" s="2">
        <v>11</v>
      </c>
      <c r="J7" s="2">
        <v>1</v>
      </c>
      <c r="K7" s="2" t="s">
        <v>30</v>
      </c>
      <c r="L7" s="2" t="s">
        <v>31</v>
      </c>
      <c r="M7" s="2" t="s">
        <v>32</v>
      </c>
      <c r="N7" s="2">
        <v>0</v>
      </c>
      <c r="O7" s="4">
        <v>1100000000</v>
      </c>
      <c r="P7" s="5">
        <v>1100000000</v>
      </c>
      <c r="Q7" s="1">
        <v>0</v>
      </c>
      <c r="R7" s="2">
        <v>0</v>
      </c>
      <c r="S7" s="2" t="s">
        <v>33</v>
      </c>
      <c r="T7" s="2" t="s">
        <v>34</v>
      </c>
      <c r="U7" s="2" t="s">
        <v>35</v>
      </c>
      <c r="V7" s="2" t="s">
        <v>36</v>
      </c>
      <c r="W7" s="2" t="s">
        <v>37</v>
      </c>
      <c r="X7" s="2">
        <v>3241000</v>
      </c>
      <c r="Y7" s="96" t="s">
        <v>38</v>
      </c>
    </row>
    <row r="8" spans="1:25" ht="165" x14ac:dyDescent="0.2">
      <c r="A8" s="2" t="s">
        <v>43</v>
      </c>
      <c r="B8" s="2" t="s">
        <v>26</v>
      </c>
      <c r="C8" s="2" t="s">
        <v>27</v>
      </c>
      <c r="D8" s="2" t="s">
        <v>40</v>
      </c>
      <c r="E8" s="3">
        <v>4618150</v>
      </c>
      <c r="F8" s="2" t="s">
        <v>44</v>
      </c>
      <c r="G8" s="2">
        <v>6</v>
      </c>
      <c r="H8" s="2">
        <v>6</v>
      </c>
      <c r="I8" s="2">
        <v>6</v>
      </c>
      <c r="J8" s="2">
        <v>1</v>
      </c>
      <c r="K8" s="2" t="s">
        <v>45</v>
      </c>
      <c r="L8" s="2" t="s">
        <v>46</v>
      </c>
      <c r="M8" s="2" t="s">
        <v>47</v>
      </c>
      <c r="N8" s="2">
        <v>0</v>
      </c>
      <c r="O8" s="4">
        <v>250000000</v>
      </c>
      <c r="P8" s="4">
        <v>250000000</v>
      </c>
      <c r="Q8" s="1">
        <v>0</v>
      </c>
      <c r="R8" s="2">
        <v>0</v>
      </c>
      <c r="S8" s="2" t="s">
        <v>33</v>
      </c>
      <c r="T8" s="2" t="s">
        <v>34</v>
      </c>
      <c r="U8" s="2" t="s">
        <v>35</v>
      </c>
      <c r="V8" s="2" t="s">
        <v>36</v>
      </c>
      <c r="W8" s="2" t="s">
        <v>37</v>
      </c>
      <c r="X8" s="2">
        <v>3241000</v>
      </c>
      <c r="Y8" s="96" t="s">
        <v>38</v>
      </c>
    </row>
    <row r="9" spans="1:25" ht="90" x14ac:dyDescent="0.2">
      <c r="A9" s="2" t="s">
        <v>48</v>
      </c>
      <c r="B9" s="2" t="s">
        <v>26</v>
      </c>
      <c r="C9" s="2" t="s">
        <v>27</v>
      </c>
      <c r="D9" s="2" t="s">
        <v>49</v>
      </c>
      <c r="E9" s="2">
        <v>78111802</v>
      </c>
      <c r="F9" s="2" t="s">
        <v>50</v>
      </c>
      <c r="G9" s="3">
        <v>1</v>
      </c>
      <c r="H9" s="3">
        <v>3</v>
      </c>
      <c r="I9" s="2">
        <v>9</v>
      </c>
      <c r="J9" s="2">
        <v>1</v>
      </c>
      <c r="K9" s="2" t="s">
        <v>51</v>
      </c>
      <c r="L9" s="2" t="s">
        <v>52</v>
      </c>
      <c r="M9" s="2" t="s">
        <v>47</v>
      </c>
      <c r="N9" s="2">
        <v>0</v>
      </c>
      <c r="O9" s="4">
        <v>2460000000</v>
      </c>
      <c r="P9" s="4">
        <v>2460000000</v>
      </c>
      <c r="Q9" s="1">
        <v>0</v>
      </c>
      <c r="R9" s="2">
        <v>0</v>
      </c>
      <c r="S9" s="2" t="s">
        <v>33</v>
      </c>
      <c r="T9" s="2" t="s">
        <v>34</v>
      </c>
      <c r="U9" s="2" t="s">
        <v>35</v>
      </c>
      <c r="V9" s="2" t="s">
        <v>36</v>
      </c>
      <c r="W9" s="2" t="s">
        <v>37</v>
      </c>
      <c r="X9" s="2">
        <v>3241000</v>
      </c>
      <c r="Y9" s="96" t="s">
        <v>38</v>
      </c>
    </row>
    <row r="10" spans="1:25" ht="240" x14ac:dyDescent="0.2">
      <c r="A10" s="2" t="s">
        <v>53</v>
      </c>
      <c r="B10" s="2" t="s">
        <v>26</v>
      </c>
      <c r="C10" s="2" t="s">
        <v>54</v>
      </c>
      <c r="D10" s="2" t="s">
        <v>55</v>
      </c>
      <c r="E10" s="2">
        <v>80101509</v>
      </c>
      <c r="F10" s="2" t="s">
        <v>56</v>
      </c>
      <c r="G10" s="3">
        <v>1</v>
      </c>
      <c r="H10" s="3">
        <v>1</v>
      </c>
      <c r="I10" s="2">
        <v>345</v>
      </c>
      <c r="J10" s="2">
        <v>0</v>
      </c>
      <c r="K10" s="2" t="s">
        <v>30</v>
      </c>
      <c r="L10" s="2" t="s">
        <v>31</v>
      </c>
      <c r="M10" s="2" t="s">
        <v>57</v>
      </c>
      <c r="N10" s="2">
        <v>0</v>
      </c>
      <c r="O10" s="4">
        <v>101660000</v>
      </c>
      <c r="P10" s="5">
        <v>101660000</v>
      </c>
      <c r="Q10" s="1">
        <v>0</v>
      </c>
      <c r="R10" s="2">
        <v>0</v>
      </c>
      <c r="S10" s="2" t="s">
        <v>33</v>
      </c>
      <c r="T10" s="2" t="s">
        <v>34</v>
      </c>
      <c r="U10" s="2" t="s">
        <v>35</v>
      </c>
      <c r="V10" s="2" t="s">
        <v>36</v>
      </c>
      <c r="W10" s="2" t="s">
        <v>37</v>
      </c>
      <c r="X10" s="2">
        <v>3241000</v>
      </c>
      <c r="Y10" s="96" t="s">
        <v>38</v>
      </c>
    </row>
    <row r="11" spans="1:25" ht="240" x14ac:dyDescent="0.2">
      <c r="A11" s="2" t="s">
        <v>58</v>
      </c>
      <c r="B11" s="2" t="s">
        <v>26</v>
      </c>
      <c r="C11" s="2" t="s">
        <v>54</v>
      </c>
      <c r="D11" s="2" t="s">
        <v>55</v>
      </c>
      <c r="E11" s="2">
        <v>80101509</v>
      </c>
      <c r="F11" s="2" t="s">
        <v>59</v>
      </c>
      <c r="G11" s="3">
        <v>1</v>
      </c>
      <c r="H11" s="3">
        <v>1</v>
      </c>
      <c r="I11" s="2">
        <v>345</v>
      </c>
      <c r="J11" s="2">
        <v>0</v>
      </c>
      <c r="K11" s="2" t="s">
        <v>30</v>
      </c>
      <c r="L11" s="2" t="s">
        <v>31</v>
      </c>
      <c r="M11" s="2" t="s">
        <v>57</v>
      </c>
      <c r="N11" s="2">
        <v>0</v>
      </c>
      <c r="O11" s="4">
        <v>96335408</v>
      </c>
      <c r="P11" s="5">
        <v>96335408</v>
      </c>
      <c r="Q11" s="1">
        <v>0</v>
      </c>
      <c r="R11" s="2">
        <v>0</v>
      </c>
      <c r="S11" s="2" t="s">
        <v>33</v>
      </c>
      <c r="T11" s="2" t="s">
        <v>34</v>
      </c>
      <c r="U11" s="2" t="s">
        <v>35</v>
      </c>
      <c r="V11" s="2" t="s">
        <v>36</v>
      </c>
      <c r="W11" s="2" t="s">
        <v>37</v>
      </c>
      <c r="X11" s="2">
        <v>3241000</v>
      </c>
      <c r="Y11" s="96" t="s">
        <v>38</v>
      </c>
    </row>
    <row r="12" spans="1:25" ht="285" x14ac:dyDescent="0.2">
      <c r="A12" s="2" t="s">
        <v>60</v>
      </c>
      <c r="B12" s="2" t="s">
        <v>26</v>
      </c>
      <c r="C12" s="2" t="s">
        <v>54</v>
      </c>
      <c r="D12" s="2" t="s">
        <v>55</v>
      </c>
      <c r="E12" s="2">
        <v>80101509</v>
      </c>
      <c r="F12" s="2" t="s">
        <v>61</v>
      </c>
      <c r="G12" s="3">
        <v>1</v>
      </c>
      <c r="H12" s="3">
        <v>1</v>
      </c>
      <c r="I12" s="2">
        <v>345</v>
      </c>
      <c r="J12" s="2">
        <v>0</v>
      </c>
      <c r="K12" s="2" t="s">
        <v>30</v>
      </c>
      <c r="L12" s="2" t="s">
        <v>31</v>
      </c>
      <c r="M12" s="2" t="s">
        <v>57</v>
      </c>
      <c r="N12" s="2">
        <v>0</v>
      </c>
      <c r="O12" s="4">
        <v>57104694</v>
      </c>
      <c r="P12" s="5">
        <v>57104694</v>
      </c>
      <c r="Q12" s="1">
        <v>0</v>
      </c>
      <c r="R12" s="2">
        <v>0</v>
      </c>
      <c r="S12" s="2" t="s">
        <v>33</v>
      </c>
      <c r="T12" s="2" t="s">
        <v>34</v>
      </c>
      <c r="U12" s="2" t="s">
        <v>35</v>
      </c>
      <c r="V12" s="2" t="s">
        <v>36</v>
      </c>
      <c r="W12" s="2" t="s">
        <v>37</v>
      </c>
      <c r="X12" s="2">
        <v>3241000</v>
      </c>
      <c r="Y12" s="96" t="s">
        <v>38</v>
      </c>
    </row>
    <row r="13" spans="1:25" ht="315" x14ac:dyDescent="0.2">
      <c r="A13" s="2" t="s">
        <v>62</v>
      </c>
      <c r="B13" s="2" t="s">
        <v>26</v>
      </c>
      <c r="C13" s="2" t="s">
        <v>54</v>
      </c>
      <c r="D13" s="2" t="s">
        <v>55</v>
      </c>
      <c r="E13" s="2">
        <v>80101509</v>
      </c>
      <c r="F13" s="2" t="s">
        <v>63</v>
      </c>
      <c r="G13" s="3">
        <v>1</v>
      </c>
      <c r="H13" s="3">
        <v>1</v>
      </c>
      <c r="I13" s="2">
        <v>7</v>
      </c>
      <c r="J13" s="2">
        <v>0</v>
      </c>
      <c r="K13" s="2" t="s">
        <v>30</v>
      </c>
      <c r="L13" s="2" t="s">
        <v>31</v>
      </c>
      <c r="M13" s="2" t="s">
        <v>57</v>
      </c>
      <c r="N13" s="2">
        <v>0</v>
      </c>
      <c r="O13" s="4">
        <v>45500000</v>
      </c>
      <c r="P13" s="4">
        <v>45500000</v>
      </c>
      <c r="Q13" s="1">
        <v>0</v>
      </c>
      <c r="R13" s="2">
        <v>0</v>
      </c>
      <c r="S13" s="2" t="s">
        <v>33</v>
      </c>
      <c r="T13" s="2" t="s">
        <v>34</v>
      </c>
      <c r="U13" s="2" t="s">
        <v>35</v>
      </c>
      <c r="V13" s="2" t="s">
        <v>36</v>
      </c>
      <c r="W13" s="2" t="s">
        <v>37</v>
      </c>
      <c r="X13" s="2">
        <v>3241000</v>
      </c>
      <c r="Y13" s="96" t="s">
        <v>38</v>
      </c>
    </row>
    <row r="14" spans="1:25" ht="225" x14ac:dyDescent="0.2">
      <c r="A14" s="2" t="s">
        <v>64</v>
      </c>
      <c r="B14" s="2" t="s">
        <v>26</v>
      </c>
      <c r="C14" s="2" t="s">
        <v>54</v>
      </c>
      <c r="D14" s="2" t="s">
        <v>55</v>
      </c>
      <c r="E14" s="2">
        <v>80101509</v>
      </c>
      <c r="F14" s="2" t="s">
        <v>65</v>
      </c>
      <c r="G14" s="3">
        <v>1</v>
      </c>
      <c r="H14" s="3">
        <v>1</v>
      </c>
      <c r="I14" s="2">
        <v>345</v>
      </c>
      <c r="J14" s="2">
        <v>0</v>
      </c>
      <c r="K14" s="2" t="s">
        <v>30</v>
      </c>
      <c r="L14" s="2" t="s">
        <v>31</v>
      </c>
      <c r="M14" s="2" t="s">
        <v>57</v>
      </c>
      <c r="N14" s="2">
        <v>0</v>
      </c>
      <c r="O14" s="4">
        <v>64256774</v>
      </c>
      <c r="P14" s="5">
        <v>64256774</v>
      </c>
      <c r="Q14" s="1">
        <v>0</v>
      </c>
      <c r="R14" s="2">
        <v>0</v>
      </c>
      <c r="S14" s="2" t="s">
        <v>33</v>
      </c>
      <c r="T14" s="2" t="s">
        <v>34</v>
      </c>
      <c r="U14" s="2" t="s">
        <v>35</v>
      </c>
      <c r="V14" s="2" t="s">
        <v>36</v>
      </c>
      <c r="W14" s="2" t="s">
        <v>37</v>
      </c>
      <c r="X14" s="2">
        <v>3241000</v>
      </c>
      <c r="Y14" s="96" t="s">
        <v>38</v>
      </c>
    </row>
    <row r="15" spans="1:25" ht="165" x14ac:dyDescent="0.2">
      <c r="A15" s="2" t="s">
        <v>66</v>
      </c>
      <c r="B15" s="2" t="s">
        <v>26</v>
      </c>
      <c r="C15" s="2" t="s">
        <v>54</v>
      </c>
      <c r="D15" s="2" t="s">
        <v>55</v>
      </c>
      <c r="E15" s="2">
        <v>80101509</v>
      </c>
      <c r="F15" s="2" t="s">
        <v>67</v>
      </c>
      <c r="G15" s="3">
        <v>1</v>
      </c>
      <c r="H15" s="3">
        <v>1</v>
      </c>
      <c r="I15" s="2">
        <v>345</v>
      </c>
      <c r="J15" s="2">
        <v>0</v>
      </c>
      <c r="K15" s="2" t="s">
        <v>30</v>
      </c>
      <c r="L15" s="2" t="s">
        <v>31</v>
      </c>
      <c r="M15" s="2" t="s">
        <v>32</v>
      </c>
      <c r="N15" s="2">
        <v>0</v>
      </c>
      <c r="O15" s="4">
        <v>39591427</v>
      </c>
      <c r="P15" s="4">
        <v>39591427</v>
      </c>
      <c r="Q15" s="1">
        <v>0</v>
      </c>
      <c r="R15" s="2">
        <v>0</v>
      </c>
      <c r="S15" s="2" t="s">
        <v>33</v>
      </c>
      <c r="T15" s="2" t="s">
        <v>34</v>
      </c>
      <c r="U15" s="2" t="s">
        <v>35</v>
      </c>
      <c r="V15" s="2" t="s">
        <v>36</v>
      </c>
      <c r="W15" s="2" t="s">
        <v>37</v>
      </c>
      <c r="X15" s="2">
        <v>3241000</v>
      </c>
      <c r="Y15" s="96" t="s">
        <v>38</v>
      </c>
    </row>
    <row r="16" spans="1:25" ht="195" x14ac:dyDescent="0.2">
      <c r="A16" s="2" t="s">
        <v>68</v>
      </c>
      <c r="B16" s="2" t="s">
        <v>26</v>
      </c>
      <c r="C16" s="2" t="s">
        <v>54</v>
      </c>
      <c r="D16" s="2" t="s">
        <v>55</v>
      </c>
      <c r="E16" s="2">
        <v>80101509</v>
      </c>
      <c r="F16" s="2" t="s">
        <v>69</v>
      </c>
      <c r="G16" s="3">
        <v>1</v>
      </c>
      <c r="H16" s="3">
        <v>1</v>
      </c>
      <c r="I16" s="2">
        <v>345</v>
      </c>
      <c r="J16" s="2">
        <v>0</v>
      </c>
      <c r="K16" s="2" t="s">
        <v>30</v>
      </c>
      <c r="L16" s="2" t="s">
        <v>31</v>
      </c>
      <c r="M16" s="2" t="s">
        <v>57</v>
      </c>
      <c r="N16" s="2">
        <v>0</v>
      </c>
      <c r="O16" s="4">
        <v>104245632</v>
      </c>
      <c r="P16" s="5">
        <v>104245632</v>
      </c>
      <c r="Q16" s="1">
        <v>0</v>
      </c>
      <c r="R16" s="2">
        <v>0</v>
      </c>
      <c r="S16" s="2" t="s">
        <v>33</v>
      </c>
      <c r="T16" s="2" t="s">
        <v>34</v>
      </c>
      <c r="U16" s="2" t="s">
        <v>35</v>
      </c>
      <c r="V16" s="2" t="s">
        <v>36</v>
      </c>
      <c r="W16" s="2" t="s">
        <v>37</v>
      </c>
      <c r="X16" s="2">
        <v>3241000</v>
      </c>
      <c r="Y16" s="96" t="s">
        <v>38</v>
      </c>
    </row>
    <row r="17" spans="1:25" ht="195" x14ac:dyDescent="0.2">
      <c r="A17" s="2" t="s">
        <v>70</v>
      </c>
      <c r="B17" s="2" t="s">
        <v>26</v>
      </c>
      <c r="C17" s="2" t="s">
        <v>54</v>
      </c>
      <c r="D17" s="2" t="s">
        <v>55</v>
      </c>
      <c r="E17" s="33">
        <v>83121700</v>
      </c>
      <c r="F17" s="2" t="s">
        <v>71</v>
      </c>
      <c r="G17" s="34">
        <v>1</v>
      </c>
      <c r="H17" s="3">
        <v>1</v>
      </c>
      <c r="I17" s="33">
        <v>11</v>
      </c>
      <c r="J17" s="33">
        <v>1</v>
      </c>
      <c r="K17" s="33" t="s">
        <v>30</v>
      </c>
      <c r="L17" s="2" t="s">
        <v>31</v>
      </c>
      <c r="M17" s="33" t="s">
        <v>57</v>
      </c>
      <c r="N17" s="33">
        <v>0</v>
      </c>
      <c r="O17" s="35">
        <v>55537516</v>
      </c>
      <c r="P17" s="35">
        <v>55537516</v>
      </c>
      <c r="Q17" s="33">
        <v>0</v>
      </c>
      <c r="R17" s="33">
        <v>0</v>
      </c>
      <c r="S17" s="2" t="s">
        <v>33</v>
      </c>
      <c r="T17" s="2" t="s">
        <v>34</v>
      </c>
      <c r="U17" s="2" t="s">
        <v>35</v>
      </c>
      <c r="V17" s="2" t="s">
        <v>36</v>
      </c>
      <c r="W17" s="2" t="s">
        <v>37</v>
      </c>
      <c r="X17" s="2">
        <v>3241000</v>
      </c>
      <c r="Y17" s="96" t="s">
        <v>38</v>
      </c>
    </row>
    <row r="18" spans="1:25" ht="195" x14ac:dyDescent="0.2">
      <c r="A18" s="2" t="s">
        <v>72</v>
      </c>
      <c r="B18" s="2" t="s">
        <v>26</v>
      </c>
      <c r="C18" s="2" t="s">
        <v>54</v>
      </c>
      <c r="D18" s="2" t="s">
        <v>55</v>
      </c>
      <c r="E18" s="33" t="s">
        <v>73</v>
      </c>
      <c r="F18" s="2" t="s">
        <v>71</v>
      </c>
      <c r="G18" s="34">
        <v>1</v>
      </c>
      <c r="H18" s="3">
        <v>1</v>
      </c>
      <c r="I18" s="33">
        <v>11</v>
      </c>
      <c r="J18" s="33">
        <v>1</v>
      </c>
      <c r="K18" s="33" t="s">
        <v>30</v>
      </c>
      <c r="L18" s="2" t="s">
        <v>31</v>
      </c>
      <c r="M18" s="33" t="s">
        <v>57</v>
      </c>
      <c r="N18" s="33">
        <v>0</v>
      </c>
      <c r="O18" s="35">
        <v>41641600</v>
      </c>
      <c r="P18" s="35">
        <v>41641600</v>
      </c>
      <c r="Q18" s="33">
        <v>0</v>
      </c>
      <c r="R18" s="33">
        <v>0</v>
      </c>
      <c r="S18" s="2" t="s">
        <v>33</v>
      </c>
      <c r="T18" s="2" t="s">
        <v>34</v>
      </c>
      <c r="U18" s="2" t="s">
        <v>35</v>
      </c>
      <c r="V18" s="2" t="s">
        <v>36</v>
      </c>
      <c r="W18" s="2" t="s">
        <v>37</v>
      </c>
      <c r="X18" s="2">
        <v>3241000</v>
      </c>
      <c r="Y18" s="96" t="s">
        <v>38</v>
      </c>
    </row>
    <row r="19" spans="1:25" ht="180" x14ac:dyDescent="0.2">
      <c r="A19" s="2" t="s">
        <v>74</v>
      </c>
      <c r="B19" s="2" t="s">
        <v>26</v>
      </c>
      <c r="C19" s="2" t="s">
        <v>54</v>
      </c>
      <c r="D19" s="2" t="s">
        <v>55</v>
      </c>
      <c r="E19" s="33">
        <v>82131604</v>
      </c>
      <c r="F19" s="2" t="s">
        <v>75</v>
      </c>
      <c r="G19" s="34">
        <v>1</v>
      </c>
      <c r="H19" s="3">
        <v>1</v>
      </c>
      <c r="I19" s="33">
        <v>10.5</v>
      </c>
      <c r="J19" s="33">
        <v>1</v>
      </c>
      <c r="K19" s="33" t="s">
        <v>30</v>
      </c>
      <c r="L19" s="2" t="s">
        <v>31</v>
      </c>
      <c r="M19" s="33" t="s">
        <v>32</v>
      </c>
      <c r="N19" s="33">
        <v>0</v>
      </c>
      <c r="O19" s="35">
        <v>52500000</v>
      </c>
      <c r="P19" s="35">
        <v>52500000</v>
      </c>
      <c r="Q19" s="33">
        <v>0</v>
      </c>
      <c r="R19" s="33">
        <v>0</v>
      </c>
      <c r="S19" s="2" t="s">
        <v>33</v>
      </c>
      <c r="T19" s="2" t="s">
        <v>34</v>
      </c>
      <c r="U19" s="2" t="s">
        <v>35</v>
      </c>
      <c r="V19" s="2" t="s">
        <v>36</v>
      </c>
      <c r="W19" s="2" t="s">
        <v>37</v>
      </c>
      <c r="X19" s="2">
        <v>3241000</v>
      </c>
      <c r="Y19" s="96" t="s">
        <v>38</v>
      </c>
    </row>
    <row r="20" spans="1:25" ht="180" x14ac:dyDescent="0.2">
      <c r="A20" s="2" t="s">
        <v>76</v>
      </c>
      <c r="B20" s="2" t="s">
        <v>26</v>
      </c>
      <c r="C20" s="2" t="s">
        <v>54</v>
      </c>
      <c r="D20" s="2" t="s">
        <v>55</v>
      </c>
      <c r="E20" s="33">
        <v>80161500</v>
      </c>
      <c r="F20" s="2" t="s">
        <v>77</v>
      </c>
      <c r="G20" s="34">
        <v>1</v>
      </c>
      <c r="H20" s="3">
        <v>1</v>
      </c>
      <c r="I20" s="33">
        <v>11.5</v>
      </c>
      <c r="J20" s="33">
        <v>1</v>
      </c>
      <c r="K20" s="33" t="s">
        <v>30</v>
      </c>
      <c r="L20" s="2" t="s">
        <v>31</v>
      </c>
      <c r="M20" s="33" t="s">
        <v>57</v>
      </c>
      <c r="N20" s="33">
        <v>0</v>
      </c>
      <c r="O20" s="35">
        <v>90896000</v>
      </c>
      <c r="P20" s="35">
        <v>90896000</v>
      </c>
      <c r="Q20" s="33">
        <v>0</v>
      </c>
      <c r="R20" s="33">
        <v>0</v>
      </c>
      <c r="S20" s="2" t="s">
        <v>33</v>
      </c>
      <c r="T20" s="2" t="s">
        <v>34</v>
      </c>
      <c r="U20" s="2" t="s">
        <v>35</v>
      </c>
      <c r="V20" s="2" t="s">
        <v>36</v>
      </c>
      <c r="W20" s="2" t="s">
        <v>37</v>
      </c>
      <c r="X20" s="2">
        <v>3241000</v>
      </c>
      <c r="Y20" s="96" t="s">
        <v>38</v>
      </c>
    </row>
    <row r="21" spans="1:25" ht="135" x14ac:dyDescent="0.2">
      <c r="A21" s="2" t="s">
        <v>78</v>
      </c>
      <c r="B21" s="2" t="s">
        <v>26</v>
      </c>
      <c r="C21" s="2" t="s">
        <v>54</v>
      </c>
      <c r="D21" s="2" t="s">
        <v>55</v>
      </c>
      <c r="E21" s="33">
        <v>83121600</v>
      </c>
      <c r="F21" s="2" t="s">
        <v>79</v>
      </c>
      <c r="G21" s="34">
        <v>1</v>
      </c>
      <c r="H21" s="3">
        <v>1</v>
      </c>
      <c r="I21" s="33">
        <v>10.5</v>
      </c>
      <c r="J21" s="33">
        <v>1</v>
      </c>
      <c r="K21" s="33" t="s">
        <v>30</v>
      </c>
      <c r="L21" s="2" t="s">
        <v>31</v>
      </c>
      <c r="M21" s="33" t="s">
        <v>57</v>
      </c>
      <c r="N21" s="33">
        <v>0</v>
      </c>
      <c r="O21" s="35">
        <v>60242146</v>
      </c>
      <c r="P21" s="35">
        <v>60242146</v>
      </c>
      <c r="Q21" s="33">
        <v>0</v>
      </c>
      <c r="R21" s="33">
        <v>0</v>
      </c>
      <c r="S21" s="2" t="s">
        <v>33</v>
      </c>
      <c r="T21" s="2" t="s">
        <v>34</v>
      </c>
      <c r="U21" s="2" t="s">
        <v>35</v>
      </c>
      <c r="V21" s="2" t="s">
        <v>36</v>
      </c>
      <c r="W21" s="2" t="s">
        <v>37</v>
      </c>
      <c r="X21" s="2">
        <v>3241000</v>
      </c>
      <c r="Y21" s="96" t="s">
        <v>38</v>
      </c>
    </row>
    <row r="22" spans="1:25" ht="225" x14ac:dyDescent="0.2">
      <c r="A22" s="2" t="s">
        <v>80</v>
      </c>
      <c r="B22" s="2" t="s">
        <v>26</v>
      </c>
      <c r="C22" s="2" t="s">
        <v>54</v>
      </c>
      <c r="D22" s="2" t="s">
        <v>55</v>
      </c>
      <c r="E22" s="33">
        <v>82111801</v>
      </c>
      <c r="F22" s="2" t="s">
        <v>81</v>
      </c>
      <c r="G22" s="34">
        <v>1</v>
      </c>
      <c r="H22" s="3">
        <v>1</v>
      </c>
      <c r="I22" s="33">
        <v>11.5</v>
      </c>
      <c r="J22" s="33">
        <v>1</v>
      </c>
      <c r="K22" s="33" t="s">
        <v>30</v>
      </c>
      <c r="L22" s="2" t="s">
        <v>31</v>
      </c>
      <c r="M22" s="33" t="s">
        <v>57</v>
      </c>
      <c r="N22" s="33">
        <v>0</v>
      </c>
      <c r="O22" s="35">
        <v>87308000</v>
      </c>
      <c r="P22" s="35">
        <v>87308000</v>
      </c>
      <c r="Q22" s="33">
        <v>0</v>
      </c>
      <c r="R22" s="33">
        <v>0</v>
      </c>
      <c r="S22" s="2" t="s">
        <v>33</v>
      </c>
      <c r="T22" s="2" t="s">
        <v>34</v>
      </c>
      <c r="U22" s="2" t="s">
        <v>35</v>
      </c>
      <c r="V22" s="2" t="s">
        <v>36</v>
      </c>
      <c r="W22" s="2" t="s">
        <v>37</v>
      </c>
      <c r="X22" s="2">
        <v>3241000</v>
      </c>
      <c r="Y22" s="96" t="s">
        <v>38</v>
      </c>
    </row>
    <row r="23" spans="1:25" ht="195" x14ac:dyDescent="0.2">
      <c r="A23" s="2" t="s">
        <v>82</v>
      </c>
      <c r="B23" s="2" t="s">
        <v>26</v>
      </c>
      <c r="C23" s="2" t="s">
        <v>54</v>
      </c>
      <c r="D23" s="2" t="s">
        <v>55</v>
      </c>
      <c r="E23" s="33">
        <v>82111901</v>
      </c>
      <c r="F23" s="2" t="s">
        <v>83</v>
      </c>
      <c r="G23" s="34">
        <v>1</v>
      </c>
      <c r="H23" s="3">
        <v>1</v>
      </c>
      <c r="I23" s="33">
        <v>11</v>
      </c>
      <c r="J23" s="33">
        <v>1</v>
      </c>
      <c r="K23" s="33" t="s">
        <v>30</v>
      </c>
      <c r="L23" s="2" t="s">
        <v>31</v>
      </c>
      <c r="M23" s="33" t="s">
        <v>57</v>
      </c>
      <c r="N23" s="33">
        <v>0</v>
      </c>
      <c r="O23" s="35">
        <v>66000000</v>
      </c>
      <c r="P23" s="35">
        <v>66000000</v>
      </c>
      <c r="Q23" s="33">
        <v>0</v>
      </c>
      <c r="R23" s="33">
        <v>0</v>
      </c>
      <c r="S23" s="2" t="s">
        <v>33</v>
      </c>
      <c r="T23" s="2" t="s">
        <v>34</v>
      </c>
      <c r="U23" s="2" t="s">
        <v>35</v>
      </c>
      <c r="V23" s="2" t="s">
        <v>36</v>
      </c>
      <c r="W23" s="2" t="s">
        <v>37</v>
      </c>
      <c r="X23" s="2">
        <v>3241000</v>
      </c>
      <c r="Y23" s="96" t="s">
        <v>38</v>
      </c>
    </row>
    <row r="24" spans="1:25" ht="195" x14ac:dyDescent="0.2">
      <c r="A24" s="2" t="s">
        <v>84</v>
      </c>
      <c r="B24" s="2" t="s">
        <v>26</v>
      </c>
      <c r="C24" s="2" t="s">
        <v>54</v>
      </c>
      <c r="D24" s="2" t="s">
        <v>55</v>
      </c>
      <c r="E24" s="33">
        <v>82111901</v>
      </c>
      <c r="F24" s="2" t="s">
        <v>85</v>
      </c>
      <c r="G24" s="34">
        <v>1</v>
      </c>
      <c r="H24" s="3">
        <v>1</v>
      </c>
      <c r="I24" s="33">
        <v>11</v>
      </c>
      <c r="J24" s="33">
        <v>1</v>
      </c>
      <c r="K24" s="33" t="s">
        <v>30</v>
      </c>
      <c r="L24" s="2" t="s">
        <v>31</v>
      </c>
      <c r="M24" s="33" t="s">
        <v>57</v>
      </c>
      <c r="N24" s="33">
        <v>0</v>
      </c>
      <c r="O24" s="35">
        <v>62920000</v>
      </c>
      <c r="P24" s="35">
        <v>62920000</v>
      </c>
      <c r="Q24" s="33">
        <v>0</v>
      </c>
      <c r="R24" s="33">
        <v>0</v>
      </c>
      <c r="S24" s="2" t="s">
        <v>33</v>
      </c>
      <c r="T24" s="2" t="s">
        <v>34</v>
      </c>
      <c r="U24" s="2" t="s">
        <v>35</v>
      </c>
      <c r="V24" s="2" t="s">
        <v>36</v>
      </c>
      <c r="W24" s="2" t="s">
        <v>37</v>
      </c>
      <c r="X24" s="2">
        <v>3241000</v>
      </c>
      <c r="Y24" s="96" t="s">
        <v>38</v>
      </c>
    </row>
    <row r="25" spans="1:25" ht="150" x14ac:dyDescent="0.2">
      <c r="A25" s="2" t="s">
        <v>86</v>
      </c>
      <c r="B25" s="2" t="s">
        <v>26</v>
      </c>
      <c r="C25" s="2" t="s">
        <v>54</v>
      </c>
      <c r="D25" s="2" t="s">
        <v>55</v>
      </c>
      <c r="E25" s="33">
        <v>80161507</v>
      </c>
      <c r="F25" s="2" t="s">
        <v>87</v>
      </c>
      <c r="G25" s="34">
        <v>1</v>
      </c>
      <c r="H25" s="3">
        <v>1</v>
      </c>
      <c r="I25" s="33">
        <v>11</v>
      </c>
      <c r="J25" s="33">
        <v>1</v>
      </c>
      <c r="K25" s="33" t="s">
        <v>30</v>
      </c>
      <c r="L25" s="2" t="s">
        <v>31</v>
      </c>
      <c r="M25" s="33" t="s">
        <v>57</v>
      </c>
      <c r="N25" s="33">
        <v>0</v>
      </c>
      <c r="O25" s="35">
        <v>47590400</v>
      </c>
      <c r="P25" s="35">
        <v>47590400</v>
      </c>
      <c r="Q25" s="33">
        <v>0</v>
      </c>
      <c r="R25" s="33">
        <v>0</v>
      </c>
      <c r="S25" s="2" t="s">
        <v>33</v>
      </c>
      <c r="T25" s="2" t="s">
        <v>34</v>
      </c>
      <c r="U25" s="2" t="s">
        <v>35</v>
      </c>
      <c r="V25" s="2" t="s">
        <v>36</v>
      </c>
      <c r="W25" s="2" t="s">
        <v>37</v>
      </c>
      <c r="X25" s="2">
        <v>3241000</v>
      </c>
      <c r="Y25" s="96" t="s">
        <v>38</v>
      </c>
    </row>
    <row r="26" spans="1:25" ht="165" x14ac:dyDescent="0.2">
      <c r="A26" s="2" t="s">
        <v>88</v>
      </c>
      <c r="B26" s="2" t="s">
        <v>26</v>
      </c>
      <c r="C26" s="2" t="s">
        <v>54</v>
      </c>
      <c r="D26" s="2" t="s">
        <v>55</v>
      </c>
      <c r="E26" s="33">
        <v>80161507</v>
      </c>
      <c r="F26" s="2" t="s">
        <v>89</v>
      </c>
      <c r="G26" s="34">
        <v>1</v>
      </c>
      <c r="H26" s="3">
        <v>1</v>
      </c>
      <c r="I26" s="33">
        <v>11</v>
      </c>
      <c r="J26" s="33">
        <v>1</v>
      </c>
      <c r="K26" s="33" t="s">
        <v>30</v>
      </c>
      <c r="L26" s="2" t="s">
        <v>31</v>
      </c>
      <c r="M26" s="33" t="s">
        <v>57</v>
      </c>
      <c r="N26" s="33">
        <v>0</v>
      </c>
      <c r="O26" s="35">
        <v>59071721</v>
      </c>
      <c r="P26" s="35">
        <v>59071721</v>
      </c>
      <c r="Q26" s="33">
        <v>0</v>
      </c>
      <c r="R26" s="33">
        <v>0</v>
      </c>
      <c r="S26" s="2" t="s">
        <v>33</v>
      </c>
      <c r="T26" s="2" t="s">
        <v>34</v>
      </c>
      <c r="U26" s="2" t="s">
        <v>35</v>
      </c>
      <c r="V26" s="2" t="s">
        <v>36</v>
      </c>
      <c r="W26" s="2" t="s">
        <v>37</v>
      </c>
      <c r="X26" s="2">
        <v>3241000</v>
      </c>
      <c r="Y26" s="96" t="s">
        <v>38</v>
      </c>
    </row>
    <row r="27" spans="1:25" ht="255" x14ac:dyDescent="0.2">
      <c r="A27" s="2" t="s">
        <v>90</v>
      </c>
      <c r="B27" s="2" t="s">
        <v>26</v>
      </c>
      <c r="C27" s="2" t="s">
        <v>54</v>
      </c>
      <c r="D27" s="2" t="s">
        <v>55</v>
      </c>
      <c r="E27" s="33">
        <v>80161501</v>
      </c>
      <c r="F27" s="2" t="s">
        <v>91</v>
      </c>
      <c r="G27" s="34">
        <v>1</v>
      </c>
      <c r="H27" s="3">
        <v>1</v>
      </c>
      <c r="I27" s="33">
        <v>6</v>
      </c>
      <c r="J27" s="33">
        <v>1</v>
      </c>
      <c r="K27" s="33" t="s">
        <v>30</v>
      </c>
      <c r="L27" s="2" t="s">
        <v>31</v>
      </c>
      <c r="M27" s="33" t="s">
        <v>32</v>
      </c>
      <c r="N27" s="33">
        <v>0</v>
      </c>
      <c r="O27" s="35">
        <v>15600000</v>
      </c>
      <c r="P27" s="35">
        <v>15600000</v>
      </c>
      <c r="Q27" s="33">
        <v>0</v>
      </c>
      <c r="R27" s="33">
        <v>0</v>
      </c>
      <c r="S27" s="2" t="s">
        <v>33</v>
      </c>
      <c r="T27" s="2" t="s">
        <v>34</v>
      </c>
      <c r="U27" s="2" t="s">
        <v>35</v>
      </c>
      <c r="V27" s="2" t="s">
        <v>36</v>
      </c>
      <c r="W27" s="2" t="s">
        <v>37</v>
      </c>
      <c r="X27" s="2">
        <v>3241000</v>
      </c>
      <c r="Y27" s="96" t="s">
        <v>38</v>
      </c>
    </row>
    <row r="28" spans="1:25" ht="195" x14ac:dyDescent="0.2">
      <c r="A28" s="2" t="s">
        <v>92</v>
      </c>
      <c r="B28" s="2" t="s">
        <v>26</v>
      </c>
      <c r="C28" s="2" t="s">
        <v>54</v>
      </c>
      <c r="D28" s="2" t="s">
        <v>55</v>
      </c>
      <c r="E28" s="33">
        <v>82111901</v>
      </c>
      <c r="F28" s="2" t="s">
        <v>93</v>
      </c>
      <c r="G28" s="34">
        <v>1</v>
      </c>
      <c r="H28" s="3">
        <v>1</v>
      </c>
      <c r="I28" s="33">
        <v>11</v>
      </c>
      <c r="J28" s="33">
        <v>1</v>
      </c>
      <c r="K28" s="33" t="s">
        <v>30</v>
      </c>
      <c r="L28" s="2" t="s">
        <v>31</v>
      </c>
      <c r="M28" s="33" t="s">
        <v>57</v>
      </c>
      <c r="N28" s="33">
        <v>0</v>
      </c>
      <c r="O28" s="35">
        <v>53768000</v>
      </c>
      <c r="P28" s="35">
        <v>53768000</v>
      </c>
      <c r="Q28" s="33">
        <v>0</v>
      </c>
      <c r="R28" s="33">
        <v>0</v>
      </c>
      <c r="S28" s="2" t="s">
        <v>33</v>
      </c>
      <c r="T28" s="2" t="s">
        <v>34</v>
      </c>
      <c r="U28" s="2" t="s">
        <v>35</v>
      </c>
      <c r="V28" s="2" t="s">
        <v>36</v>
      </c>
      <c r="W28" s="2" t="s">
        <v>37</v>
      </c>
      <c r="X28" s="2">
        <v>3241000</v>
      </c>
      <c r="Y28" s="96" t="s">
        <v>38</v>
      </c>
    </row>
    <row r="29" spans="1:25" ht="210" x14ac:dyDescent="0.2">
      <c r="A29" s="2" t="s">
        <v>94</v>
      </c>
      <c r="B29" s="2" t="s">
        <v>26</v>
      </c>
      <c r="C29" s="2" t="s">
        <v>54</v>
      </c>
      <c r="D29" s="2" t="s">
        <v>55</v>
      </c>
      <c r="E29" s="33">
        <v>80161507</v>
      </c>
      <c r="F29" s="2" t="s">
        <v>95</v>
      </c>
      <c r="G29" s="34">
        <v>1</v>
      </c>
      <c r="H29" s="3">
        <v>1</v>
      </c>
      <c r="I29" s="33">
        <v>11</v>
      </c>
      <c r="J29" s="33">
        <v>1</v>
      </c>
      <c r="K29" s="33" t="s">
        <v>30</v>
      </c>
      <c r="L29" s="2" t="s">
        <v>31</v>
      </c>
      <c r="M29" s="33" t="s">
        <v>57</v>
      </c>
      <c r="N29" s="33">
        <v>0</v>
      </c>
      <c r="O29" s="35">
        <v>34321144</v>
      </c>
      <c r="P29" s="35">
        <v>34321144</v>
      </c>
      <c r="Q29" s="33">
        <v>0</v>
      </c>
      <c r="R29" s="33">
        <v>0</v>
      </c>
      <c r="S29" s="2" t="s">
        <v>33</v>
      </c>
      <c r="T29" s="2" t="s">
        <v>34</v>
      </c>
      <c r="U29" s="2" t="s">
        <v>35</v>
      </c>
      <c r="V29" s="2" t="s">
        <v>36</v>
      </c>
      <c r="W29" s="2" t="s">
        <v>37</v>
      </c>
      <c r="X29" s="2">
        <v>3241000</v>
      </c>
      <c r="Y29" s="96" t="s">
        <v>38</v>
      </c>
    </row>
    <row r="30" spans="1:25" ht="180" x14ac:dyDescent="0.2">
      <c r="A30" s="2" t="s">
        <v>96</v>
      </c>
      <c r="B30" s="2" t="s">
        <v>26</v>
      </c>
      <c r="C30" s="2" t="s">
        <v>54</v>
      </c>
      <c r="D30" s="2" t="s">
        <v>55</v>
      </c>
      <c r="E30" s="33">
        <v>82141504</v>
      </c>
      <c r="F30" s="2" t="s">
        <v>97</v>
      </c>
      <c r="G30" s="34">
        <v>1</v>
      </c>
      <c r="H30" s="3">
        <v>1</v>
      </c>
      <c r="I30" s="33">
        <v>11</v>
      </c>
      <c r="J30" s="33">
        <v>1</v>
      </c>
      <c r="K30" s="33" t="s">
        <v>30</v>
      </c>
      <c r="L30" s="2" t="s">
        <v>31</v>
      </c>
      <c r="M30" s="33" t="s">
        <v>57</v>
      </c>
      <c r="N30" s="33">
        <v>0</v>
      </c>
      <c r="O30" s="35">
        <v>56799737</v>
      </c>
      <c r="P30" s="35">
        <v>56799737</v>
      </c>
      <c r="Q30" s="33">
        <v>0</v>
      </c>
      <c r="R30" s="33">
        <v>0</v>
      </c>
      <c r="S30" s="2" t="s">
        <v>33</v>
      </c>
      <c r="T30" s="2" t="s">
        <v>34</v>
      </c>
      <c r="U30" s="2" t="s">
        <v>35</v>
      </c>
      <c r="V30" s="2" t="s">
        <v>36</v>
      </c>
      <c r="W30" s="2" t="s">
        <v>37</v>
      </c>
      <c r="X30" s="2">
        <v>3241000</v>
      </c>
      <c r="Y30" s="96" t="s">
        <v>38</v>
      </c>
    </row>
    <row r="31" spans="1:25" ht="195" x14ac:dyDescent="0.2">
      <c r="A31" s="2" t="s">
        <v>98</v>
      </c>
      <c r="B31" s="2" t="s">
        <v>26</v>
      </c>
      <c r="C31" s="2" t="s">
        <v>54</v>
      </c>
      <c r="D31" s="2" t="s">
        <v>55</v>
      </c>
      <c r="E31" s="33">
        <v>82111901</v>
      </c>
      <c r="F31" s="2" t="s">
        <v>99</v>
      </c>
      <c r="G31" s="34">
        <v>1</v>
      </c>
      <c r="H31" s="3">
        <v>1</v>
      </c>
      <c r="I31" s="33">
        <v>11</v>
      </c>
      <c r="J31" s="33">
        <v>1</v>
      </c>
      <c r="K31" s="33" t="s">
        <v>30</v>
      </c>
      <c r="L31" s="2" t="s">
        <v>31</v>
      </c>
      <c r="M31" s="33" t="s">
        <v>57</v>
      </c>
      <c r="N31" s="33">
        <v>0</v>
      </c>
      <c r="O31" s="35">
        <v>53768000</v>
      </c>
      <c r="P31" s="35">
        <v>53768000</v>
      </c>
      <c r="Q31" s="33">
        <v>0</v>
      </c>
      <c r="R31" s="33">
        <v>0</v>
      </c>
      <c r="S31" s="2" t="s">
        <v>33</v>
      </c>
      <c r="T31" s="2" t="s">
        <v>34</v>
      </c>
      <c r="U31" s="2" t="s">
        <v>35</v>
      </c>
      <c r="V31" s="2" t="s">
        <v>36</v>
      </c>
      <c r="W31" s="2" t="s">
        <v>37</v>
      </c>
      <c r="X31" s="2">
        <v>3241000</v>
      </c>
      <c r="Y31" s="96" t="s">
        <v>38</v>
      </c>
    </row>
    <row r="32" spans="1:25" ht="195" x14ac:dyDescent="0.2">
      <c r="A32" s="2" t="s">
        <v>100</v>
      </c>
      <c r="B32" s="2" t="s">
        <v>26</v>
      </c>
      <c r="C32" s="2" t="s">
        <v>54</v>
      </c>
      <c r="D32" s="2" t="s">
        <v>55</v>
      </c>
      <c r="E32" s="33">
        <v>82141504</v>
      </c>
      <c r="F32" s="2" t="s">
        <v>101</v>
      </c>
      <c r="G32" s="34">
        <v>1</v>
      </c>
      <c r="H32" s="3">
        <v>1</v>
      </c>
      <c r="I32" s="33">
        <v>11</v>
      </c>
      <c r="J32" s="33">
        <v>1</v>
      </c>
      <c r="K32" s="33" t="s">
        <v>30</v>
      </c>
      <c r="L32" s="2" t="s">
        <v>31</v>
      </c>
      <c r="M32" s="33" t="s">
        <v>57</v>
      </c>
      <c r="N32" s="33">
        <v>0</v>
      </c>
      <c r="O32" s="35">
        <v>56799732</v>
      </c>
      <c r="P32" s="35">
        <v>56799732</v>
      </c>
      <c r="Q32" s="33">
        <v>0</v>
      </c>
      <c r="R32" s="33">
        <v>0</v>
      </c>
      <c r="S32" s="2" t="s">
        <v>33</v>
      </c>
      <c r="T32" s="2" t="s">
        <v>34</v>
      </c>
      <c r="U32" s="2" t="s">
        <v>35</v>
      </c>
      <c r="V32" s="2" t="s">
        <v>36</v>
      </c>
      <c r="W32" s="2" t="s">
        <v>37</v>
      </c>
      <c r="X32" s="2">
        <v>3241000</v>
      </c>
      <c r="Y32" s="96" t="s">
        <v>38</v>
      </c>
    </row>
    <row r="33" spans="1:25" ht="195" x14ac:dyDescent="0.2">
      <c r="A33" s="2" t="s">
        <v>102</v>
      </c>
      <c r="B33" s="2" t="s">
        <v>26</v>
      </c>
      <c r="C33" s="2" t="s">
        <v>54</v>
      </c>
      <c r="D33" s="2" t="s">
        <v>55</v>
      </c>
      <c r="E33" s="33">
        <v>82101900</v>
      </c>
      <c r="F33" s="2" t="s">
        <v>103</v>
      </c>
      <c r="G33" s="34">
        <v>1</v>
      </c>
      <c r="H33" s="3">
        <v>1</v>
      </c>
      <c r="I33" s="33">
        <v>11.5</v>
      </c>
      <c r="J33" s="33">
        <v>1</v>
      </c>
      <c r="K33" s="33" t="s">
        <v>30</v>
      </c>
      <c r="L33" s="2" t="s">
        <v>31</v>
      </c>
      <c r="M33" s="33" t="s">
        <v>57</v>
      </c>
      <c r="N33" s="33">
        <v>0</v>
      </c>
      <c r="O33" s="35">
        <v>44866054</v>
      </c>
      <c r="P33" s="35">
        <v>44866054</v>
      </c>
      <c r="Q33" s="33">
        <v>0</v>
      </c>
      <c r="R33" s="33">
        <v>0</v>
      </c>
      <c r="S33" s="2" t="s">
        <v>33</v>
      </c>
      <c r="T33" s="2" t="s">
        <v>34</v>
      </c>
      <c r="U33" s="2" t="s">
        <v>35</v>
      </c>
      <c r="V33" s="2" t="s">
        <v>36</v>
      </c>
      <c r="W33" s="2" t="s">
        <v>37</v>
      </c>
      <c r="X33" s="2">
        <v>3241000</v>
      </c>
      <c r="Y33" s="96" t="s">
        <v>38</v>
      </c>
    </row>
    <row r="34" spans="1:25" ht="225" x14ac:dyDescent="0.2">
      <c r="A34" s="2" t="s">
        <v>104</v>
      </c>
      <c r="B34" s="2" t="s">
        <v>26</v>
      </c>
      <c r="C34" s="2" t="s">
        <v>54</v>
      </c>
      <c r="D34" s="2" t="s">
        <v>55</v>
      </c>
      <c r="E34" s="33">
        <v>82111704</v>
      </c>
      <c r="F34" s="2" t="s">
        <v>105</v>
      </c>
      <c r="G34" s="34">
        <v>1</v>
      </c>
      <c r="H34" s="3">
        <v>1</v>
      </c>
      <c r="I34" s="33">
        <v>11</v>
      </c>
      <c r="J34" s="33">
        <v>1</v>
      </c>
      <c r="K34" s="33" t="s">
        <v>30</v>
      </c>
      <c r="L34" s="2" t="s">
        <v>31</v>
      </c>
      <c r="M34" s="33" t="s">
        <v>57</v>
      </c>
      <c r="N34" s="33">
        <v>0</v>
      </c>
      <c r="O34" s="35">
        <v>51480000</v>
      </c>
      <c r="P34" s="35">
        <v>51480000</v>
      </c>
      <c r="Q34" s="33">
        <v>0</v>
      </c>
      <c r="R34" s="33">
        <v>0</v>
      </c>
      <c r="S34" s="2" t="s">
        <v>33</v>
      </c>
      <c r="T34" s="2" t="s">
        <v>34</v>
      </c>
      <c r="U34" s="2" t="s">
        <v>35</v>
      </c>
      <c r="V34" s="2" t="s">
        <v>36</v>
      </c>
      <c r="W34" s="2" t="s">
        <v>37</v>
      </c>
      <c r="X34" s="2">
        <v>3241000</v>
      </c>
      <c r="Y34" s="96" t="s">
        <v>38</v>
      </c>
    </row>
    <row r="35" spans="1:25" ht="195" x14ac:dyDescent="0.2">
      <c r="A35" s="2" t="s">
        <v>106</v>
      </c>
      <c r="B35" s="2" t="s">
        <v>26</v>
      </c>
      <c r="C35" s="2" t="s">
        <v>54</v>
      </c>
      <c r="D35" s="2" t="s">
        <v>55</v>
      </c>
      <c r="E35" s="33">
        <v>80161507</v>
      </c>
      <c r="F35" s="2" t="s">
        <v>107</v>
      </c>
      <c r="G35" s="34">
        <v>1</v>
      </c>
      <c r="H35" s="3">
        <v>1</v>
      </c>
      <c r="I35" s="33">
        <v>11</v>
      </c>
      <c r="J35" s="33">
        <v>1</v>
      </c>
      <c r="K35" s="33" t="s">
        <v>30</v>
      </c>
      <c r="L35" s="2" t="s">
        <v>31</v>
      </c>
      <c r="M35" s="33" t="s">
        <v>57</v>
      </c>
      <c r="N35" s="33">
        <v>0</v>
      </c>
      <c r="O35" s="35">
        <v>45760000</v>
      </c>
      <c r="P35" s="35">
        <v>45760000</v>
      </c>
      <c r="Q35" s="33">
        <v>0</v>
      </c>
      <c r="R35" s="33">
        <v>0</v>
      </c>
      <c r="S35" s="2" t="s">
        <v>33</v>
      </c>
      <c r="T35" s="2" t="s">
        <v>34</v>
      </c>
      <c r="U35" s="2" t="s">
        <v>35</v>
      </c>
      <c r="V35" s="2" t="s">
        <v>36</v>
      </c>
      <c r="W35" s="2" t="s">
        <v>37</v>
      </c>
      <c r="X35" s="2">
        <v>3241000</v>
      </c>
      <c r="Y35" s="96" t="s">
        <v>38</v>
      </c>
    </row>
    <row r="36" spans="1:25" ht="195" x14ac:dyDescent="0.2">
      <c r="A36" s="2" t="s">
        <v>108</v>
      </c>
      <c r="B36" s="2" t="s">
        <v>26</v>
      </c>
      <c r="C36" s="2" t="s">
        <v>54</v>
      </c>
      <c r="D36" s="2" t="s">
        <v>55</v>
      </c>
      <c r="E36" s="33">
        <v>82111901</v>
      </c>
      <c r="F36" s="2" t="s">
        <v>93</v>
      </c>
      <c r="G36" s="34">
        <v>1</v>
      </c>
      <c r="H36" s="3">
        <v>1</v>
      </c>
      <c r="I36" s="33">
        <v>11</v>
      </c>
      <c r="J36" s="33">
        <v>1</v>
      </c>
      <c r="K36" s="33" t="s">
        <v>30</v>
      </c>
      <c r="L36" s="2" t="s">
        <v>31</v>
      </c>
      <c r="M36" s="33" t="s">
        <v>57</v>
      </c>
      <c r="N36" s="33">
        <v>0</v>
      </c>
      <c r="O36" s="35">
        <v>53768000</v>
      </c>
      <c r="P36" s="35">
        <v>53768000</v>
      </c>
      <c r="Q36" s="33">
        <v>0</v>
      </c>
      <c r="R36" s="33">
        <v>0</v>
      </c>
      <c r="S36" s="2" t="s">
        <v>33</v>
      </c>
      <c r="T36" s="2" t="s">
        <v>34</v>
      </c>
      <c r="U36" s="2" t="s">
        <v>35</v>
      </c>
      <c r="V36" s="2" t="s">
        <v>36</v>
      </c>
      <c r="W36" s="2" t="s">
        <v>37</v>
      </c>
      <c r="X36" s="2">
        <v>3241000</v>
      </c>
      <c r="Y36" s="96" t="s">
        <v>38</v>
      </c>
    </row>
    <row r="37" spans="1:25" ht="180" x14ac:dyDescent="0.2">
      <c r="A37" s="2" t="s">
        <v>109</v>
      </c>
      <c r="B37" s="2" t="s">
        <v>26</v>
      </c>
      <c r="C37" s="2" t="s">
        <v>54</v>
      </c>
      <c r="D37" s="2" t="s">
        <v>55</v>
      </c>
      <c r="E37" s="33">
        <v>82131604</v>
      </c>
      <c r="F37" s="2" t="s">
        <v>110</v>
      </c>
      <c r="G37" s="34">
        <v>1</v>
      </c>
      <c r="H37" s="3">
        <v>1</v>
      </c>
      <c r="I37" s="33">
        <v>11.5</v>
      </c>
      <c r="J37" s="33">
        <v>1</v>
      </c>
      <c r="K37" s="33" t="s">
        <v>30</v>
      </c>
      <c r="L37" s="2" t="s">
        <v>31</v>
      </c>
      <c r="M37" s="33" t="s">
        <v>32</v>
      </c>
      <c r="N37" s="33">
        <v>0</v>
      </c>
      <c r="O37" s="35">
        <v>57500000</v>
      </c>
      <c r="P37" s="35">
        <v>57500000</v>
      </c>
      <c r="Q37" s="33">
        <v>0</v>
      </c>
      <c r="R37" s="33">
        <v>0</v>
      </c>
      <c r="S37" s="2" t="s">
        <v>33</v>
      </c>
      <c r="T37" s="2" t="s">
        <v>34</v>
      </c>
      <c r="U37" s="2" t="s">
        <v>35</v>
      </c>
      <c r="V37" s="2" t="s">
        <v>36</v>
      </c>
      <c r="W37" s="2" t="s">
        <v>37</v>
      </c>
      <c r="X37" s="2">
        <v>3241000</v>
      </c>
      <c r="Y37" s="96" t="s">
        <v>38</v>
      </c>
    </row>
    <row r="38" spans="1:25" ht="180" x14ac:dyDescent="0.2">
      <c r="A38" s="2" t="s">
        <v>111</v>
      </c>
      <c r="B38" s="2" t="s">
        <v>26</v>
      </c>
      <c r="C38" s="2" t="s">
        <v>54</v>
      </c>
      <c r="D38" s="2" t="s">
        <v>55</v>
      </c>
      <c r="E38" s="33">
        <v>80161507</v>
      </c>
      <c r="F38" s="2" t="s">
        <v>112</v>
      </c>
      <c r="G38" s="34">
        <v>1</v>
      </c>
      <c r="H38" s="3">
        <v>1</v>
      </c>
      <c r="I38" s="33">
        <v>11</v>
      </c>
      <c r="J38" s="33">
        <v>1</v>
      </c>
      <c r="K38" s="33" t="s">
        <v>30</v>
      </c>
      <c r="L38" s="2" t="s">
        <v>31</v>
      </c>
      <c r="M38" s="33" t="s">
        <v>57</v>
      </c>
      <c r="N38" s="33">
        <v>0</v>
      </c>
      <c r="O38" s="35">
        <v>55000000</v>
      </c>
      <c r="P38" s="35">
        <v>55000000</v>
      </c>
      <c r="Q38" s="33">
        <v>0</v>
      </c>
      <c r="R38" s="33">
        <v>0</v>
      </c>
      <c r="S38" s="2" t="s">
        <v>33</v>
      </c>
      <c r="T38" s="2" t="s">
        <v>34</v>
      </c>
      <c r="U38" s="2" t="s">
        <v>35</v>
      </c>
      <c r="V38" s="2" t="s">
        <v>36</v>
      </c>
      <c r="W38" s="2" t="s">
        <v>37</v>
      </c>
      <c r="X38" s="2">
        <v>3241000</v>
      </c>
      <c r="Y38" s="96" t="s">
        <v>38</v>
      </c>
    </row>
    <row r="39" spans="1:25" ht="225" x14ac:dyDescent="0.2">
      <c r="A39" s="2" t="s">
        <v>113</v>
      </c>
      <c r="B39" s="2" t="s">
        <v>26</v>
      </c>
      <c r="C39" s="2" t="s">
        <v>54</v>
      </c>
      <c r="D39" s="2" t="s">
        <v>55</v>
      </c>
      <c r="E39" s="33">
        <v>82131603</v>
      </c>
      <c r="F39" s="2" t="s">
        <v>114</v>
      </c>
      <c r="G39" s="34">
        <v>1</v>
      </c>
      <c r="H39" s="3">
        <v>1</v>
      </c>
      <c r="I39" s="33">
        <v>11</v>
      </c>
      <c r="J39" s="33">
        <v>1</v>
      </c>
      <c r="K39" s="33" t="s">
        <v>30</v>
      </c>
      <c r="L39" s="2" t="s">
        <v>31</v>
      </c>
      <c r="M39" s="33" t="s">
        <v>57</v>
      </c>
      <c r="N39" s="33">
        <v>0</v>
      </c>
      <c r="O39" s="35">
        <v>45760000</v>
      </c>
      <c r="P39" s="35">
        <v>45760000</v>
      </c>
      <c r="Q39" s="33">
        <v>0</v>
      </c>
      <c r="R39" s="33">
        <v>0</v>
      </c>
      <c r="S39" s="2" t="s">
        <v>33</v>
      </c>
      <c r="T39" s="2" t="s">
        <v>34</v>
      </c>
      <c r="U39" s="2" t="s">
        <v>35</v>
      </c>
      <c r="V39" s="2" t="s">
        <v>36</v>
      </c>
      <c r="W39" s="2" t="s">
        <v>37</v>
      </c>
      <c r="X39" s="2">
        <v>3241000</v>
      </c>
      <c r="Y39" s="96" t="s">
        <v>38</v>
      </c>
    </row>
    <row r="40" spans="1:25" ht="225" x14ac:dyDescent="0.2">
      <c r="A40" s="2" t="s">
        <v>115</v>
      </c>
      <c r="B40" s="2" t="s">
        <v>26</v>
      </c>
      <c r="C40" s="2" t="s">
        <v>54</v>
      </c>
      <c r="D40" s="2" t="s">
        <v>55</v>
      </c>
      <c r="E40" s="33">
        <v>86101701</v>
      </c>
      <c r="F40" s="2" t="s">
        <v>116</v>
      </c>
      <c r="G40" s="34">
        <v>1</v>
      </c>
      <c r="H40" s="3">
        <v>1</v>
      </c>
      <c r="I40" s="33">
        <v>11.5</v>
      </c>
      <c r="J40" s="33">
        <v>1</v>
      </c>
      <c r="K40" s="33" t="s">
        <v>30</v>
      </c>
      <c r="L40" s="2" t="s">
        <v>31</v>
      </c>
      <c r="M40" s="33" t="s">
        <v>57</v>
      </c>
      <c r="N40" s="33">
        <v>0</v>
      </c>
      <c r="O40" s="35">
        <v>86433126</v>
      </c>
      <c r="P40" s="35">
        <v>86433126</v>
      </c>
      <c r="Q40" s="33">
        <v>0</v>
      </c>
      <c r="R40" s="33">
        <v>0</v>
      </c>
      <c r="S40" s="2" t="s">
        <v>33</v>
      </c>
      <c r="T40" s="2" t="s">
        <v>34</v>
      </c>
      <c r="U40" s="2" t="s">
        <v>35</v>
      </c>
      <c r="V40" s="2" t="s">
        <v>36</v>
      </c>
      <c r="W40" s="2" t="s">
        <v>37</v>
      </c>
      <c r="X40" s="2">
        <v>3241000</v>
      </c>
      <c r="Y40" s="96" t="s">
        <v>38</v>
      </c>
    </row>
    <row r="41" spans="1:25" ht="165" x14ac:dyDescent="0.2">
      <c r="A41" s="2" t="s">
        <v>117</v>
      </c>
      <c r="B41" s="2" t="s">
        <v>26</v>
      </c>
      <c r="C41" s="2" t="s">
        <v>54</v>
      </c>
      <c r="D41" s="2" t="s">
        <v>55</v>
      </c>
      <c r="E41" s="33">
        <v>82111902</v>
      </c>
      <c r="F41" s="2" t="s">
        <v>118</v>
      </c>
      <c r="G41" s="34">
        <v>1</v>
      </c>
      <c r="H41" s="3">
        <v>1</v>
      </c>
      <c r="I41" s="33">
        <v>11.5</v>
      </c>
      <c r="J41" s="33">
        <v>1</v>
      </c>
      <c r="K41" s="33" t="s">
        <v>30</v>
      </c>
      <c r="L41" s="2" t="s">
        <v>31</v>
      </c>
      <c r="M41" s="33" t="s">
        <v>57</v>
      </c>
      <c r="N41" s="33">
        <v>0</v>
      </c>
      <c r="O41" s="35">
        <v>80494962</v>
      </c>
      <c r="P41" s="35">
        <v>80494962</v>
      </c>
      <c r="Q41" s="33">
        <v>0</v>
      </c>
      <c r="R41" s="33">
        <v>0</v>
      </c>
      <c r="S41" s="2" t="s">
        <v>33</v>
      </c>
      <c r="T41" s="2" t="s">
        <v>34</v>
      </c>
      <c r="U41" s="2" t="s">
        <v>35</v>
      </c>
      <c r="V41" s="2" t="s">
        <v>36</v>
      </c>
      <c r="W41" s="2" t="s">
        <v>37</v>
      </c>
      <c r="X41" s="2">
        <v>3241000</v>
      </c>
      <c r="Y41" s="96" t="s">
        <v>38</v>
      </c>
    </row>
    <row r="42" spans="1:25" ht="210" x14ac:dyDescent="0.2">
      <c r="A42" s="2" t="s">
        <v>119</v>
      </c>
      <c r="B42" s="2" t="s">
        <v>26</v>
      </c>
      <c r="C42" s="2" t="s">
        <v>54</v>
      </c>
      <c r="D42" s="2" t="s">
        <v>55</v>
      </c>
      <c r="E42" s="33">
        <v>80161507</v>
      </c>
      <c r="F42" s="2" t="s">
        <v>120</v>
      </c>
      <c r="G42" s="34">
        <v>1</v>
      </c>
      <c r="H42" s="3">
        <v>1</v>
      </c>
      <c r="I42" s="33">
        <v>11.5</v>
      </c>
      <c r="J42" s="33">
        <v>1</v>
      </c>
      <c r="K42" s="33" t="s">
        <v>30</v>
      </c>
      <c r="L42" s="2" t="s">
        <v>31</v>
      </c>
      <c r="M42" s="33" t="s">
        <v>57</v>
      </c>
      <c r="N42" s="33">
        <v>0</v>
      </c>
      <c r="O42" s="35">
        <v>80500000</v>
      </c>
      <c r="P42" s="35">
        <v>80500000</v>
      </c>
      <c r="Q42" s="33">
        <v>0</v>
      </c>
      <c r="R42" s="33">
        <v>0</v>
      </c>
      <c r="S42" s="2" t="s">
        <v>33</v>
      </c>
      <c r="T42" s="2" t="s">
        <v>34</v>
      </c>
      <c r="U42" s="2" t="s">
        <v>35</v>
      </c>
      <c r="V42" s="2" t="s">
        <v>36</v>
      </c>
      <c r="W42" s="2" t="s">
        <v>37</v>
      </c>
      <c r="X42" s="2">
        <v>3241000</v>
      </c>
      <c r="Y42" s="96" t="s">
        <v>38</v>
      </c>
    </row>
    <row r="43" spans="1:25" ht="195" x14ac:dyDescent="0.2">
      <c r="A43" s="2" t="s">
        <v>121</v>
      </c>
      <c r="B43" s="2" t="s">
        <v>26</v>
      </c>
      <c r="C43" s="2" t="s">
        <v>54</v>
      </c>
      <c r="D43" s="2" t="s">
        <v>55</v>
      </c>
      <c r="E43" s="33">
        <v>80161500</v>
      </c>
      <c r="F43" s="2" t="s">
        <v>122</v>
      </c>
      <c r="G43" s="34">
        <v>1</v>
      </c>
      <c r="H43" s="3">
        <v>1</v>
      </c>
      <c r="I43" s="33">
        <v>11.5</v>
      </c>
      <c r="J43" s="33">
        <v>1</v>
      </c>
      <c r="K43" s="33" t="s">
        <v>30</v>
      </c>
      <c r="L43" s="2" t="s">
        <v>31</v>
      </c>
      <c r="M43" s="33" t="s">
        <v>57</v>
      </c>
      <c r="N43" s="33">
        <v>0</v>
      </c>
      <c r="O43" s="35">
        <v>71760000</v>
      </c>
      <c r="P43" s="35">
        <v>71760000</v>
      </c>
      <c r="Q43" s="33">
        <v>0</v>
      </c>
      <c r="R43" s="33">
        <v>0</v>
      </c>
      <c r="S43" s="2" t="s">
        <v>33</v>
      </c>
      <c r="T43" s="2" t="s">
        <v>34</v>
      </c>
      <c r="U43" s="2" t="s">
        <v>35</v>
      </c>
      <c r="V43" s="2" t="s">
        <v>36</v>
      </c>
      <c r="W43" s="2" t="s">
        <v>37</v>
      </c>
      <c r="X43" s="2">
        <v>3241000</v>
      </c>
      <c r="Y43" s="96" t="s">
        <v>38</v>
      </c>
    </row>
    <row r="44" spans="1:25" ht="195" x14ac:dyDescent="0.2">
      <c r="A44" s="2" t="s">
        <v>123</v>
      </c>
      <c r="B44" s="2" t="s">
        <v>26</v>
      </c>
      <c r="C44" s="2" t="s">
        <v>54</v>
      </c>
      <c r="D44" s="2" t="s">
        <v>55</v>
      </c>
      <c r="E44" s="33">
        <v>80161507</v>
      </c>
      <c r="F44" s="2" t="s">
        <v>124</v>
      </c>
      <c r="G44" s="34">
        <v>1</v>
      </c>
      <c r="H44" s="3">
        <v>1</v>
      </c>
      <c r="I44" s="33">
        <v>11</v>
      </c>
      <c r="J44" s="33">
        <v>1</v>
      </c>
      <c r="K44" s="33" t="s">
        <v>30</v>
      </c>
      <c r="L44" s="2" t="s">
        <v>31</v>
      </c>
      <c r="M44" s="33" t="s">
        <v>57</v>
      </c>
      <c r="N44" s="33">
        <v>0</v>
      </c>
      <c r="O44" s="35">
        <v>60500000</v>
      </c>
      <c r="P44" s="35">
        <v>60500000</v>
      </c>
      <c r="Q44" s="33">
        <v>0</v>
      </c>
      <c r="R44" s="33">
        <v>0</v>
      </c>
      <c r="S44" s="2" t="s">
        <v>33</v>
      </c>
      <c r="T44" s="2" t="s">
        <v>34</v>
      </c>
      <c r="U44" s="2" t="s">
        <v>35</v>
      </c>
      <c r="V44" s="2" t="s">
        <v>36</v>
      </c>
      <c r="W44" s="2" t="s">
        <v>37</v>
      </c>
      <c r="X44" s="2">
        <v>3241000</v>
      </c>
      <c r="Y44" s="96" t="s">
        <v>38</v>
      </c>
    </row>
    <row r="45" spans="1:25" ht="165" x14ac:dyDescent="0.2">
      <c r="A45" s="2" t="s">
        <v>125</v>
      </c>
      <c r="B45" s="2" t="s">
        <v>26</v>
      </c>
      <c r="C45" s="2" t="s">
        <v>54</v>
      </c>
      <c r="D45" s="2" t="s">
        <v>55</v>
      </c>
      <c r="E45" s="33">
        <v>80161500</v>
      </c>
      <c r="F45" s="2" t="s">
        <v>126</v>
      </c>
      <c r="G45" s="34">
        <v>1</v>
      </c>
      <c r="H45" s="3">
        <v>1</v>
      </c>
      <c r="I45" s="33">
        <v>10</v>
      </c>
      <c r="J45" s="33">
        <v>1</v>
      </c>
      <c r="K45" s="33" t="s">
        <v>30</v>
      </c>
      <c r="L45" s="2" t="s">
        <v>31</v>
      </c>
      <c r="M45" s="33" t="s">
        <v>57</v>
      </c>
      <c r="N45" s="33">
        <v>0</v>
      </c>
      <c r="O45" s="35">
        <v>38480000</v>
      </c>
      <c r="P45" s="35">
        <v>38480000</v>
      </c>
      <c r="Q45" s="33">
        <v>0</v>
      </c>
      <c r="R45" s="33">
        <v>0</v>
      </c>
      <c r="S45" s="2" t="s">
        <v>33</v>
      </c>
      <c r="T45" s="2" t="s">
        <v>34</v>
      </c>
      <c r="U45" s="2" t="s">
        <v>35</v>
      </c>
      <c r="V45" s="2" t="s">
        <v>36</v>
      </c>
      <c r="W45" s="2" t="s">
        <v>37</v>
      </c>
      <c r="X45" s="2">
        <v>3241000</v>
      </c>
      <c r="Y45" s="96" t="s">
        <v>38</v>
      </c>
    </row>
    <row r="46" spans="1:25" ht="210" x14ac:dyDescent="0.2">
      <c r="A46" s="2" t="s">
        <v>127</v>
      </c>
      <c r="B46" s="2" t="s">
        <v>26</v>
      </c>
      <c r="C46" s="2" t="s">
        <v>54</v>
      </c>
      <c r="D46" s="2" t="s">
        <v>55</v>
      </c>
      <c r="E46" s="33">
        <v>82131600</v>
      </c>
      <c r="F46" s="2" t="s">
        <v>128</v>
      </c>
      <c r="G46" s="34">
        <v>1</v>
      </c>
      <c r="H46" s="3">
        <v>1</v>
      </c>
      <c r="I46" s="33">
        <v>11</v>
      </c>
      <c r="J46" s="33">
        <v>1</v>
      </c>
      <c r="K46" s="33" t="s">
        <v>30</v>
      </c>
      <c r="L46" s="2" t="s">
        <v>31</v>
      </c>
      <c r="M46" s="33" t="s">
        <v>57</v>
      </c>
      <c r="N46" s="33">
        <v>0</v>
      </c>
      <c r="O46" s="35">
        <v>60500000</v>
      </c>
      <c r="P46" s="35">
        <v>60500000</v>
      </c>
      <c r="Q46" s="33">
        <v>0</v>
      </c>
      <c r="R46" s="33">
        <v>0</v>
      </c>
      <c r="S46" s="2" t="s">
        <v>33</v>
      </c>
      <c r="T46" s="2" t="s">
        <v>34</v>
      </c>
      <c r="U46" s="2" t="s">
        <v>35</v>
      </c>
      <c r="V46" s="2" t="s">
        <v>36</v>
      </c>
      <c r="W46" s="2" t="s">
        <v>37</v>
      </c>
      <c r="X46" s="2">
        <v>3241000</v>
      </c>
      <c r="Y46" s="96" t="s">
        <v>38</v>
      </c>
    </row>
    <row r="47" spans="1:25" ht="195" x14ac:dyDescent="0.2">
      <c r="A47" s="2" t="s">
        <v>129</v>
      </c>
      <c r="B47" s="2" t="s">
        <v>26</v>
      </c>
      <c r="C47" s="2" t="s">
        <v>54</v>
      </c>
      <c r="D47" s="2" t="s">
        <v>55</v>
      </c>
      <c r="E47" s="33">
        <v>80111601</v>
      </c>
      <c r="F47" s="2" t="s">
        <v>130</v>
      </c>
      <c r="G47" s="3">
        <v>1</v>
      </c>
      <c r="H47" s="3">
        <v>1</v>
      </c>
      <c r="I47" s="33">
        <v>11</v>
      </c>
      <c r="J47" s="33">
        <v>1</v>
      </c>
      <c r="K47" s="33" t="s">
        <v>30</v>
      </c>
      <c r="L47" s="2" t="s">
        <v>31</v>
      </c>
      <c r="M47" s="33" t="s">
        <v>57</v>
      </c>
      <c r="N47" s="2">
        <v>0</v>
      </c>
      <c r="O47" s="36">
        <v>63057280</v>
      </c>
      <c r="P47" s="37">
        <v>63057280</v>
      </c>
      <c r="Q47" s="1">
        <v>0</v>
      </c>
      <c r="R47" s="2">
        <v>0</v>
      </c>
      <c r="S47" s="2" t="s">
        <v>33</v>
      </c>
      <c r="T47" s="2" t="s">
        <v>34</v>
      </c>
      <c r="U47" s="2" t="s">
        <v>35</v>
      </c>
      <c r="V47" s="2" t="s">
        <v>36</v>
      </c>
      <c r="W47" s="2" t="s">
        <v>37</v>
      </c>
      <c r="X47" s="2">
        <v>3241000</v>
      </c>
      <c r="Y47" s="96" t="s">
        <v>38</v>
      </c>
    </row>
    <row r="48" spans="1:25" ht="195" x14ac:dyDescent="0.2">
      <c r="A48" s="2" t="s">
        <v>131</v>
      </c>
      <c r="B48" s="2" t="s">
        <v>26</v>
      </c>
      <c r="C48" s="2" t="s">
        <v>54</v>
      </c>
      <c r="D48" s="2" t="s">
        <v>55</v>
      </c>
      <c r="E48" s="33">
        <v>80111601</v>
      </c>
      <c r="F48" s="2" t="s">
        <v>132</v>
      </c>
      <c r="G48" s="3">
        <v>1</v>
      </c>
      <c r="H48" s="3">
        <v>1</v>
      </c>
      <c r="I48" s="33">
        <v>11</v>
      </c>
      <c r="J48" s="33">
        <v>1</v>
      </c>
      <c r="K48" s="33" t="s">
        <v>30</v>
      </c>
      <c r="L48" s="2" t="s">
        <v>31</v>
      </c>
      <c r="M48" s="33" t="s">
        <v>57</v>
      </c>
      <c r="N48" s="2">
        <v>0</v>
      </c>
      <c r="O48" s="36">
        <v>63057280</v>
      </c>
      <c r="P48" s="37">
        <v>63057280</v>
      </c>
      <c r="Q48" s="1">
        <v>0</v>
      </c>
      <c r="R48" s="2">
        <v>0</v>
      </c>
      <c r="S48" s="2" t="s">
        <v>33</v>
      </c>
      <c r="T48" s="2" t="s">
        <v>34</v>
      </c>
      <c r="U48" s="2" t="s">
        <v>35</v>
      </c>
      <c r="V48" s="2" t="s">
        <v>36</v>
      </c>
      <c r="W48" s="2" t="s">
        <v>37</v>
      </c>
      <c r="X48" s="2">
        <v>3241000</v>
      </c>
      <c r="Y48" s="96" t="s">
        <v>38</v>
      </c>
    </row>
    <row r="49" spans="1:25" ht="135" x14ac:dyDescent="0.2">
      <c r="A49" s="2" t="s">
        <v>133</v>
      </c>
      <c r="B49" s="2" t="s">
        <v>26</v>
      </c>
      <c r="C49" s="2" t="s">
        <v>54</v>
      </c>
      <c r="D49" s="2" t="s">
        <v>55</v>
      </c>
      <c r="E49" s="33">
        <v>80111601</v>
      </c>
      <c r="F49" s="2" t="s">
        <v>134</v>
      </c>
      <c r="G49" s="3">
        <v>1</v>
      </c>
      <c r="H49" s="3">
        <v>1</v>
      </c>
      <c r="I49" s="33">
        <v>9</v>
      </c>
      <c r="J49" s="33">
        <v>1</v>
      </c>
      <c r="K49" s="33" t="s">
        <v>30</v>
      </c>
      <c r="L49" s="2" t="s">
        <v>31</v>
      </c>
      <c r="M49" s="33" t="s">
        <v>57</v>
      </c>
      <c r="N49" s="2">
        <v>0</v>
      </c>
      <c r="O49" s="36">
        <v>69300000</v>
      </c>
      <c r="P49" s="37">
        <v>69300000</v>
      </c>
      <c r="Q49" s="1">
        <v>0</v>
      </c>
      <c r="R49" s="2">
        <v>0</v>
      </c>
      <c r="S49" s="2" t="s">
        <v>33</v>
      </c>
      <c r="T49" s="2" t="s">
        <v>34</v>
      </c>
      <c r="U49" s="2" t="s">
        <v>35</v>
      </c>
      <c r="V49" s="2" t="s">
        <v>36</v>
      </c>
      <c r="W49" s="2" t="s">
        <v>37</v>
      </c>
      <c r="X49" s="2">
        <v>3241000</v>
      </c>
      <c r="Y49" s="96" t="s">
        <v>38</v>
      </c>
    </row>
    <row r="50" spans="1:25" ht="195" x14ac:dyDescent="0.2">
      <c r="A50" s="2" t="s">
        <v>135</v>
      </c>
      <c r="B50" s="2" t="s">
        <v>26</v>
      </c>
      <c r="C50" s="2" t="s">
        <v>54</v>
      </c>
      <c r="D50" s="2" t="s">
        <v>55</v>
      </c>
      <c r="E50" s="33">
        <v>80111601</v>
      </c>
      <c r="F50" s="2" t="s">
        <v>130</v>
      </c>
      <c r="G50" s="3">
        <v>1</v>
      </c>
      <c r="H50" s="3">
        <v>1</v>
      </c>
      <c r="I50" s="33">
        <v>7.5</v>
      </c>
      <c r="J50" s="33">
        <v>1</v>
      </c>
      <c r="K50" s="33" t="s">
        <v>30</v>
      </c>
      <c r="L50" s="2" t="s">
        <v>31</v>
      </c>
      <c r="M50" s="33" t="s">
        <v>57</v>
      </c>
      <c r="N50" s="2">
        <v>0</v>
      </c>
      <c r="O50" s="36">
        <v>42993600</v>
      </c>
      <c r="P50" s="37">
        <v>42993600</v>
      </c>
      <c r="Q50" s="1">
        <v>0</v>
      </c>
      <c r="R50" s="2">
        <v>0</v>
      </c>
      <c r="S50" s="2" t="s">
        <v>33</v>
      </c>
      <c r="T50" s="2" t="s">
        <v>34</v>
      </c>
      <c r="U50" s="2" t="s">
        <v>35</v>
      </c>
      <c r="V50" s="2" t="s">
        <v>36</v>
      </c>
      <c r="W50" s="2" t="s">
        <v>37</v>
      </c>
      <c r="X50" s="2">
        <v>3241000</v>
      </c>
      <c r="Y50" s="96" t="s">
        <v>38</v>
      </c>
    </row>
    <row r="51" spans="1:25" ht="240" x14ac:dyDescent="0.2">
      <c r="A51" s="2" t="s">
        <v>136</v>
      </c>
      <c r="B51" s="2" t="s">
        <v>26</v>
      </c>
      <c r="C51" s="2" t="s">
        <v>54</v>
      </c>
      <c r="D51" s="2" t="s">
        <v>55</v>
      </c>
      <c r="E51" s="33">
        <v>80101509</v>
      </c>
      <c r="F51" s="6" t="s">
        <v>137</v>
      </c>
      <c r="G51" s="3">
        <v>1</v>
      </c>
      <c r="H51" s="3">
        <v>1</v>
      </c>
      <c r="I51" s="33">
        <v>11</v>
      </c>
      <c r="J51" s="33">
        <v>1</v>
      </c>
      <c r="K51" s="33" t="s">
        <v>30</v>
      </c>
      <c r="L51" s="2" t="s">
        <v>31</v>
      </c>
      <c r="M51" s="33" t="s">
        <v>57</v>
      </c>
      <c r="N51" s="2">
        <v>0</v>
      </c>
      <c r="O51" s="36">
        <v>82818582</v>
      </c>
      <c r="P51" s="37">
        <v>82818582</v>
      </c>
      <c r="Q51" s="1">
        <v>0</v>
      </c>
      <c r="R51" s="2">
        <v>0</v>
      </c>
      <c r="S51" s="2" t="s">
        <v>33</v>
      </c>
      <c r="T51" s="2" t="s">
        <v>34</v>
      </c>
      <c r="U51" s="2" t="s">
        <v>35</v>
      </c>
      <c r="V51" s="2" t="s">
        <v>36</v>
      </c>
      <c r="W51" s="2" t="s">
        <v>37</v>
      </c>
      <c r="X51" s="2">
        <v>3241000</v>
      </c>
      <c r="Y51" s="96" t="s">
        <v>38</v>
      </c>
    </row>
    <row r="52" spans="1:25" ht="210" x14ac:dyDescent="0.2">
      <c r="A52" s="2" t="s">
        <v>138</v>
      </c>
      <c r="B52" s="2" t="s">
        <v>26</v>
      </c>
      <c r="C52" s="2" t="s">
        <v>54</v>
      </c>
      <c r="D52" s="2" t="s">
        <v>55</v>
      </c>
      <c r="E52" s="38">
        <v>80111601</v>
      </c>
      <c r="F52" s="2" t="s">
        <v>139</v>
      </c>
      <c r="G52" s="39">
        <v>1</v>
      </c>
      <c r="H52" s="3">
        <v>1</v>
      </c>
      <c r="I52" s="33">
        <v>11</v>
      </c>
      <c r="J52" s="33">
        <v>1</v>
      </c>
      <c r="K52" s="33" t="s">
        <v>30</v>
      </c>
      <c r="L52" s="2" t="s">
        <v>31</v>
      </c>
      <c r="M52" s="2" t="s">
        <v>32</v>
      </c>
      <c r="N52" s="2">
        <v>0</v>
      </c>
      <c r="O52" s="35">
        <v>31570000</v>
      </c>
      <c r="P52" s="35">
        <v>31570000</v>
      </c>
      <c r="Q52" s="1">
        <v>0</v>
      </c>
      <c r="R52" s="2">
        <v>0</v>
      </c>
      <c r="S52" s="2" t="s">
        <v>33</v>
      </c>
      <c r="T52" s="2" t="s">
        <v>34</v>
      </c>
      <c r="U52" s="2" t="s">
        <v>35</v>
      </c>
      <c r="V52" s="2" t="s">
        <v>36</v>
      </c>
      <c r="W52" s="2" t="s">
        <v>37</v>
      </c>
      <c r="X52" s="2">
        <v>3241000</v>
      </c>
      <c r="Y52" s="96" t="s">
        <v>38</v>
      </c>
    </row>
    <row r="53" spans="1:25" ht="195" x14ac:dyDescent="0.2">
      <c r="A53" s="2" t="s">
        <v>140</v>
      </c>
      <c r="B53" s="2" t="s">
        <v>26</v>
      </c>
      <c r="C53" s="2" t="s">
        <v>54</v>
      </c>
      <c r="D53" s="2" t="s">
        <v>55</v>
      </c>
      <c r="E53" s="40">
        <v>80111601</v>
      </c>
      <c r="F53" s="2" t="s">
        <v>141</v>
      </c>
      <c r="G53" s="39">
        <v>1</v>
      </c>
      <c r="H53" s="3">
        <v>1</v>
      </c>
      <c r="I53" s="33">
        <v>10.5</v>
      </c>
      <c r="J53" s="33">
        <v>1</v>
      </c>
      <c r="K53" s="33" t="s">
        <v>30</v>
      </c>
      <c r="L53" s="2" t="s">
        <v>31</v>
      </c>
      <c r="M53" s="33" t="s">
        <v>57</v>
      </c>
      <c r="N53" s="2">
        <v>0</v>
      </c>
      <c r="O53" s="35">
        <v>37590000</v>
      </c>
      <c r="P53" s="35">
        <v>37590000</v>
      </c>
      <c r="Q53" s="1">
        <v>0</v>
      </c>
      <c r="R53" s="2">
        <v>0</v>
      </c>
      <c r="S53" s="2" t="s">
        <v>33</v>
      </c>
      <c r="T53" s="2" t="s">
        <v>34</v>
      </c>
      <c r="U53" s="2" t="s">
        <v>35</v>
      </c>
      <c r="V53" s="2" t="s">
        <v>36</v>
      </c>
      <c r="W53" s="2" t="s">
        <v>37</v>
      </c>
      <c r="X53" s="2">
        <v>3241000</v>
      </c>
      <c r="Y53" s="96" t="s">
        <v>38</v>
      </c>
    </row>
    <row r="54" spans="1:25" ht="225" x14ac:dyDescent="0.2">
      <c r="A54" s="2" t="s">
        <v>142</v>
      </c>
      <c r="B54" s="2" t="s">
        <v>26</v>
      </c>
      <c r="C54" s="2" t="s">
        <v>54</v>
      </c>
      <c r="D54" s="2" t="s">
        <v>55</v>
      </c>
      <c r="E54" s="41">
        <v>80111601</v>
      </c>
      <c r="F54" s="2" t="s">
        <v>143</v>
      </c>
      <c r="G54" s="39">
        <v>1</v>
      </c>
      <c r="H54" s="3">
        <v>1</v>
      </c>
      <c r="I54" s="33">
        <v>10.5</v>
      </c>
      <c r="J54" s="33">
        <v>1</v>
      </c>
      <c r="K54" s="33" t="s">
        <v>30</v>
      </c>
      <c r="L54" s="2" t="s">
        <v>31</v>
      </c>
      <c r="M54" s="33" t="s">
        <v>57</v>
      </c>
      <c r="N54" s="2">
        <v>0</v>
      </c>
      <c r="O54" s="35">
        <v>42000000</v>
      </c>
      <c r="P54" s="35">
        <v>42000000</v>
      </c>
      <c r="Q54" s="1">
        <v>0</v>
      </c>
      <c r="R54" s="2">
        <v>0</v>
      </c>
      <c r="S54" s="2" t="s">
        <v>33</v>
      </c>
      <c r="T54" s="2" t="s">
        <v>34</v>
      </c>
      <c r="U54" s="2" t="s">
        <v>35</v>
      </c>
      <c r="V54" s="2" t="s">
        <v>36</v>
      </c>
      <c r="W54" s="2" t="s">
        <v>37</v>
      </c>
      <c r="X54" s="2">
        <v>3241000</v>
      </c>
      <c r="Y54" s="96" t="s">
        <v>38</v>
      </c>
    </row>
    <row r="55" spans="1:25" ht="195" x14ac:dyDescent="0.2">
      <c r="A55" s="2" t="s">
        <v>144</v>
      </c>
      <c r="B55" s="2" t="s">
        <v>26</v>
      </c>
      <c r="C55" s="2" t="s">
        <v>54</v>
      </c>
      <c r="D55" s="2" t="s">
        <v>55</v>
      </c>
      <c r="E55" s="41">
        <v>80111601</v>
      </c>
      <c r="F55" s="2" t="s">
        <v>145</v>
      </c>
      <c r="G55" s="39">
        <v>1</v>
      </c>
      <c r="H55" s="3">
        <v>1</v>
      </c>
      <c r="I55" s="33">
        <v>11</v>
      </c>
      <c r="J55" s="33">
        <v>1</v>
      </c>
      <c r="K55" s="33" t="s">
        <v>30</v>
      </c>
      <c r="L55" s="2" t="s">
        <v>31</v>
      </c>
      <c r="M55" s="33" t="s">
        <v>57</v>
      </c>
      <c r="N55" s="2">
        <v>0</v>
      </c>
      <c r="O55" s="35">
        <v>34331000</v>
      </c>
      <c r="P55" s="35">
        <v>34331000</v>
      </c>
      <c r="Q55" s="1">
        <v>0</v>
      </c>
      <c r="R55" s="2">
        <v>0</v>
      </c>
      <c r="S55" s="2" t="s">
        <v>33</v>
      </c>
      <c r="T55" s="2" t="s">
        <v>34</v>
      </c>
      <c r="U55" s="2" t="s">
        <v>35</v>
      </c>
      <c r="V55" s="2" t="s">
        <v>36</v>
      </c>
      <c r="W55" s="2" t="s">
        <v>37</v>
      </c>
      <c r="X55" s="2">
        <v>3241000</v>
      </c>
      <c r="Y55" s="96" t="s">
        <v>38</v>
      </c>
    </row>
    <row r="56" spans="1:25" ht="225" x14ac:dyDescent="0.2">
      <c r="A56" s="2" t="s">
        <v>146</v>
      </c>
      <c r="B56" s="2" t="s">
        <v>26</v>
      </c>
      <c r="C56" s="2" t="s">
        <v>54</v>
      </c>
      <c r="D56" s="2" t="s">
        <v>55</v>
      </c>
      <c r="E56" s="41">
        <v>80111601</v>
      </c>
      <c r="F56" s="2" t="s">
        <v>147</v>
      </c>
      <c r="G56" s="39">
        <v>1</v>
      </c>
      <c r="H56" s="3">
        <v>1</v>
      </c>
      <c r="I56" s="33">
        <v>11</v>
      </c>
      <c r="J56" s="33">
        <v>1</v>
      </c>
      <c r="K56" s="33" t="s">
        <v>30</v>
      </c>
      <c r="L56" s="2" t="s">
        <v>31</v>
      </c>
      <c r="M56" s="33" t="s">
        <v>57</v>
      </c>
      <c r="N56" s="2">
        <v>0</v>
      </c>
      <c r="O56" s="35">
        <v>59070000</v>
      </c>
      <c r="P56" s="35">
        <v>59070000</v>
      </c>
      <c r="Q56" s="1">
        <v>0</v>
      </c>
      <c r="R56" s="2">
        <v>0</v>
      </c>
      <c r="S56" s="2" t="s">
        <v>33</v>
      </c>
      <c r="T56" s="2" t="s">
        <v>34</v>
      </c>
      <c r="U56" s="2" t="s">
        <v>35</v>
      </c>
      <c r="V56" s="2" t="s">
        <v>36</v>
      </c>
      <c r="W56" s="2" t="s">
        <v>37</v>
      </c>
      <c r="X56" s="2">
        <v>3241000</v>
      </c>
      <c r="Y56" s="96" t="s">
        <v>38</v>
      </c>
    </row>
    <row r="57" spans="1:25" ht="150" x14ac:dyDescent="0.2">
      <c r="A57" s="2" t="s">
        <v>148</v>
      </c>
      <c r="B57" s="2" t="s">
        <v>26</v>
      </c>
      <c r="C57" s="2" t="s">
        <v>54</v>
      </c>
      <c r="D57" s="2" t="s">
        <v>55</v>
      </c>
      <c r="E57" s="41">
        <v>80111601</v>
      </c>
      <c r="F57" s="2" t="s">
        <v>149</v>
      </c>
      <c r="G57" s="39">
        <v>1</v>
      </c>
      <c r="H57" s="3">
        <v>1</v>
      </c>
      <c r="I57" s="33">
        <v>11</v>
      </c>
      <c r="J57" s="33">
        <v>1</v>
      </c>
      <c r="K57" s="33" t="s">
        <v>30</v>
      </c>
      <c r="L57" s="2" t="s">
        <v>31</v>
      </c>
      <c r="M57" s="33" t="s">
        <v>57</v>
      </c>
      <c r="N57" s="2">
        <v>0</v>
      </c>
      <c r="O57" s="35">
        <v>68255000</v>
      </c>
      <c r="P57" s="35">
        <v>68255000</v>
      </c>
      <c r="Q57" s="1">
        <v>0</v>
      </c>
      <c r="R57" s="2">
        <v>0</v>
      </c>
      <c r="S57" s="2" t="s">
        <v>33</v>
      </c>
      <c r="T57" s="2" t="s">
        <v>34</v>
      </c>
      <c r="U57" s="2" t="s">
        <v>35</v>
      </c>
      <c r="V57" s="2" t="s">
        <v>36</v>
      </c>
      <c r="W57" s="2" t="s">
        <v>37</v>
      </c>
      <c r="X57" s="2">
        <v>3241000</v>
      </c>
      <c r="Y57" s="96" t="s">
        <v>38</v>
      </c>
    </row>
    <row r="58" spans="1:25" ht="135" x14ac:dyDescent="0.2">
      <c r="A58" s="2" t="s">
        <v>150</v>
      </c>
      <c r="B58" s="2" t="s">
        <v>26</v>
      </c>
      <c r="C58" s="2" t="s">
        <v>54</v>
      </c>
      <c r="D58" s="2" t="s">
        <v>55</v>
      </c>
      <c r="E58" s="41">
        <v>80111601</v>
      </c>
      <c r="F58" s="2" t="s">
        <v>151</v>
      </c>
      <c r="G58" s="39">
        <v>1</v>
      </c>
      <c r="H58" s="3">
        <v>1</v>
      </c>
      <c r="I58" s="33">
        <v>11</v>
      </c>
      <c r="J58" s="33">
        <v>1</v>
      </c>
      <c r="K58" s="33" t="s">
        <v>30</v>
      </c>
      <c r="L58" s="2" t="s">
        <v>31</v>
      </c>
      <c r="M58" s="33" t="s">
        <v>57</v>
      </c>
      <c r="N58" s="2">
        <v>0</v>
      </c>
      <c r="O58" s="35">
        <v>59070000</v>
      </c>
      <c r="P58" s="35">
        <v>59070000</v>
      </c>
      <c r="Q58" s="1">
        <v>0</v>
      </c>
      <c r="R58" s="2">
        <v>0</v>
      </c>
      <c r="S58" s="2" t="s">
        <v>33</v>
      </c>
      <c r="T58" s="2" t="s">
        <v>34</v>
      </c>
      <c r="U58" s="2" t="s">
        <v>35</v>
      </c>
      <c r="V58" s="2" t="s">
        <v>36</v>
      </c>
      <c r="W58" s="2" t="s">
        <v>37</v>
      </c>
      <c r="X58" s="2">
        <v>3241000</v>
      </c>
      <c r="Y58" s="96" t="s">
        <v>38</v>
      </c>
    </row>
    <row r="59" spans="1:25" ht="180" x14ac:dyDescent="0.2">
      <c r="A59" s="2" t="s">
        <v>152</v>
      </c>
      <c r="B59" s="2" t="s">
        <v>26</v>
      </c>
      <c r="C59" s="2" t="s">
        <v>54</v>
      </c>
      <c r="D59" s="2" t="s">
        <v>55</v>
      </c>
      <c r="E59" s="41">
        <v>80111601</v>
      </c>
      <c r="F59" s="2" t="s">
        <v>153</v>
      </c>
      <c r="G59" s="39">
        <v>1</v>
      </c>
      <c r="H59" s="3">
        <v>1</v>
      </c>
      <c r="I59" s="33">
        <v>11</v>
      </c>
      <c r="J59" s="33">
        <v>1</v>
      </c>
      <c r="K59" s="33" t="s">
        <v>30</v>
      </c>
      <c r="L59" s="2" t="s">
        <v>31</v>
      </c>
      <c r="M59" s="33" t="s">
        <v>57</v>
      </c>
      <c r="N59" s="2">
        <v>0</v>
      </c>
      <c r="O59" s="35">
        <v>52122000</v>
      </c>
      <c r="P59" s="35">
        <v>52122000</v>
      </c>
      <c r="Q59" s="1">
        <v>0</v>
      </c>
      <c r="R59" s="2">
        <v>0</v>
      </c>
      <c r="S59" s="2" t="s">
        <v>33</v>
      </c>
      <c r="T59" s="2" t="s">
        <v>34</v>
      </c>
      <c r="U59" s="2" t="s">
        <v>35</v>
      </c>
      <c r="V59" s="2" t="s">
        <v>36</v>
      </c>
      <c r="W59" s="2" t="s">
        <v>37</v>
      </c>
      <c r="X59" s="2">
        <v>3241000</v>
      </c>
      <c r="Y59" s="96" t="s">
        <v>38</v>
      </c>
    </row>
    <row r="60" spans="1:25" ht="135" x14ac:dyDescent="0.2">
      <c r="A60" s="2" t="s">
        <v>154</v>
      </c>
      <c r="B60" s="2" t="s">
        <v>26</v>
      </c>
      <c r="C60" s="2" t="s">
        <v>54</v>
      </c>
      <c r="D60" s="2" t="s">
        <v>55</v>
      </c>
      <c r="E60" s="41">
        <v>80111601</v>
      </c>
      <c r="F60" s="129" t="s">
        <v>155</v>
      </c>
      <c r="G60" s="39">
        <v>1</v>
      </c>
      <c r="H60" s="3">
        <v>1</v>
      </c>
      <c r="I60" s="33">
        <v>10.5</v>
      </c>
      <c r="J60" s="33">
        <v>1</v>
      </c>
      <c r="K60" s="33" t="s">
        <v>30</v>
      </c>
      <c r="L60" s="2" t="s">
        <v>31</v>
      </c>
      <c r="M60" s="33" t="s">
        <v>57</v>
      </c>
      <c r="N60" s="2">
        <v>0</v>
      </c>
      <c r="O60" s="35">
        <v>52122000</v>
      </c>
      <c r="P60" s="35">
        <v>52122000</v>
      </c>
      <c r="Q60" s="1">
        <v>0</v>
      </c>
      <c r="R60" s="2">
        <v>0</v>
      </c>
      <c r="S60" s="2" t="s">
        <v>33</v>
      </c>
      <c r="T60" s="2" t="s">
        <v>34</v>
      </c>
      <c r="U60" s="2" t="s">
        <v>35</v>
      </c>
      <c r="V60" s="2" t="s">
        <v>36</v>
      </c>
      <c r="W60" s="2" t="s">
        <v>37</v>
      </c>
      <c r="X60" s="2">
        <v>3241000</v>
      </c>
      <c r="Y60" s="96" t="s">
        <v>38</v>
      </c>
    </row>
    <row r="61" spans="1:25" ht="135" x14ac:dyDescent="0.2">
      <c r="A61" s="2" t="s">
        <v>156</v>
      </c>
      <c r="B61" s="2" t="s">
        <v>26</v>
      </c>
      <c r="C61" s="2" t="s">
        <v>54</v>
      </c>
      <c r="D61" s="2" t="s">
        <v>55</v>
      </c>
      <c r="E61" s="41">
        <v>80111601</v>
      </c>
      <c r="F61" s="129" t="s">
        <v>155</v>
      </c>
      <c r="G61" s="39">
        <v>1</v>
      </c>
      <c r="H61" s="3">
        <v>1</v>
      </c>
      <c r="I61" s="33">
        <v>10.5</v>
      </c>
      <c r="J61" s="33">
        <v>1</v>
      </c>
      <c r="K61" s="33" t="s">
        <v>30</v>
      </c>
      <c r="L61" s="2" t="s">
        <v>31</v>
      </c>
      <c r="M61" s="33" t="s">
        <v>57</v>
      </c>
      <c r="N61" s="2">
        <v>0</v>
      </c>
      <c r="O61" s="35">
        <v>52122000</v>
      </c>
      <c r="P61" s="35">
        <v>52122000</v>
      </c>
      <c r="Q61" s="1">
        <v>0</v>
      </c>
      <c r="R61" s="2">
        <v>0</v>
      </c>
      <c r="S61" s="2" t="s">
        <v>33</v>
      </c>
      <c r="T61" s="2" t="s">
        <v>34</v>
      </c>
      <c r="U61" s="2" t="s">
        <v>35</v>
      </c>
      <c r="V61" s="2" t="s">
        <v>36</v>
      </c>
      <c r="W61" s="2" t="s">
        <v>37</v>
      </c>
      <c r="X61" s="2">
        <v>3241000</v>
      </c>
      <c r="Y61" s="96" t="s">
        <v>38</v>
      </c>
    </row>
    <row r="62" spans="1:25" ht="135" x14ac:dyDescent="0.2">
      <c r="A62" s="2" t="s">
        <v>157</v>
      </c>
      <c r="B62" s="2" t="s">
        <v>26</v>
      </c>
      <c r="C62" s="2" t="s">
        <v>54</v>
      </c>
      <c r="D62" s="2" t="s">
        <v>55</v>
      </c>
      <c r="E62" s="41">
        <v>80111601</v>
      </c>
      <c r="F62" s="129" t="s">
        <v>155</v>
      </c>
      <c r="G62" s="39">
        <v>1</v>
      </c>
      <c r="H62" s="3">
        <v>1</v>
      </c>
      <c r="I62" s="33">
        <v>10.5</v>
      </c>
      <c r="J62" s="33">
        <v>1</v>
      </c>
      <c r="K62" s="33" t="s">
        <v>30</v>
      </c>
      <c r="L62" s="2" t="s">
        <v>31</v>
      </c>
      <c r="M62" s="33" t="s">
        <v>57</v>
      </c>
      <c r="N62" s="2">
        <v>0</v>
      </c>
      <c r="O62" s="35">
        <v>52122000</v>
      </c>
      <c r="P62" s="35">
        <v>52122000</v>
      </c>
      <c r="Q62" s="1">
        <v>0</v>
      </c>
      <c r="R62" s="2">
        <v>0</v>
      </c>
      <c r="S62" s="2" t="s">
        <v>33</v>
      </c>
      <c r="T62" s="2" t="s">
        <v>34</v>
      </c>
      <c r="U62" s="2" t="s">
        <v>35</v>
      </c>
      <c r="V62" s="2" t="s">
        <v>36</v>
      </c>
      <c r="W62" s="2" t="s">
        <v>37</v>
      </c>
      <c r="X62" s="2">
        <v>3241000</v>
      </c>
      <c r="Y62" s="96" t="s">
        <v>38</v>
      </c>
    </row>
    <row r="63" spans="1:25" ht="135" x14ac:dyDescent="0.2">
      <c r="A63" s="2" t="s">
        <v>158</v>
      </c>
      <c r="B63" s="2" t="s">
        <v>26</v>
      </c>
      <c r="C63" s="2" t="s">
        <v>54</v>
      </c>
      <c r="D63" s="2" t="s">
        <v>55</v>
      </c>
      <c r="E63" s="41">
        <v>80111601</v>
      </c>
      <c r="F63" s="129" t="s">
        <v>155</v>
      </c>
      <c r="G63" s="39">
        <v>1</v>
      </c>
      <c r="H63" s="3">
        <v>1</v>
      </c>
      <c r="I63" s="33">
        <v>10.5</v>
      </c>
      <c r="J63" s="33">
        <v>1</v>
      </c>
      <c r="K63" s="33" t="s">
        <v>30</v>
      </c>
      <c r="L63" s="2" t="s">
        <v>31</v>
      </c>
      <c r="M63" s="33" t="s">
        <v>57</v>
      </c>
      <c r="N63" s="2">
        <v>0</v>
      </c>
      <c r="O63" s="35">
        <v>52122000</v>
      </c>
      <c r="P63" s="35">
        <v>52122000</v>
      </c>
      <c r="Q63" s="1">
        <v>0</v>
      </c>
      <c r="R63" s="2">
        <v>0</v>
      </c>
      <c r="S63" s="2" t="s">
        <v>33</v>
      </c>
      <c r="T63" s="2" t="s">
        <v>34</v>
      </c>
      <c r="U63" s="2" t="s">
        <v>35</v>
      </c>
      <c r="V63" s="2" t="s">
        <v>36</v>
      </c>
      <c r="W63" s="2" t="s">
        <v>37</v>
      </c>
      <c r="X63" s="2">
        <v>3241000</v>
      </c>
      <c r="Y63" s="96" t="s">
        <v>38</v>
      </c>
    </row>
    <row r="64" spans="1:25" ht="135" x14ac:dyDescent="0.2">
      <c r="A64" s="2" t="s">
        <v>159</v>
      </c>
      <c r="B64" s="2" t="s">
        <v>26</v>
      </c>
      <c r="C64" s="2" t="s">
        <v>54</v>
      </c>
      <c r="D64" s="2" t="s">
        <v>55</v>
      </c>
      <c r="E64" s="41">
        <v>80111601</v>
      </c>
      <c r="F64" s="129" t="s">
        <v>155</v>
      </c>
      <c r="G64" s="39">
        <v>1</v>
      </c>
      <c r="H64" s="3">
        <v>1</v>
      </c>
      <c r="I64" s="33">
        <v>10.5</v>
      </c>
      <c r="J64" s="33">
        <v>1</v>
      </c>
      <c r="K64" s="33" t="s">
        <v>30</v>
      </c>
      <c r="L64" s="2" t="s">
        <v>31</v>
      </c>
      <c r="M64" s="33" t="s">
        <v>57</v>
      </c>
      <c r="N64" s="2">
        <v>0</v>
      </c>
      <c r="O64" s="35">
        <v>52122000</v>
      </c>
      <c r="P64" s="35">
        <v>52122000</v>
      </c>
      <c r="Q64" s="1">
        <v>0</v>
      </c>
      <c r="R64" s="2">
        <v>0</v>
      </c>
      <c r="S64" s="2" t="s">
        <v>33</v>
      </c>
      <c r="T64" s="2" t="s">
        <v>34</v>
      </c>
      <c r="U64" s="2" t="s">
        <v>35</v>
      </c>
      <c r="V64" s="2" t="s">
        <v>36</v>
      </c>
      <c r="W64" s="2" t="s">
        <v>37</v>
      </c>
      <c r="X64" s="2">
        <v>3241000</v>
      </c>
      <c r="Y64" s="96" t="s">
        <v>38</v>
      </c>
    </row>
    <row r="65" spans="1:25" ht="135" x14ac:dyDescent="0.2">
      <c r="A65" s="2" t="s">
        <v>160</v>
      </c>
      <c r="B65" s="2" t="s">
        <v>26</v>
      </c>
      <c r="C65" s="2" t="s">
        <v>54</v>
      </c>
      <c r="D65" s="2" t="s">
        <v>55</v>
      </c>
      <c r="E65" s="41">
        <v>80111601</v>
      </c>
      <c r="F65" s="129" t="s">
        <v>155</v>
      </c>
      <c r="G65" s="39">
        <v>1</v>
      </c>
      <c r="H65" s="3">
        <v>1</v>
      </c>
      <c r="I65" s="33">
        <v>10.5</v>
      </c>
      <c r="J65" s="33">
        <v>1</v>
      </c>
      <c r="K65" s="33" t="s">
        <v>30</v>
      </c>
      <c r="L65" s="2" t="s">
        <v>31</v>
      </c>
      <c r="M65" s="33" t="s">
        <v>57</v>
      </c>
      <c r="N65" s="2">
        <v>0</v>
      </c>
      <c r="O65" s="35">
        <v>52122000</v>
      </c>
      <c r="P65" s="35">
        <v>52122000</v>
      </c>
      <c r="Q65" s="1">
        <v>0</v>
      </c>
      <c r="R65" s="2">
        <v>0</v>
      </c>
      <c r="S65" s="2" t="s">
        <v>33</v>
      </c>
      <c r="T65" s="2" t="s">
        <v>34</v>
      </c>
      <c r="U65" s="2" t="s">
        <v>35</v>
      </c>
      <c r="V65" s="2" t="s">
        <v>36</v>
      </c>
      <c r="W65" s="2" t="s">
        <v>37</v>
      </c>
      <c r="X65" s="2">
        <v>3241000</v>
      </c>
      <c r="Y65" s="96" t="s">
        <v>38</v>
      </c>
    </row>
    <row r="66" spans="1:25" ht="135" x14ac:dyDescent="0.2">
      <c r="A66" s="2" t="s">
        <v>161</v>
      </c>
      <c r="B66" s="2" t="s">
        <v>26</v>
      </c>
      <c r="C66" s="2" t="s">
        <v>54</v>
      </c>
      <c r="D66" s="2" t="s">
        <v>55</v>
      </c>
      <c r="E66" s="41">
        <v>80111601</v>
      </c>
      <c r="F66" s="129" t="s">
        <v>155</v>
      </c>
      <c r="G66" s="39">
        <v>1</v>
      </c>
      <c r="H66" s="3">
        <v>1</v>
      </c>
      <c r="I66" s="33">
        <v>10.5</v>
      </c>
      <c r="J66" s="33">
        <v>1</v>
      </c>
      <c r="K66" s="33" t="s">
        <v>30</v>
      </c>
      <c r="L66" s="2" t="s">
        <v>31</v>
      </c>
      <c r="M66" s="33" t="s">
        <v>57</v>
      </c>
      <c r="N66" s="2">
        <v>0</v>
      </c>
      <c r="O66" s="35">
        <v>52122000</v>
      </c>
      <c r="P66" s="35">
        <v>52122000</v>
      </c>
      <c r="Q66" s="1">
        <v>0</v>
      </c>
      <c r="R66" s="2">
        <v>0</v>
      </c>
      <c r="S66" s="2" t="s">
        <v>33</v>
      </c>
      <c r="T66" s="2" t="s">
        <v>34</v>
      </c>
      <c r="U66" s="2" t="s">
        <v>35</v>
      </c>
      <c r="V66" s="2" t="s">
        <v>36</v>
      </c>
      <c r="W66" s="2" t="s">
        <v>37</v>
      </c>
      <c r="X66" s="2">
        <v>3241000</v>
      </c>
      <c r="Y66" s="96" t="s">
        <v>38</v>
      </c>
    </row>
    <row r="67" spans="1:25" ht="135" x14ac:dyDescent="0.2">
      <c r="A67" s="2" t="s">
        <v>162</v>
      </c>
      <c r="B67" s="2" t="s">
        <v>26</v>
      </c>
      <c r="C67" s="2" t="s">
        <v>54</v>
      </c>
      <c r="D67" s="2" t="s">
        <v>55</v>
      </c>
      <c r="E67" s="41">
        <v>80111601</v>
      </c>
      <c r="F67" s="129" t="s">
        <v>155</v>
      </c>
      <c r="G67" s="39">
        <v>1</v>
      </c>
      <c r="H67" s="3">
        <v>1</v>
      </c>
      <c r="I67" s="33">
        <v>10.5</v>
      </c>
      <c r="J67" s="33">
        <v>1</v>
      </c>
      <c r="K67" s="33" t="s">
        <v>30</v>
      </c>
      <c r="L67" s="2" t="s">
        <v>31</v>
      </c>
      <c r="M67" s="33" t="s">
        <v>57</v>
      </c>
      <c r="N67" s="2">
        <v>0</v>
      </c>
      <c r="O67" s="35">
        <v>52122000</v>
      </c>
      <c r="P67" s="35">
        <v>52122000</v>
      </c>
      <c r="Q67" s="1">
        <v>0</v>
      </c>
      <c r="R67" s="2">
        <v>0</v>
      </c>
      <c r="S67" s="2" t="s">
        <v>33</v>
      </c>
      <c r="T67" s="2" t="s">
        <v>34</v>
      </c>
      <c r="U67" s="2" t="s">
        <v>35</v>
      </c>
      <c r="V67" s="2" t="s">
        <v>36</v>
      </c>
      <c r="W67" s="2" t="s">
        <v>37</v>
      </c>
      <c r="X67" s="2">
        <v>3241000</v>
      </c>
      <c r="Y67" s="96" t="s">
        <v>38</v>
      </c>
    </row>
    <row r="68" spans="1:25" ht="135" x14ac:dyDescent="0.2">
      <c r="A68" s="2" t="s">
        <v>163</v>
      </c>
      <c r="B68" s="2" t="s">
        <v>26</v>
      </c>
      <c r="C68" s="2" t="s">
        <v>54</v>
      </c>
      <c r="D68" s="2" t="s">
        <v>55</v>
      </c>
      <c r="E68" s="41">
        <v>80111601</v>
      </c>
      <c r="F68" s="129" t="s">
        <v>155</v>
      </c>
      <c r="G68" s="39">
        <v>1</v>
      </c>
      <c r="H68" s="3">
        <v>1</v>
      </c>
      <c r="I68" s="33">
        <v>10.5</v>
      </c>
      <c r="J68" s="33">
        <v>1</v>
      </c>
      <c r="K68" s="33" t="s">
        <v>30</v>
      </c>
      <c r="L68" s="2" t="s">
        <v>31</v>
      </c>
      <c r="M68" s="33" t="s">
        <v>57</v>
      </c>
      <c r="N68" s="2">
        <v>0</v>
      </c>
      <c r="O68" s="35">
        <v>52122000</v>
      </c>
      <c r="P68" s="35">
        <v>52122000</v>
      </c>
      <c r="Q68" s="1">
        <v>0</v>
      </c>
      <c r="R68" s="2">
        <v>0</v>
      </c>
      <c r="S68" s="2" t="s">
        <v>33</v>
      </c>
      <c r="T68" s="2" t="s">
        <v>34</v>
      </c>
      <c r="U68" s="2" t="s">
        <v>35</v>
      </c>
      <c r="V68" s="2" t="s">
        <v>36</v>
      </c>
      <c r="W68" s="2" t="s">
        <v>37</v>
      </c>
      <c r="X68" s="2">
        <v>3241000</v>
      </c>
      <c r="Y68" s="96" t="s">
        <v>38</v>
      </c>
    </row>
    <row r="69" spans="1:25" ht="135" x14ac:dyDescent="0.2">
      <c r="A69" s="2" t="s">
        <v>164</v>
      </c>
      <c r="B69" s="2" t="s">
        <v>26</v>
      </c>
      <c r="C69" s="2" t="s">
        <v>54</v>
      </c>
      <c r="D69" s="2" t="s">
        <v>55</v>
      </c>
      <c r="E69" s="41">
        <v>80111601</v>
      </c>
      <c r="F69" s="129" t="s">
        <v>155</v>
      </c>
      <c r="G69" s="39">
        <v>1</v>
      </c>
      <c r="H69" s="3">
        <v>1</v>
      </c>
      <c r="I69" s="33">
        <v>10.5</v>
      </c>
      <c r="J69" s="33">
        <v>1</v>
      </c>
      <c r="K69" s="33" t="s">
        <v>30</v>
      </c>
      <c r="L69" s="2" t="s">
        <v>31</v>
      </c>
      <c r="M69" s="33" t="s">
        <v>57</v>
      </c>
      <c r="N69" s="2">
        <v>0</v>
      </c>
      <c r="O69" s="35">
        <v>52122000</v>
      </c>
      <c r="P69" s="35">
        <v>52122000</v>
      </c>
      <c r="Q69" s="1">
        <v>0</v>
      </c>
      <c r="R69" s="2">
        <v>0</v>
      </c>
      <c r="S69" s="2" t="s">
        <v>33</v>
      </c>
      <c r="T69" s="2" t="s">
        <v>34</v>
      </c>
      <c r="U69" s="2" t="s">
        <v>35</v>
      </c>
      <c r="V69" s="2" t="s">
        <v>36</v>
      </c>
      <c r="W69" s="2" t="s">
        <v>37</v>
      </c>
      <c r="X69" s="2">
        <v>3241000</v>
      </c>
      <c r="Y69" s="96" t="s">
        <v>38</v>
      </c>
    </row>
    <row r="70" spans="1:25" ht="135" x14ac:dyDescent="0.2">
      <c r="A70" s="2" t="s">
        <v>165</v>
      </c>
      <c r="B70" s="2" t="s">
        <v>26</v>
      </c>
      <c r="C70" s="2" t="s">
        <v>54</v>
      </c>
      <c r="D70" s="2" t="s">
        <v>55</v>
      </c>
      <c r="E70" s="41">
        <v>93141808</v>
      </c>
      <c r="F70" s="129" t="s">
        <v>166</v>
      </c>
      <c r="G70" s="39">
        <v>1</v>
      </c>
      <c r="H70" s="3">
        <v>1</v>
      </c>
      <c r="I70" s="33">
        <v>10.5</v>
      </c>
      <c r="J70" s="33">
        <v>1</v>
      </c>
      <c r="K70" s="33" t="s">
        <v>30</v>
      </c>
      <c r="L70" s="2" t="s">
        <v>31</v>
      </c>
      <c r="M70" s="33" t="s">
        <v>57</v>
      </c>
      <c r="N70" s="2">
        <v>0</v>
      </c>
      <c r="O70" s="4">
        <v>76033776</v>
      </c>
      <c r="P70" s="5">
        <v>76033776</v>
      </c>
      <c r="Q70" s="1">
        <v>0</v>
      </c>
      <c r="R70" s="2">
        <v>0</v>
      </c>
      <c r="S70" s="2" t="s">
        <v>33</v>
      </c>
      <c r="T70" s="2" t="s">
        <v>34</v>
      </c>
      <c r="U70" s="2" t="s">
        <v>35</v>
      </c>
      <c r="V70" s="2" t="s">
        <v>36</v>
      </c>
      <c r="W70" s="2" t="s">
        <v>37</v>
      </c>
      <c r="X70" s="2">
        <v>3241000</v>
      </c>
      <c r="Y70" s="96" t="s">
        <v>38</v>
      </c>
    </row>
    <row r="71" spans="1:25" ht="150" x14ac:dyDescent="0.2">
      <c r="A71" s="2" t="s">
        <v>167</v>
      </c>
      <c r="B71" s="2" t="s">
        <v>26</v>
      </c>
      <c r="C71" s="2" t="s">
        <v>54</v>
      </c>
      <c r="D71" s="2" t="s">
        <v>55</v>
      </c>
      <c r="E71" s="41">
        <v>80101509</v>
      </c>
      <c r="F71" s="129" t="s">
        <v>168</v>
      </c>
      <c r="G71" s="39">
        <v>1</v>
      </c>
      <c r="H71" s="3">
        <v>1</v>
      </c>
      <c r="I71" s="33">
        <v>10.5</v>
      </c>
      <c r="J71" s="33">
        <v>1</v>
      </c>
      <c r="K71" s="33" t="s">
        <v>30</v>
      </c>
      <c r="L71" s="2" t="s">
        <v>31</v>
      </c>
      <c r="M71" s="33" t="s">
        <v>57</v>
      </c>
      <c r="N71" s="2">
        <v>0</v>
      </c>
      <c r="O71" s="4">
        <v>68140800</v>
      </c>
      <c r="P71" s="5">
        <v>68140800</v>
      </c>
      <c r="Q71" s="1">
        <v>0</v>
      </c>
      <c r="R71" s="2">
        <v>0</v>
      </c>
      <c r="S71" s="2" t="s">
        <v>33</v>
      </c>
      <c r="T71" s="2" t="s">
        <v>34</v>
      </c>
      <c r="U71" s="2" t="s">
        <v>35</v>
      </c>
      <c r="V71" s="2" t="s">
        <v>36</v>
      </c>
      <c r="W71" s="2" t="s">
        <v>37</v>
      </c>
      <c r="X71" s="2">
        <v>3241000</v>
      </c>
      <c r="Y71" s="96" t="s">
        <v>38</v>
      </c>
    </row>
    <row r="72" spans="1:25" ht="195.75" x14ac:dyDescent="0.2">
      <c r="A72" s="2" t="s">
        <v>169</v>
      </c>
      <c r="B72" s="2" t="s">
        <v>26</v>
      </c>
      <c r="C72" s="2" t="s">
        <v>54</v>
      </c>
      <c r="D72" s="2" t="s">
        <v>55</v>
      </c>
      <c r="E72" s="41">
        <v>93141808</v>
      </c>
      <c r="F72" s="129" t="s">
        <v>3908</v>
      </c>
      <c r="G72" s="39">
        <v>1</v>
      </c>
      <c r="H72" s="3">
        <v>1</v>
      </c>
      <c r="I72" s="33">
        <v>10.5</v>
      </c>
      <c r="J72" s="33">
        <v>1</v>
      </c>
      <c r="K72" s="33" t="s">
        <v>30</v>
      </c>
      <c r="L72" s="2" t="s">
        <v>31</v>
      </c>
      <c r="M72" s="33" t="s">
        <v>57</v>
      </c>
      <c r="N72" s="2">
        <v>0</v>
      </c>
      <c r="O72" s="4">
        <v>52127712</v>
      </c>
      <c r="P72" s="5">
        <v>52127712</v>
      </c>
      <c r="Q72" s="1">
        <v>0</v>
      </c>
      <c r="R72" s="2">
        <v>0</v>
      </c>
      <c r="S72" s="2" t="s">
        <v>33</v>
      </c>
      <c r="T72" s="2" t="s">
        <v>34</v>
      </c>
      <c r="U72" s="2" t="s">
        <v>35</v>
      </c>
      <c r="V72" s="2" t="s">
        <v>36</v>
      </c>
      <c r="W72" s="2" t="s">
        <v>37</v>
      </c>
      <c r="X72" s="2">
        <v>3241000</v>
      </c>
      <c r="Y72" s="96" t="s">
        <v>38</v>
      </c>
    </row>
    <row r="73" spans="1:25" ht="255" x14ac:dyDescent="0.2">
      <c r="A73" s="2" t="s">
        <v>170</v>
      </c>
      <c r="B73" s="2" t="s">
        <v>26</v>
      </c>
      <c r="C73" s="2" t="s">
        <v>54</v>
      </c>
      <c r="D73" s="2" t="s">
        <v>55</v>
      </c>
      <c r="E73" s="41">
        <v>80101509</v>
      </c>
      <c r="F73" s="129" t="s">
        <v>171</v>
      </c>
      <c r="G73" s="39">
        <v>1</v>
      </c>
      <c r="H73" s="3">
        <v>1</v>
      </c>
      <c r="I73" s="33">
        <v>10.5</v>
      </c>
      <c r="J73" s="33">
        <v>1</v>
      </c>
      <c r="K73" s="33" t="s">
        <v>30</v>
      </c>
      <c r="L73" s="2" t="s">
        <v>31</v>
      </c>
      <c r="M73" s="33" t="s">
        <v>57</v>
      </c>
      <c r="N73" s="2">
        <v>0</v>
      </c>
      <c r="O73" s="4">
        <v>48193719</v>
      </c>
      <c r="P73" s="5">
        <v>48193719</v>
      </c>
      <c r="Q73" s="1">
        <v>0</v>
      </c>
      <c r="R73" s="2">
        <v>0</v>
      </c>
      <c r="S73" s="2" t="s">
        <v>33</v>
      </c>
      <c r="T73" s="2" t="s">
        <v>34</v>
      </c>
      <c r="U73" s="2" t="s">
        <v>35</v>
      </c>
      <c r="V73" s="2" t="s">
        <v>36</v>
      </c>
      <c r="W73" s="2" t="s">
        <v>37</v>
      </c>
      <c r="X73" s="2">
        <v>3241000</v>
      </c>
      <c r="Y73" s="96" t="s">
        <v>38</v>
      </c>
    </row>
    <row r="74" spans="1:25" ht="195" x14ac:dyDescent="0.2">
      <c r="A74" s="2" t="s">
        <v>172</v>
      </c>
      <c r="B74" s="2" t="s">
        <v>26</v>
      </c>
      <c r="C74" s="2" t="s">
        <v>54</v>
      </c>
      <c r="D74" s="2" t="s">
        <v>55</v>
      </c>
      <c r="E74" s="41">
        <v>93141808</v>
      </c>
      <c r="F74" s="129" t="s">
        <v>173</v>
      </c>
      <c r="G74" s="39">
        <v>1</v>
      </c>
      <c r="H74" s="3">
        <v>1</v>
      </c>
      <c r="I74" s="33">
        <v>10.5</v>
      </c>
      <c r="J74" s="33">
        <v>1</v>
      </c>
      <c r="K74" s="33" t="s">
        <v>30</v>
      </c>
      <c r="L74" s="2" t="s">
        <v>31</v>
      </c>
      <c r="M74" s="33" t="s">
        <v>57</v>
      </c>
      <c r="N74" s="2">
        <v>0</v>
      </c>
      <c r="O74" s="4">
        <v>39312000</v>
      </c>
      <c r="P74" s="5">
        <v>39312000</v>
      </c>
      <c r="Q74" s="1">
        <v>0</v>
      </c>
      <c r="R74" s="2">
        <v>0</v>
      </c>
      <c r="S74" s="2" t="s">
        <v>33</v>
      </c>
      <c r="T74" s="2" t="s">
        <v>34</v>
      </c>
      <c r="U74" s="2" t="s">
        <v>35</v>
      </c>
      <c r="V74" s="2" t="s">
        <v>36</v>
      </c>
      <c r="W74" s="2" t="s">
        <v>37</v>
      </c>
      <c r="X74" s="2">
        <v>3241000</v>
      </c>
      <c r="Y74" s="96" t="s">
        <v>38</v>
      </c>
    </row>
    <row r="75" spans="1:25" ht="195" x14ac:dyDescent="0.2">
      <c r="A75" s="2" t="s">
        <v>174</v>
      </c>
      <c r="B75" s="2" t="s">
        <v>26</v>
      </c>
      <c r="C75" s="2" t="s">
        <v>54</v>
      </c>
      <c r="D75" s="2" t="s">
        <v>55</v>
      </c>
      <c r="E75" s="41">
        <v>80101509</v>
      </c>
      <c r="F75" s="129" t="s">
        <v>175</v>
      </c>
      <c r="G75" s="39">
        <v>1</v>
      </c>
      <c r="H75" s="3">
        <v>1</v>
      </c>
      <c r="I75" s="33">
        <v>10.5</v>
      </c>
      <c r="J75" s="33">
        <v>1</v>
      </c>
      <c r="K75" s="33" t="s">
        <v>30</v>
      </c>
      <c r="L75" s="2" t="s">
        <v>31</v>
      </c>
      <c r="M75" s="33" t="s">
        <v>57</v>
      </c>
      <c r="N75" s="2">
        <v>0</v>
      </c>
      <c r="O75" s="4">
        <v>68140800</v>
      </c>
      <c r="P75" s="5">
        <v>68140800</v>
      </c>
      <c r="Q75" s="1">
        <v>0</v>
      </c>
      <c r="R75" s="2">
        <v>0</v>
      </c>
      <c r="S75" s="2" t="s">
        <v>33</v>
      </c>
      <c r="T75" s="2" t="s">
        <v>34</v>
      </c>
      <c r="U75" s="2" t="s">
        <v>35</v>
      </c>
      <c r="V75" s="2" t="s">
        <v>36</v>
      </c>
      <c r="W75" s="2" t="s">
        <v>37</v>
      </c>
      <c r="X75" s="2">
        <v>3241000</v>
      </c>
      <c r="Y75" s="96" t="s">
        <v>38</v>
      </c>
    </row>
    <row r="76" spans="1:25" ht="195" x14ac:dyDescent="0.2">
      <c r="A76" s="2" t="s">
        <v>176</v>
      </c>
      <c r="B76" s="2" t="s">
        <v>26</v>
      </c>
      <c r="C76" s="2" t="s">
        <v>54</v>
      </c>
      <c r="D76" s="2" t="s">
        <v>55</v>
      </c>
      <c r="E76" s="41">
        <v>93141808</v>
      </c>
      <c r="F76" s="129" t="s">
        <v>177</v>
      </c>
      <c r="G76" s="39">
        <v>1</v>
      </c>
      <c r="H76" s="3">
        <v>1</v>
      </c>
      <c r="I76" s="33">
        <v>10.5</v>
      </c>
      <c r="J76" s="33">
        <v>1</v>
      </c>
      <c r="K76" s="33" t="s">
        <v>30</v>
      </c>
      <c r="L76" s="2" t="s">
        <v>31</v>
      </c>
      <c r="M76" s="33" t="s">
        <v>57</v>
      </c>
      <c r="N76" s="2">
        <v>0</v>
      </c>
      <c r="O76" s="4">
        <v>52127712</v>
      </c>
      <c r="P76" s="5">
        <v>52127712</v>
      </c>
      <c r="Q76" s="1">
        <v>0</v>
      </c>
      <c r="R76" s="2">
        <v>0</v>
      </c>
      <c r="S76" s="2" t="s">
        <v>33</v>
      </c>
      <c r="T76" s="2" t="s">
        <v>34</v>
      </c>
      <c r="U76" s="2" t="s">
        <v>35</v>
      </c>
      <c r="V76" s="2" t="s">
        <v>36</v>
      </c>
      <c r="W76" s="2" t="s">
        <v>37</v>
      </c>
      <c r="X76" s="2">
        <v>3241000</v>
      </c>
      <c r="Y76" s="96" t="s">
        <v>38</v>
      </c>
    </row>
    <row r="77" spans="1:25" ht="135" x14ac:dyDescent="0.2">
      <c r="A77" s="2" t="s">
        <v>178</v>
      </c>
      <c r="B77" s="2" t="s">
        <v>26</v>
      </c>
      <c r="C77" s="2" t="s">
        <v>54</v>
      </c>
      <c r="D77" s="2" t="s">
        <v>55</v>
      </c>
      <c r="E77" s="41">
        <v>80111601</v>
      </c>
      <c r="F77" s="129" t="s">
        <v>179</v>
      </c>
      <c r="G77" s="39">
        <v>1</v>
      </c>
      <c r="H77" s="3">
        <v>1</v>
      </c>
      <c r="I77" s="33">
        <v>10.5</v>
      </c>
      <c r="J77" s="33">
        <v>1</v>
      </c>
      <c r="K77" s="33" t="s">
        <v>30</v>
      </c>
      <c r="L77" s="2" t="s">
        <v>31</v>
      </c>
      <c r="M77" s="33" t="s">
        <v>57</v>
      </c>
      <c r="N77" s="2">
        <v>0</v>
      </c>
      <c r="O77" s="4">
        <v>46676448</v>
      </c>
      <c r="P77" s="5">
        <v>46676448</v>
      </c>
      <c r="Q77" s="1">
        <v>0</v>
      </c>
      <c r="R77" s="2">
        <v>0</v>
      </c>
      <c r="S77" s="2" t="s">
        <v>33</v>
      </c>
      <c r="T77" s="2" t="s">
        <v>34</v>
      </c>
      <c r="U77" s="2" t="s">
        <v>35</v>
      </c>
      <c r="V77" s="2" t="s">
        <v>36</v>
      </c>
      <c r="W77" s="2" t="s">
        <v>37</v>
      </c>
      <c r="X77" s="2">
        <v>3241000</v>
      </c>
      <c r="Y77" s="96" t="s">
        <v>38</v>
      </c>
    </row>
    <row r="78" spans="1:25" ht="135" x14ac:dyDescent="0.2">
      <c r="A78" s="2" t="s">
        <v>180</v>
      </c>
      <c r="B78" s="2" t="s">
        <v>26</v>
      </c>
      <c r="C78" s="2" t="s">
        <v>54</v>
      </c>
      <c r="D78" s="2" t="s">
        <v>55</v>
      </c>
      <c r="E78" s="41">
        <v>93141506</v>
      </c>
      <c r="F78" s="129" t="s">
        <v>181</v>
      </c>
      <c r="G78" s="39">
        <v>1</v>
      </c>
      <c r="H78" s="3">
        <v>1</v>
      </c>
      <c r="I78" s="33">
        <v>10.5</v>
      </c>
      <c r="J78" s="33">
        <v>1</v>
      </c>
      <c r="K78" s="33" t="s">
        <v>30</v>
      </c>
      <c r="L78" s="2" t="s">
        <v>31</v>
      </c>
      <c r="M78" s="33" t="s">
        <v>57</v>
      </c>
      <c r="N78" s="2">
        <v>0</v>
      </c>
      <c r="O78" s="4">
        <v>50121467</v>
      </c>
      <c r="P78" s="5">
        <v>50121467</v>
      </c>
      <c r="Q78" s="1">
        <v>0</v>
      </c>
      <c r="R78" s="2">
        <v>0</v>
      </c>
      <c r="S78" s="2" t="s">
        <v>33</v>
      </c>
      <c r="T78" s="2" t="s">
        <v>34</v>
      </c>
      <c r="U78" s="2" t="s">
        <v>35</v>
      </c>
      <c r="V78" s="2" t="s">
        <v>36</v>
      </c>
      <c r="W78" s="2" t="s">
        <v>37</v>
      </c>
      <c r="X78" s="2">
        <v>3241000</v>
      </c>
      <c r="Y78" s="96" t="s">
        <v>38</v>
      </c>
    </row>
    <row r="79" spans="1:25" ht="195" x14ac:dyDescent="0.2">
      <c r="A79" s="2" t="s">
        <v>182</v>
      </c>
      <c r="B79" s="2" t="s">
        <v>26</v>
      </c>
      <c r="C79" s="2" t="s">
        <v>54</v>
      </c>
      <c r="D79" s="2" t="s">
        <v>55</v>
      </c>
      <c r="E79" s="41">
        <v>93141808</v>
      </c>
      <c r="F79" s="129" t="s">
        <v>183</v>
      </c>
      <c r="G79" s="39">
        <v>1</v>
      </c>
      <c r="H79" s="3">
        <v>1</v>
      </c>
      <c r="I79" s="33">
        <v>10.5</v>
      </c>
      <c r="J79" s="33">
        <v>1</v>
      </c>
      <c r="K79" s="33" t="s">
        <v>30</v>
      </c>
      <c r="L79" s="2" t="s">
        <v>31</v>
      </c>
      <c r="M79" s="33" t="s">
        <v>57</v>
      </c>
      <c r="N79" s="2">
        <v>0</v>
      </c>
      <c r="O79" s="4">
        <v>35206080</v>
      </c>
      <c r="P79" s="5">
        <v>35206080</v>
      </c>
      <c r="Q79" s="1">
        <v>0</v>
      </c>
      <c r="R79" s="2">
        <v>0</v>
      </c>
      <c r="S79" s="2" t="s">
        <v>33</v>
      </c>
      <c r="T79" s="2" t="s">
        <v>34</v>
      </c>
      <c r="U79" s="2" t="s">
        <v>35</v>
      </c>
      <c r="V79" s="2" t="s">
        <v>36</v>
      </c>
      <c r="W79" s="2" t="s">
        <v>37</v>
      </c>
      <c r="X79" s="2">
        <v>3241000</v>
      </c>
      <c r="Y79" s="96" t="s">
        <v>38</v>
      </c>
    </row>
    <row r="80" spans="1:25" ht="255" x14ac:dyDescent="0.2">
      <c r="A80" s="2" t="s">
        <v>184</v>
      </c>
      <c r="B80" s="2" t="s">
        <v>26</v>
      </c>
      <c r="C80" s="2" t="s">
        <v>54</v>
      </c>
      <c r="D80" s="2" t="s">
        <v>55</v>
      </c>
      <c r="E80" s="41">
        <v>93141808</v>
      </c>
      <c r="F80" s="129" t="s">
        <v>171</v>
      </c>
      <c r="G80" s="39">
        <v>1</v>
      </c>
      <c r="H80" s="3">
        <v>1</v>
      </c>
      <c r="I80" s="33">
        <v>10.5</v>
      </c>
      <c r="J80" s="33">
        <v>1</v>
      </c>
      <c r="K80" s="33" t="s">
        <v>30</v>
      </c>
      <c r="L80" s="2" t="s">
        <v>31</v>
      </c>
      <c r="M80" s="33" t="s">
        <v>57</v>
      </c>
      <c r="N80" s="2">
        <v>0</v>
      </c>
      <c r="O80" s="4">
        <v>52127712</v>
      </c>
      <c r="P80" s="5">
        <v>52127712</v>
      </c>
      <c r="Q80" s="1">
        <v>0</v>
      </c>
      <c r="R80" s="2">
        <v>0</v>
      </c>
      <c r="S80" s="2" t="s">
        <v>33</v>
      </c>
      <c r="T80" s="2" t="s">
        <v>34</v>
      </c>
      <c r="U80" s="2" t="s">
        <v>35</v>
      </c>
      <c r="V80" s="2" t="s">
        <v>36</v>
      </c>
      <c r="W80" s="2" t="s">
        <v>37</v>
      </c>
      <c r="X80" s="2">
        <v>3241000</v>
      </c>
      <c r="Y80" s="96" t="s">
        <v>38</v>
      </c>
    </row>
    <row r="81" spans="1:25" ht="195" x14ac:dyDescent="0.2">
      <c r="A81" s="2" t="s">
        <v>185</v>
      </c>
      <c r="B81" s="2" t="s">
        <v>26</v>
      </c>
      <c r="C81" s="2" t="s">
        <v>54</v>
      </c>
      <c r="D81" s="2" t="s">
        <v>55</v>
      </c>
      <c r="E81" s="41">
        <v>93141808</v>
      </c>
      <c r="F81" s="129" t="s">
        <v>186</v>
      </c>
      <c r="G81" s="39">
        <v>1</v>
      </c>
      <c r="H81" s="3">
        <v>1</v>
      </c>
      <c r="I81" s="33">
        <v>10.5</v>
      </c>
      <c r="J81" s="33">
        <v>1</v>
      </c>
      <c r="K81" s="33" t="s">
        <v>30</v>
      </c>
      <c r="L81" s="2" t="s">
        <v>31</v>
      </c>
      <c r="M81" s="33" t="s">
        <v>57</v>
      </c>
      <c r="N81" s="2">
        <v>0</v>
      </c>
      <c r="O81" s="4">
        <v>52127712</v>
      </c>
      <c r="P81" s="5">
        <v>52127712</v>
      </c>
      <c r="Q81" s="1">
        <v>0</v>
      </c>
      <c r="R81" s="2">
        <v>0</v>
      </c>
      <c r="S81" s="2" t="s">
        <v>33</v>
      </c>
      <c r="T81" s="2" t="s">
        <v>34</v>
      </c>
      <c r="U81" s="2" t="s">
        <v>35</v>
      </c>
      <c r="V81" s="2" t="s">
        <v>36</v>
      </c>
      <c r="W81" s="2" t="s">
        <v>37</v>
      </c>
      <c r="X81" s="2">
        <v>3241000</v>
      </c>
      <c r="Y81" s="96" t="s">
        <v>38</v>
      </c>
    </row>
    <row r="82" spans="1:25" ht="135" x14ac:dyDescent="0.2">
      <c r="A82" s="2" t="s">
        <v>187</v>
      </c>
      <c r="B82" s="2" t="s">
        <v>26</v>
      </c>
      <c r="C82" s="2" t="s">
        <v>54</v>
      </c>
      <c r="D82" s="2" t="s">
        <v>55</v>
      </c>
      <c r="E82" s="41">
        <v>80101509</v>
      </c>
      <c r="F82" s="129" t="s">
        <v>188</v>
      </c>
      <c r="G82" s="39">
        <v>1</v>
      </c>
      <c r="H82" s="3">
        <v>1</v>
      </c>
      <c r="I82" s="33">
        <v>10.5</v>
      </c>
      <c r="J82" s="33">
        <v>1</v>
      </c>
      <c r="K82" s="33" t="s">
        <v>30</v>
      </c>
      <c r="L82" s="2" t="s">
        <v>31</v>
      </c>
      <c r="M82" s="33" t="s">
        <v>32</v>
      </c>
      <c r="N82" s="2">
        <v>0</v>
      </c>
      <c r="O82" s="4">
        <v>22153677</v>
      </c>
      <c r="P82" s="5">
        <v>22153677</v>
      </c>
      <c r="Q82" s="1">
        <v>0</v>
      </c>
      <c r="R82" s="2">
        <v>0</v>
      </c>
      <c r="S82" s="2" t="s">
        <v>33</v>
      </c>
      <c r="T82" s="2" t="s">
        <v>34</v>
      </c>
      <c r="U82" s="2" t="s">
        <v>35</v>
      </c>
      <c r="V82" s="2" t="s">
        <v>36</v>
      </c>
      <c r="W82" s="2" t="s">
        <v>37</v>
      </c>
      <c r="X82" s="2">
        <v>3241000</v>
      </c>
      <c r="Y82" s="96" t="s">
        <v>38</v>
      </c>
    </row>
    <row r="83" spans="1:25" ht="255" x14ac:dyDescent="0.2">
      <c r="A83" s="2" t="s">
        <v>189</v>
      </c>
      <c r="B83" s="2" t="s">
        <v>26</v>
      </c>
      <c r="C83" s="2" t="s">
        <v>54</v>
      </c>
      <c r="D83" s="2" t="s">
        <v>55</v>
      </c>
      <c r="E83" s="41">
        <v>80101509</v>
      </c>
      <c r="F83" s="129" t="s">
        <v>171</v>
      </c>
      <c r="G83" s="39">
        <v>1</v>
      </c>
      <c r="H83" s="3">
        <v>1</v>
      </c>
      <c r="I83" s="33">
        <v>10.5</v>
      </c>
      <c r="J83" s="33">
        <v>1</v>
      </c>
      <c r="K83" s="33" t="s">
        <v>30</v>
      </c>
      <c r="L83" s="2" t="s">
        <v>31</v>
      </c>
      <c r="M83" s="33" t="s">
        <v>57</v>
      </c>
      <c r="N83" s="2">
        <v>0</v>
      </c>
      <c r="O83" s="4">
        <v>35206080</v>
      </c>
      <c r="P83" s="5">
        <v>35206080</v>
      </c>
      <c r="Q83" s="1">
        <v>0</v>
      </c>
      <c r="R83" s="2">
        <v>0</v>
      </c>
      <c r="S83" s="2" t="s">
        <v>33</v>
      </c>
      <c r="T83" s="2" t="s">
        <v>34</v>
      </c>
      <c r="U83" s="2" t="s">
        <v>35</v>
      </c>
      <c r="V83" s="2" t="s">
        <v>36</v>
      </c>
      <c r="W83" s="2" t="s">
        <v>37</v>
      </c>
      <c r="X83" s="2">
        <v>3241000</v>
      </c>
      <c r="Y83" s="96" t="s">
        <v>38</v>
      </c>
    </row>
    <row r="84" spans="1:25" ht="135" x14ac:dyDescent="0.2">
      <c r="A84" s="2" t="s">
        <v>190</v>
      </c>
      <c r="B84" s="2" t="s">
        <v>26</v>
      </c>
      <c r="C84" s="2" t="s">
        <v>54</v>
      </c>
      <c r="D84" s="2" t="s">
        <v>55</v>
      </c>
      <c r="E84" s="41">
        <v>80101509</v>
      </c>
      <c r="F84" s="129" t="s">
        <v>191</v>
      </c>
      <c r="G84" s="39">
        <v>1</v>
      </c>
      <c r="H84" s="3">
        <v>1</v>
      </c>
      <c r="I84" s="33">
        <v>10.5</v>
      </c>
      <c r="J84" s="33">
        <v>1</v>
      </c>
      <c r="K84" s="33" t="s">
        <v>30</v>
      </c>
      <c r="L84" s="2" t="s">
        <v>31</v>
      </c>
      <c r="M84" s="33" t="s">
        <v>57</v>
      </c>
      <c r="N84" s="2">
        <v>0</v>
      </c>
      <c r="O84" s="4">
        <v>54744323</v>
      </c>
      <c r="P84" s="5">
        <v>54744323</v>
      </c>
      <c r="Q84" s="1">
        <v>0</v>
      </c>
      <c r="R84" s="2">
        <v>0</v>
      </c>
      <c r="S84" s="2" t="s">
        <v>33</v>
      </c>
      <c r="T84" s="2" t="s">
        <v>34</v>
      </c>
      <c r="U84" s="2" t="s">
        <v>35</v>
      </c>
      <c r="V84" s="2" t="s">
        <v>36</v>
      </c>
      <c r="W84" s="2" t="s">
        <v>37</v>
      </c>
      <c r="X84" s="2">
        <v>3241000</v>
      </c>
      <c r="Y84" s="96" t="s">
        <v>38</v>
      </c>
    </row>
    <row r="85" spans="1:25" ht="135" x14ac:dyDescent="0.2">
      <c r="A85" s="2" t="s">
        <v>192</v>
      </c>
      <c r="B85" s="2" t="s">
        <v>26</v>
      </c>
      <c r="C85" s="2" t="s">
        <v>54</v>
      </c>
      <c r="D85" s="2" t="s">
        <v>55</v>
      </c>
      <c r="E85" s="41">
        <v>93141506</v>
      </c>
      <c r="F85" s="129" t="s">
        <v>193</v>
      </c>
      <c r="G85" s="39">
        <v>1</v>
      </c>
      <c r="H85" s="3">
        <v>1</v>
      </c>
      <c r="I85" s="33">
        <v>10.5</v>
      </c>
      <c r="J85" s="33">
        <v>1</v>
      </c>
      <c r="K85" s="33" t="s">
        <v>30</v>
      </c>
      <c r="L85" s="2" t="s">
        <v>31</v>
      </c>
      <c r="M85" s="33" t="s">
        <v>32</v>
      </c>
      <c r="N85" s="2">
        <v>0</v>
      </c>
      <c r="O85" s="4">
        <v>22153677</v>
      </c>
      <c r="P85" s="5">
        <v>22153677</v>
      </c>
      <c r="Q85" s="1">
        <v>0</v>
      </c>
      <c r="R85" s="2">
        <v>0</v>
      </c>
      <c r="S85" s="2" t="s">
        <v>33</v>
      </c>
      <c r="T85" s="2" t="s">
        <v>34</v>
      </c>
      <c r="U85" s="2" t="s">
        <v>35</v>
      </c>
      <c r="V85" s="2" t="s">
        <v>36</v>
      </c>
      <c r="W85" s="2" t="s">
        <v>37</v>
      </c>
      <c r="X85" s="2">
        <v>3241000</v>
      </c>
      <c r="Y85" s="96" t="s">
        <v>38</v>
      </c>
    </row>
    <row r="86" spans="1:25" ht="225" x14ac:dyDescent="0.2">
      <c r="A86" s="2" t="s">
        <v>194</v>
      </c>
      <c r="B86" s="2" t="s">
        <v>26</v>
      </c>
      <c r="C86" s="2" t="s">
        <v>54</v>
      </c>
      <c r="D86" s="2" t="s">
        <v>55</v>
      </c>
      <c r="E86" s="41">
        <v>80111601</v>
      </c>
      <c r="F86" s="129" t="s">
        <v>195</v>
      </c>
      <c r="G86" s="39">
        <v>1</v>
      </c>
      <c r="H86" s="3">
        <v>1</v>
      </c>
      <c r="I86" s="33">
        <v>10.5</v>
      </c>
      <c r="J86" s="33">
        <v>1</v>
      </c>
      <c r="K86" s="33" t="s">
        <v>30</v>
      </c>
      <c r="L86" s="2" t="s">
        <v>31</v>
      </c>
      <c r="M86" s="33" t="s">
        <v>57</v>
      </c>
      <c r="N86" s="2">
        <v>0</v>
      </c>
      <c r="O86" s="4">
        <v>52127712</v>
      </c>
      <c r="P86" s="5">
        <v>52127712</v>
      </c>
      <c r="Q86" s="1">
        <v>0</v>
      </c>
      <c r="R86" s="2">
        <v>0</v>
      </c>
      <c r="S86" s="2" t="s">
        <v>33</v>
      </c>
      <c r="T86" s="2" t="s">
        <v>34</v>
      </c>
      <c r="U86" s="2" t="s">
        <v>35</v>
      </c>
      <c r="V86" s="2" t="s">
        <v>36</v>
      </c>
      <c r="W86" s="2" t="s">
        <v>37</v>
      </c>
      <c r="X86" s="2">
        <v>3241000</v>
      </c>
      <c r="Y86" s="96" t="s">
        <v>38</v>
      </c>
    </row>
    <row r="87" spans="1:25" ht="195" x14ac:dyDescent="0.2">
      <c r="A87" s="2" t="s">
        <v>196</v>
      </c>
      <c r="B87" s="2" t="s">
        <v>26</v>
      </c>
      <c r="C87" s="2" t="s">
        <v>54</v>
      </c>
      <c r="D87" s="2" t="s">
        <v>55</v>
      </c>
      <c r="E87" s="41">
        <v>93141808</v>
      </c>
      <c r="F87" s="129" t="s">
        <v>197</v>
      </c>
      <c r="G87" s="39">
        <v>1</v>
      </c>
      <c r="H87" s="3">
        <v>1</v>
      </c>
      <c r="I87" s="33">
        <v>10.5</v>
      </c>
      <c r="J87" s="33">
        <v>1</v>
      </c>
      <c r="K87" s="33" t="s">
        <v>30</v>
      </c>
      <c r="L87" s="2" t="s">
        <v>31</v>
      </c>
      <c r="M87" s="33" t="s">
        <v>57</v>
      </c>
      <c r="N87" s="2">
        <v>0</v>
      </c>
      <c r="O87" s="4">
        <v>49140000</v>
      </c>
      <c r="P87" s="5">
        <v>49140000</v>
      </c>
      <c r="Q87" s="1">
        <v>0</v>
      </c>
      <c r="R87" s="2">
        <v>0</v>
      </c>
      <c r="S87" s="2" t="s">
        <v>33</v>
      </c>
      <c r="T87" s="2" t="s">
        <v>34</v>
      </c>
      <c r="U87" s="2" t="s">
        <v>35</v>
      </c>
      <c r="V87" s="2" t="s">
        <v>36</v>
      </c>
      <c r="W87" s="2" t="s">
        <v>37</v>
      </c>
      <c r="X87" s="2">
        <v>3241000</v>
      </c>
      <c r="Y87" s="96" t="s">
        <v>38</v>
      </c>
    </row>
    <row r="88" spans="1:25" ht="255" x14ac:dyDescent="0.2">
      <c r="A88" s="2" t="s">
        <v>198</v>
      </c>
      <c r="B88" s="2" t="s">
        <v>26</v>
      </c>
      <c r="C88" s="2" t="s">
        <v>54</v>
      </c>
      <c r="D88" s="2" t="s">
        <v>55</v>
      </c>
      <c r="E88" s="41">
        <v>93141808</v>
      </c>
      <c r="F88" s="129" t="s">
        <v>171</v>
      </c>
      <c r="G88" s="39">
        <v>1</v>
      </c>
      <c r="H88" s="3">
        <v>1</v>
      </c>
      <c r="I88" s="33">
        <v>10.5</v>
      </c>
      <c r="J88" s="33">
        <v>1</v>
      </c>
      <c r="K88" s="33" t="s">
        <v>30</v>
      </c>
      <c r="L88" s="2" t="s">
        <v>31</v>
      </c>
      <c r="M88" s="33" t="s">
        <v>57</v>
      </c>
      <c r="N88" s="2">
        <v>0</v>
      </c>
      <c r="O88" s="4">
        <v>50121467</v>
      </c>
      <c r="P88" s="5">
        <v>50121467</v>
      </c>
      <c r="Q88" s="1">
        <v>0</v>
      </c>
      <c r="R88" s="2">
        <v>0</v>
      </c>
      <c r="S88" s="2" t="s">
        <v>33</v>
      </c>
      <c r="T88" s="2" t="s">
        <v>34</v>
      </c>
      <c r="U88" s="2" t="s">
        <v>35</v>
      </c>
      <c r="V88" s="2" t="s">
        <v>36</v>
      </c>
      <c r="W88" s="2" t="s">
        <v>37</v>
      </c>
      <c r="X88" s="2">
        <v>3241000</v>
      </c>
      <c r="Y88" s="96" t="s">
        <v>38</v>
      </c>
    </row>
    <row r="89" spans="1:25" ht="165" x14ac:dyDescent="0.2">
      <c r="A89" s="2" t="s">
        <v>199</v>
      </c>
      <c r="B89" s="2" t="s">
        <v>26</v>
      </c>
      <c r="C89" s="2" t="s">
        <v>54</v>
      </c>
      <c r="D89" s="2" t="s">
        <v>55</v>
      </c>
      <c r="E89" s="41">
        <v>80101509</v>
      </c>
      <c r="F89" s="129" t="s">
        <v>200</v>
      </c>
      <c r="G89" s="39">
        <v>1</v>
      </c>
      <c r="H89" s="3">
        <v>1</v>
      </c>
      <c r="I89" s="33">
        <v>10.5</v>
      </c>
      <c r="J89" s="33">
        <v>1</v>
      </c>
      <c r="K89" s="33" t="s">
        <v>30</v>
      </c>
      <c r="L89" s="2" t="s">
        <v>31</v>
      </c>
      <c r="M89" s="33" t="s">
        <v>57</v>
      </c>
      <c r="N89" s="2">
        <v>0</v>
      </c>
      <c r="O89" s="4">
        <v>56238000</v>
      </c>
      <c r="P89" s="5">
        <v>56238000</v>
      </c>
      <c r="Q89" s="1">
        <v>0</v>
      </c>
      <c r="R89" s="2">
        <v>0</v>
      </c>
      <c r="S89" s="2" t="s">
        <v>33</v>
      </c>
      <c r="T89" s="2" t="s">
        <v>34</v>
      </c>
      <c r="U89" s="2" t="s">
        <v>35</v>
      </c>
      <c r="V89" s="2" t="s">
        <v>36</v>
      </c>
      <c r="W89" s="2" t="s">
        <v>37</v>
      </c>
      <c r="X89" s="2">
        <v>3241000</v>
      </c>
      <c r="Y89" s="96" t="s">
        <v>38</v>
      </c>
    </row>
    <row r="90" spans="1:25" ht="315" x14ac:dyDescent="0.2">
      <c r="A90" s="2" t="s">
        <v>201</v>
      </c>
      <c r="B90" s="2" t="s">
        <v>26</v>
      </c>
      <c r="C90" s="2" t="s">
        <v>54</v>
      </c>
      <c r="D90" s="2" t="s">
        <v>55</v>
      </c>
      <c r="E90" s="41">
        <v>80101509</v>
      </c>
      <c r="F90" s="129" t="s">
        <v>202</v>
      </c>
      <c r="G90" s="39">
        <v>1</v>
      </c>
      <c r="H90" s="3">
        <v>1</v>
      </c>
      <c r="I90" s="33">
        <v>10.5</v>
      </c>
      <c r="J90" s="33">
        <v>1</v>
      </c>
      <c r="K90" s="33" t="s">
        <v>30</v>
      </c>
      <c r="L90" s="2" t="s">
        <v>31</v>
      </c>
      <c r="M90" s="33" t="s">
        <v>57</v>
      </c>
      <c r="N90" s="2">
        <v>0</v>
      </c>
      <c r="O90" s="4">
        <v>40964648</v>
      </c>
      <c r="P90" s="5">
        <v>40964648</v>
      </c>
      <c r="Q90" s="1">
        <v>0</v>
      </c>
      <c r="R90" s="2">
        <v>0</v>
      </c>
      <c r="S90" s="2" t="s">
        <v>33</v>
      </c>
      <c r="T90" s="2" t="s">
        <v>34</v>
      </c>
      <c r="U90" s="2" t="s">
        <v>35</v>
      </c>
      <c r="V90" s="2" t="s">
        <v>36</v>
      </c>
      <c r="W90" s="2" t="s">
        <v>37</v>
      </c>
      <c r="X90" s="2">
        <v>3241000</v>
      </c>
      <c r="Y90" s="96" t="s">
        <v>38</v>
      </c>
    </row>
    <row r="91" spans="1:25" ht="255" x14ac:dyDescent="0.2">
      <c r="A91" s="2" t="s">
        <v>203</v>
      </c>
      <c r="B91" s="2" t="s">
        <v>26</v>
      </c>
      <c r="C91" s="2" t="s">
        <v>54</v>
      </c>
      <c r="D91" s="2" t="s">
        <v>55</v>
      </c>
      <c r="E91" s="41">
        <v>80101509</v>
      </c>
      <c r="F91" s="129" t="s">
        <v>204</v>
      </c>
      <c r="G91" s="39">
        <v>1</v>
      </c>
      <c r="H91" s="3">
        <v>1</v>
      </c>
      <c r="I91" s="33">
        <v>10.5</v>
      </c>
      <c r="J91" s="33">
        <v>1</v>
      </c>
      <c r="K91" s="33" t="s">
        <v>30</v>
      </c>
      <c r="L91" s="2" t="s">
        <v>31</v>
      </c>
      <c r="M91" s="33" t="s">
        <v>57</v>
      </c>
      <c r="N91" s="2">
        <v>0</v>
      </c>
      <c r="O91" s="4">
        <v>35206080</v>
      </c>
      <c r="P91" s="5">
        <v>35206080</v>
      </c>
      <c r="Q91" s="1">
        <v>0</v>
      </c>
      <c r="R91" s="2">
        <v>0</v>
      </c>
      <c r="S91" s="2" t="s">
        <v>33</v>
      </c>
      <c r="T91" s="2" t="s">
        <v>34</v>
      </c>
      <c r="U91" s="2" t="s">
        <v>35</v>
      </c>
      <c r="V91" s="2" t="s">
        <v>36</v>
      </c>
      <c r="W91" s="2" t="s">
        <v>37</v>
      </c>
      <c r="X91" s="2">
        <v>3241000</v>
      </c>
      <c r="Y91" s="96" t="s">
        <v>38</v>
      </c>
    </row>
    <row r="92" spans="1:25" ht="135" x14ac:dyDescent="0.2">
      <c r="A92" s="2" t="s">
        <v>205</v>
      </c>
      <c r="B92" s="2" t="s">
        <v>26</v>
      </c>
      <c r="C92" s="2" t="s">
        <v>54</v>
      </c>
      <c r="D92" s="2" t="s">
        <v>55</v>
      </c>
      <c r="E92" s="41">
        <v>80101509</v>
      </c>
      <c r="F92" s="129" t="s">
        <v>206</v>
      </c>
      <c r="G92" s="39">
        <v>1</v>
      </c>
      <c r="H92" s="3">
        <v>1</v>
      </c>
      <c r="I92" s="33">
        <v>10.5</v>
      </c>
      <c r="J92" s="33">
        <v>1</v>
      </c>
      <c r="K92" s="33" t="s">
        <v>30</v>
      </c>
      <c r="L92" s="2" t="s">
        <v>31</v>
      </c>
      <c r="M92" s="2" t="s">
        <v>32</v>
      </c>
      <c r="N92" s="2">
        <v>0</v>
      </c>
      <c r="O92" s="4">
        <v>22153688</v>
      </c>
      <c r="P92" s="5">
        <v>22153688</v>
      </c>
      <c r="Q92" s="1">
        <v>0</v>
      </c>
      <c r="R92" s="2">
        <v>0</v>
      </c>
      <c r="S92" s="2" t="s">
        <v>33</v>
      </c>
      <c r="T92" s="2" t="s">
        <v>34</v>
      </c>
      <c r="U92" s="2" t="s">
        <v>35</v>
      </c>
      <c r="V92" s="2" t="s">
        <v>36</v>
      </c>
      <c r="W92" s="2" t="s">
        <v>37</v>
      </c>
      <c r="X92" s="2">
        <v>3241000</v>
      </c>
      <c r="Y92" s="96" t="s">
        <v>38</v>
      </c>
    </row>
    <row r="93" spans="1:25" ht="195" x14ac:dyDescent="0.2">
      <c r="A93" s="2" t="s">
        <v>207</v>
      </c>
      <c r="B93" s="2" t="s">
        <v>26</v>
      </c>
      <c r="C93" s="2" t="s">
        <v>54</v>
      </c>
      <c r="D93" s="2" t="s">
        <v>55</v>
      </c>
      <c r="E93" s="41">
        <v>80101509</v>
      </c>
      <c r="F93" s="129" t="s">
        <v>208</v>
      </c>
      <c r="G93" s="39">
        <v>1</v>
      </c>
      <c r="H93" s="3">
        <v>1</v>
      </c>
      <c r="I93" s="33">
        <v>10.5</v>
      </c>
      <c r="J93" s="33">
        <v>1</v>
      </c>
      <c r="K93" s="33" t="s">
        <v>30</v>
      </c>
      <c r="L93" s="2" t="s">
        <v>31</v>
      </c>
      <c r="M93" s="33" t="s">
        <v>57</v>
      </c>
      <c r="N93" s="2">
        <v>0</v>
      </c>
      <c r="O93" s="4">
        <v>38220000</v>
      </c>
      <c r="P93" s="5">
        <v>38220000</v>
      </c>
      <c r="Q93" s="1">
        <v>0</v>
      </c>
      <c r="R93" s="2">
        <v>0</v>
      </c>
      <c r="S93" s="2" t="s">
        <v>33</v>
      </c>
      <c r="T93" s="2" t="s">
        <v>34</v>
      </c>
      <c r="U93" s="2" t="s">
        <v>35</v>
      </c>
      <c r="V93" s="2" t="s">
        <v>36</v>
      </c>
      <c r="W93" s="2" t="s">
        <v>37</v>
      </c>
      <c r="X93" s="2">
        <v>3241000</v>
      </c>
      <c r="Y93" s="96" t="s">
        <v>38</v>
      </c>
    </row>
    <row r="94" spans="1:25" ht="360" x14ac:dyDescent="0.2">
      <c r="A94" s="2" t="s">
        <v>209</v>
      </c>
      <c r="B94" s="2" t="s">
        <v>26</v>
      </c>
      <c r="C94" s="2" t="s">
        <v>54</v>
      </c>
      <c r="D94" s="2" t="s">
        <v>55</v>
      </c>
      <c r="E94" s="41">
        <v>80101509</v>
      </c>
      <c r="F94" s="129" t="s">
        <v>210</v>
      </c>
      <c r="G94" s="39">
        <v>1</v>
      </c>
      <c r="H94" s="3">
        <v>1</v>
      </c>
      <c r="I94" s="33">
        <v>10.5</v>
      </c>
      <c r="J94" s="33">
        <v>1</v>
      </c>
      <c r="K94" s="33" t="s">
        <v>30</v>
      </c>
      <c r="L94" s="2" t="s">
        <v>31</v>
      </c>
      <c r="M94" s="33" t="s">
        <v>57</v>
      </c>
      <c r="N94" s="2">
        <v>0</v>
      </c>
      <c r="O94" s="4">
        <v>73164000</v>
      </c>
      <c r="P94" s="5">
        <v>73164000</v>
      </c>
      <c r="Q94" s="1">
        <v>0</v>
      </c>
      <c r="R94" s="2">
        <v>0</v>
      </c>
      <c r="S94" s="2" t="s">
        <v>33</v>
      </c>
      <c r="T94" s="2" t="s">
        <v>34</v>
      </c>
      <c r="U94" s="2" t="s">
        <v>35</v>
      </c>
      <c r="V94" s="2" t="s">
        <v>36</v>
      </c>
      <c r="W94" s="2" t="s">
        <v>37</v>
      </c>
      <c r="X94" s="2">
        <v>3241000</v>
      </c>
      <c r="Y94" s="96" t="s">
        <v>38</v>
      </c>
    </row>
    <row r="95" spans="1:25" ht="210" x14ac:dyDescent="0.2">
      <c r="A95" s="2" t="s">
        <v>211</v>
      </c>
      <c r="B95" s="2" t="s">
        <v>26</v>
      </c>
      <c r="C95" s="2" t="s">
        <v>54</v>
      </c>
      <c r="D95" s="2" t="s">
        <v>55</v>
      </c>
      <c r="E95" s="41">
        <v>80101509</v>
      </c>
      <c r="F95" s="129" t="s">
        <v>212</v>
      </c>
      <c r="G95" s="39">
        <v>1</v>
      </c>
      <c r="H95" s="3">
        <v>1</v>
      </c>
      <c r="I95" s="33">
        <v>10.5</v>
      </c>
      <c r="J95" s="33">
        <v>1</v>
      </c>
      <c r="K95" s="33" t="s">
        <v>30</v>
      </c>
      <c r="L95" s="2" t="s">
        <v>31</v>
      </c>
      <c r="M95" s="2" t="s">
        <v>32</v>
      </c>
      <c r="N95" s="2">
        <v>0</v>
      </c>
      <c r="O95" s="4">
        <v>27300000</v>
      </c>
      <c r="P95" s="5">
        <v>27300000</v>
      </c>
      <c r="Q95" s="1">
        <v>0</v>
      </c>
      <c r="R95" s="2">
        <v>0</v>
      </c>
      <c r="S95" s="2" t="s">
        <v>33</v>
      </c>
      <c r="T95" s="2" t="s">
        <v>34</v>
      </c>
      <c r="U95" s="2" t="s">
        <v>35</v>
      </c>
      <c r="V95" s="2" t="s">
        <v>36</v>
      </c>
      <c r="W95" s="2" t="s">
        <v>37</v>
      </c>
      <c r="X95" s="2">
        <v>3241000</v>
      </c>
      <c r="Y95" s="96" t="s">
        <v>38</v>
      </c>
    </row>
    <row r="96" spans="1:25" ht="345" x14ac:dyDescent="0.2">
      <c r="A96" s="2" t="s">
        <v>213</v>
      </c>
      <c r="B96" s="2" t="s">
        <v>26</v>
      </c>
      <c r="C96" s="2" t="s">
        <v>54</v>
      </c>
      <c r="D96" s="2" t="s">
        <v>55</v>
      </c>
      <c r="E96" s="41">
        <v>80101509</v>
      </c>
      <c r="F96" s="129" t="s">
        <v>214</v>
      </c>
      <c r="G96" s="39">
        <v>1</v>
      </c>
      <c r="H96" s="3">
        <v>1</v>
      </c>
      <c r="I96" s="33">
        <v>10.5</v>
      </c>
      <c r="J96" s="33">
        <v>1</v>
      </c>
      <c r="K96" s="33" t="s">
        <v>30</v>
      </c>
      <c r="L96" s="2" t="s">
        <v>31</v>
      </c>
      <c r="M96" s="33" t="s">
        <v>57</v>
      </c>
      <c r="N96" s="2">
        <v>0</v>
      </c>
      <c r="O96" s="4">
        <v>52126326</v>
      </c>
      <c r="P96" s="5">
        <v>52126326</v>
      </c>
      <c r="Q96" s="1">
        <v>0</v>
      </c>
      <c r="R96" s="2">
        <v>0</v>
      </c>
      <c r="S96" s="2" t="s">
        <v>33</v>
      </c>
      <c r="T96" s="2" t="s">
        <v>34</v>
      </c>
      <c r="U96" s="2" t="s">
        <v>35</v>
      </c>
      <c r="V96" s="2" t="s">
        <v>36</v>
      </c>
      <c r="W96" s="2" t="s">
        <v>37</v>
      </c>
      <c r="X96" s="2">
        <v>3241000</v>
      </c>
      <c r="Y96" s="96" t="s">
        <v>38</v>
      </c>
    </row>
    <row r="97" spans="1:25" ht="195" x14ac:dyDescent="0.2">
      <c r="A97" s="2" t="s">
        <v>215</v>
      </c>
      <c r="B97" s="2" t="s">
        <v>26</v>
      </c>
      <c r="C97" s="2" t="s">
        <v>54</v>
      </c>
      <c r="D97" s="2" t="s">
        <v>55</v>
      </c>
      <c r="E97" s="41">
        <v>80101509</v>
      </c>
      <c r="F97" s="129" t="s">
        <v>216</v>
      </c>
      <c r="G97" s="39">
        <v>1</v>
      </c>
      <c r="H97" s="3">
        <v>1</v>
      </c>
      <c r="I97" s="33">
        <v>10.5</v>
      </c>
      <c r="J97" s="33">
        <v>1</v>
      </c>
      <c r="K97" s="33" t="s">
        <v>30</v>
      </c>
      <c r="L97" s="2" t="s">
        <v>31</v>
      </c>
      <c r="M97" s="33" t="s">
        <v>57</v>
      </c>
      <c r="N97" s="2">
        <v>0</v>
      </c>
      <c r="O97" s="4">
        <v>37591092</v>
      </c>
      <c r="P97" s="5">
        <v>37591092</v>
      </c>
      <c r="Q97" s="1">
        <v>0</v>
      </c>
      <c r="R97" s="2">
        <v>0</v>
      </c>
      <c r="S97" s="2" t="s">
        <v>33</v>
      </c>
      <c r="T97" s="2" t="s">
        <v>34</v>
      </c>
      <c r="U97" s="2" t="s">
        <v>35</v>
      </c>
      <c r="V97" s="2" t="s">
        <v>36</v>
      </c>
      <c r="W97" s="2" t="s">
        <v>37</v>
      </c>
      <c r="X97" s="2">
        <v>3241000</v>
      </c>
      <c r="Y97" s="96" t="s">
        <v>38</v>
      </c>
    </row>
    <row r="98" spans="1:25" ht="240" x14ac:dyDescent="0.2">
      <c r="A98" s="2" t="s">
        <v>217</v>
      </c>
      <c r="B98" s="2" t="s">
        <v>26</v>
      </c>
      <c r="C98" s="2" t="s">
        <v>54</v>
      </c>
      <c r="D98" s="2" t="s">
        <v>55</v>
      </c>
      <c r="E98" s="41">
        <v>80101509</v>
      </c>
      <c r="F98" s="129" t="s">
        <v>218</v>
      </c>
      <c r="G98" s="39">
        <v>1</v>
      </c>
      <c r="H98" s="3">
        <v>1</v>
      </c>
      <c r="I98" s="33">
        <v>10.5</v>
      </c>
      <c r="J98" s="33">
        <v>1</v>
      </c>
      <c r="K98" s="33" t="s">
        <v>30</v>
      </c>
      <c r="L98" s="2" t="s">
        <v>31</v>
      </c>
      <c r="M98" s="2" t="s">
        <v>32</v>
      </c>
      <c r="N98" s="2">
        <v>0</v>
      </c>
      <c r="O98" s="4">
        <v>28669473</v>
      </c>
      <c r="P98" s="5">
        <v>28669473</v>
      </c>
      <c r="Q98" s="1">
        <v>0</v>
      </c>
      <c r="R98" s="2">
        <v>0</v>
      </c>
      <c r="S98" s="2" t="s">
        <v>33</v>
      </c>
      <c r="T98" s="2" t="s">
        <v>34</v>
      </c>
      <c r="U98" s="2" t="s">
        <v>35</v>
      </c>
      <c r="V98" s="2" t="s">
        <v>36</v>
      </c>
      <c r="W98" s="2" t="s">
        <v>37</v>
      </c>
      <c r="X98" s="2">
        <v>3241000</v>
      </c>
      <c r="Y98" s="96" t="s">
        <v>38</v>
      </c>
    </row>
    <row r="99" spans="1:25" ht="135" x14ac:dyDescent="0.2">
      <c r="A99" s="2" t="s">
        <v>219</v>
      </c>
      <c r="B99" s="2" t="s">
        <v>26</v>
      </c>
      <c r="C99" s="2" t="s">
        <v>54</v>
      </c>
      <c r="D99" s="2" t="s">
        <v>55</v>
      </c>
      <c r="E99" s="41">
        <v>80101509</v>
      </c>
      <c r="F99" s="129" t="s">
        <v>206</v>
      </c>
      <c r="G99" s="39">
        <v>1</v>
      </c>
      <c r="H99" s="3">
        <v>1</v>
      </c>
      <c r="I99" s="33">
        <v>10.5</v>
      </c>
      <c r="J99" s="33">
        <v>1</v>
      </c>
      <c r="K99" s="33" t="s">
        <v>30</v>
      </c>
      <c r="L99" s="2" t="s">
        <v>31</v>
      </c>
      <c r="M99" s="2" t="s">
        <v>32</v>
      </c>
      <c r="N99" s="2">
        <v>0</v>
      </c>
      <c r="O99" s="4">
        <v>22153688</v>
      </c>
      <c r="P99" s="5">
        <v>22153688</v>
      </c>
      <c r="Q99" s="1">
        <v>0</v>
      </c>
      <c r="R99" s="2">
        <v>0</v>
      </c>
      <c r="S99" s="2" t="s">
        <v>33</v>
      </c>
      <c r="T99" s="2" t="s">
        <v>34</v>
      </c>
      <c r="U99" s="2" t="s">
        <v>35</v>
      </c>
      <c r="V99" s="2" t="s">
        <v>36</v>
      </c>
      <c r="W99" s="2" t="s">
        <v>37</v>
      </c>
      <c r="X99" s="2">
        <v>3241000</v>
      </c>
      <c r="Y99" s="96" t="s">
        <v>38</v>
      </c>
    </row>
    <row r="100" spans="1:25" ht="345" x14ac:dyDescent="0.2">
      <c r="A100" s="2" t="s">
        <v>220</v>
      </c>
      <c r="B100" s="2" t="s">
        <v>26</v>
      </c>
      <c r="C100" s="2" t="s">
        <v>54</v>
      </c>
      <c r="D100" s="2" t="s">
        <v>55</v>
      </c>
      <c r="E100" s="41">
        <v>80101509</v>
      </c>
      <c r="F100" s="129" t="s">
        <v>221</v>
      </c>
      <c r="G100" s="39">
        <v>1</v>
      </c>
      <c r="H100" s="3">
        <v>1</v>
      </c>
      <c r="I100" s="33">
        <v>10.5</v>
      </c>
      <c r="J100" s="33">
        <v>1</v>
      </c>
      <c r="K100" s="33" t="s">
        <v>30</v>
      </c>
      <c r="L100" s="2" t="s">
        <v>31</v>
      </c>
      <c r="M100" s="33" t="s">
        <v>57</v>
      </c>
      <c r="N100" s="2">
        <v>0</v>
      </c>
      <c r="O100" s="4">
        <v>43680000</v>
      </c>
      <c r="P100" s="5">
        <v>43680000</v>
      </c>
      <c r="Q100" s="1">
        <v>0</v>
      </c>
      <c r="R100" s="2">
        <v>0</v>
      </c>
      <c r="S100" s="2" t="s">
        <v>33</v>
      </c>
      <c r="T100" s="2" t="s">
        <v>34</v>
      </c>
      <c r="U100" s="2" t="s">
        <v>35</v>
      </c>
      <c r="V100" s="2" t="s">
        <v>36</v>
      </c>
      <c r="W100" s="2" t="s">
        <v>37</v>
      </c>
      <c r="X100" s="2">
        <v>3241000</v>
      </c>
      <c r="Y100" s="96" t="s">
        <v>38</v>
      </c>
    </row>
    <row r="101" spans="1:25" ht="345" x14ac:dyDescent="0.2">
      <c r="A101" s="2" t="s">
        <v>222</v>
      </c>
      <c r="B101" s="2" t="s">
        <v>26</v>
      </c>
      <c r="C101" s="2" t="s">
        <v>54</v>
      </c>
      <c r="D101" s="2" t="s">
        <v>55</v>
      </c>
      <c r="E101" s="41">
        <v>80101509</v>
      </c>
      <c r="F101" s="129" t="s">
        <v>223</v>
      </c>
      <c r="G101" s="39">
        <v>1</v>
      </c>
      <c r="H101" s="3">
        <v>1</v>
      </c>
      <c r="I101" s="33">
        <v>10.5</v>
      </c>
      <c r="J101" s="33">
        <v>1</v>
      </c>
      <c r="K101" s="33" t="s">
        <v>30</v>
      </c>
      <c r="L101" s="2" t="s">
        <v>31</v>
      </c>
      <c r="M101" s="33" t="s">
        <v>57</v>
      </c>
      <c r="N101" s="2">
        <v>0</v>
      </c>
      <c r="O101" s="4">
        <v>45596859</v>
      </c>
      <c r="P101" s="5">
        <v>45596859</v>
      </c>
      <c r="Q101" s="1">
        <v>0</v>
      </c>
      <c r="R101" s="2">
        <v>0</v>
      </c>
      <c r="S101" s="2" t="s">
        <v>33</v>
      </c>
      <c r="T101" s="2" t="s">
        <v>34</v>
      </c>
      <c r="U101" s="2" t="s">
        <v>35</v>
      </c>
      <c r="V101" s="2" t="s">
        <v>36</v>
      </c>
      <c r="W101" s="2" t="s">
        <v>37</v>
      </c>
      <c r="X101" s="2">
        <v>3241000</v>
      </c>
      <c r="Y101" s="96" t="s">
        <v>38</v>
      </c>
    </row>
    <row r="102" spans="1:25" ht="135" x14ac:dyDescent="0.2">
      <c r="A102" s="2" t="s">
        <v>224</v>
      </c>
      <c r="B102" s="2" t="s">
        <v>26</v>
      </c>
      <c r="C102" s="2" t="s">
        <v>54</v>
      </c>
      <c r="D102" s="2" t="s">
        <v>55</v>
      </c>
      <c r="E102" s="41">
        <v>80101509</v>
      </c>
      <c r="F102" s="129" t="s">
        <v>225</v>
      </c>
      <c r="G102" s="39">
        <v>1</v>
      </c>
      <c r="H102" s="3">
        <v>1</v>
      </c>
      <c r="I102" s="33">
        <v>10.5</v>
      </c>
      <c r="J102" s="33">
        <v>1</v>
      </c>
      <c r="K102" s="33" t="s">
        <v>30</v>
      </c>
      <c r="L102" s="2" t="s">
        <v>31</v>
      </c>
      <c r="M102" s="2" t="s">
        <v>32</v>
      </c>
      <c r="N102" s="2">
        <v>0</v>
      </c>
      <c r="O102" s="4">
        <v>22153688</v>
      </c>
      <c r="P102" s="5">
        <v>22153688</v>
      </c>
      <c r="Q102" s="1">
        <v>0</v>
      </c>
      <c r="R102" s="2">
        <v>0</v>
      </c>
      <c r="S102" s="2" t="s">
        <v>33</v>
      </c>
      <c r="T102" s="2" t="s">
        <v>34</v>
      </c>
      <c r="U102" s="2" t="s">
        <v>35</v>
      </c>
      <c r="V102" s="2" t="s">
        <v>36</v>
      </c>
      <c r="W102" s="2" t="s">
        <v>37</v>
      </c>
      <c r="X102" s="2">
        <v>3241000</v>
      </c>
      <c r="Y102" s="96" t="s">
        <v>38</v>
      </c>
    </row>
    <row r="103" spans="1:25" ht="135" x14ac:dyDescent="0.2">
      <c r="A103" s="2" t="s">
        <v>226</v>
      </c>
      <c r="B103" s="2" t="s">
        <v>26</v>
      </c>
      <c r="C103" s="2" t="s">
        <v>54</v>
      </c>
      <c r="D103" s="2" t="s">
        <v>55</v>
      </c>
      <c r="E103" s="41">
        <v>80101509</v>
      </c>
      <c r="F103" s="129" t="s">
        <v>227</v>
      </c>
      <c r="G103" s="39">
        <v>1</v>
      </c>
      <c r="H103" s="3">
        <v>1</v>
      </c>
      <c r="I103" s="33">
        <v>10.5</v>
      </c>
      <c r="J103" s="33">
        <v>1</v>
      </c>
      <c r="K103" s="33" t="s">
        <v>30</v>
      </c>
      <c r="L103" s="2" t="s">
        <v>31</v>
      </c>
      <c r="M103" s="2" t="s">
        <v>32</v>
      </c>
      <c r="N103" s="2">
        <v>0</v>
      </c>
      <c r="O103" s="4">
        <v>17472000</v>
      </c>
      <c r="P103" s="5">
        <v>17472000</v>
      </c>
      <c r="Q103" s="1">
        <v>0</v>
      </c>
      <c r="R103" s="2">
        <v>0</v>
      </c>
      <c r="S103" s="2" t="s">
        <v>33</v>
      </c>
      <c r="T103" s="2" t="s">
        <v>34</v>
      </c>
      <c r="U103" s="2" t="s">
        <v>35</v>
      </c>
      <c r="V103" s="2" t="s">
        <v>36</v>
      </c>
      <c r="W103" s="2" t="s">
        <v>37</v>
      </c>
      <c r="X103" s="2">
        <v>3241000</v>
      </c>
      <c r="Y103" s="96" t="s">
        <v>38</v>
      </c>
    </row>
    <row r="104" spans="1:25" ht="345" x14ac:dyDescent="0.2">
      <c r="A104" s="2" t="s">
        <v>228</v>
      </c>
      <c r="B104" s="2" t="s">
        <v>26</v>
      </c>
      <c r="C104" s="2" t="s">
        <v>54</v>
      </c>
      <c r="D104" s="2" t="s">
        <v>55</v>
      </c>
      <c r="E104" s="41">
        <v>80101509</v>
      </c>
      <c r="F104" s="129" t="s">
        <v>221</v>
      </c>
      <c r="G104" s="39">
        <v>1</v>
      </c>
      <c r="H104" s="3">
        <v>1</v>
      </c>
      <c r="I104" s="33">
        <v>10.5</v>
      </c>
      <c r="J104" s="33">
        <v>1</v>
      </c>
      <c r="K104" s="33" t="s">
        <v>30</v>
      </c>
      <c r="L104" s="2" t="s">
        <v>31</v>
      </c>
      <c r="M104" s="33" t="s">
        <v>57</v>
      </c>
      <c r="N104" s="2">
        <v>0</v>
      </c>
      <c r="O104" s="4">
        <v>43680000</v>
      </c>
      <c r="P104" s="5">
        <v>43680000</v>
      </c>
      <c r="Q104" s="1">
        <v>0</v>
      </c>
      <c r="R104" s="2">
        <v>0</v>
      </c>
      <c r="S104" s="2" t="s">
        <v>33</v>
      </c>
      <c r="T104" s="2" t="s">
        <v>34</v>
      </c>
      <c r="U104" s="2" t="s">
        <v>35</v>
      </c>
      <c r="V104" s="2" t="s">
        <v>36</v>
      </c>
      <c r="W104" s="2" t="s">
        <v>37</v>
      </c>
      <c r="X104" s="2">
        <v>3241000</v>
      </c>
      <c r="Y104" s="96" t="s">
        <v>38</v>
      </c>
    </row>
    <row r="105" spans="1:25" ht="195" x14ac:dyDescent="0.2">
      <c r="A105" s="2" t="s">
        <v>229</v>
      </c>
      <c r="B105" s="2" t="s">
        <v>26</v>
      </c>
      <c r="C105" s="2" t="s">
        <v>54</v>
      </c>
      <c r="D105" s="2" t="s">
        <v>55</v>
      </c>
      <c r="E105" s="41">
        <v>80101509</v>
      </c>
      <c r="F105" s="129" t="s">
        <v>208</v>
      </c>
      <c r="G105" s="39">
        <v>1</v>
      </c>
      <c r="H105" s="3">
        <v>1</v>
      </c>
      <c r="I105" s="33">
        <v>10.5</v>
      </c>
      <c r="J105" s="33">
        <v>1</v>
      </c>
      <c r="K105" s="33" t="s">
        <v>30</v>
      </c>
      <c r="L105" s="2" t="s">
        <v>31</v>
      </c>
      <c r="M105" s="33" t="s">
        <v>57</v>
      </c>
      <c r="N105" s="2">
        <v>0</v>
      </c>
      <c r="O105" s="4">
        <v>38220000</v>
      </c>
      <c r="P105" s="5">
        <v>38220000</v>
      </c>
      <c r="Q105" s="1">
        <v>0</v>
      </c>
      <c r="R105" s="2">
        <v>0</v>
      </c>
      <c r="S105" s="2" t="s">
        <v>33</v>
      </c>
      <c r="T105" s="2" t="s">
        <v>34</v>
      </c>
      <c r="U105" s="2" t="s">
        <v>35</v>
      </c>
      <c r="V105" s="2" t="s">
        <v>36</v>
      </c>
      <c r="W105" s="2" t="s">
        <v>37</v>
      </c>
      <c r="X105" s="2">
        <v>3241000</v>
      </c>
      <c r="Y105" s="96" t="s">
        <v>38</v>
      </c>
    </row>
    <row r="106" spans="1:25" ht="180" x14ac:dyDescent="0.2">
      <c r="A106" s="2" t="s">
        <v>230</v>
      </c>
      <c r="B106" s="2" t="s">
        <v>26</v>
      </c>
      <c r="C106" s="2" t="s">
        <v>54</v>
      </c>
      <c r="D106" s="2" t="s">
        <v>55</v>
      </c>
      <c r="E106" s="41">
        <v>80101509</v>
      </c>
      <c r="F106" s="129" t="s">
        <v>231</v>
      </c>
      <c r="G106" s="39">
        <v>1</v>
      </c>
      <c r="H106" s="3">
        <v>1</v>
      </c>
      <c r="I106" s="33">
        <v>10.5</v>
      </c>
      <c r="J106" s="33">
        <v>1</v>
      </c>
      <c r="K106" s="33" t="s">
        <v>30</v>
      </c>
      <c r="L106" s="2" t="s">
        <v>31</v>
      </c>
      <c r="M106" s="2" t="s">
        <v>32</v>
      </c>
      <c r="N106" s="2">
        <v>0</v>
      </c>
      <c r="O106" s="4">
        <v>21840000</v>
      </c>
      <c r="P106" s="5">
        <v>21840000</v>
      </c>
      <c r="Q106" s="1">
        <v>0</v>
      </c>
      <c r="R106" s="2">
        <v>0</v>
      </c>
      <c r="S106" s="2" t="s">
        <v>33</v>
      </c>
      <c r="T106" s="2" t="s">
        <v>34</v>
      </c>
      <c r="U106" s="2" t="s">
        <v>35</v>
      </c>
      <c r="V106" s="2" t="s">
        <v>36</v>
      </c>
      <c r="W106" s="2" t="s">
        <v>37</v>
      </c>
      <c r="X106" s="2">
        <v>3241000</v>
      </c>
      <c r="Y106" s="96" t="s">
        <v>38</v>
      </c>
    </row>
    <row r="107" spans="1:25" ht="240" x14ac:dyDescent="0.2">
      <c r="A107" s="2" t="s">
        <v>232</v>
      </c>
      <c r="B107" s="2" t="s">
        <v>26</v>
      </c>
      <c r="C107" s="2" t="s">
        <v>54</v>
      </c>
      <c r="D107" s="2" t="s">
        <v>55</v>
      </c>
      <c r="E107" s="41">
        <v>80101509</v>
      </c>
      <c r="F107" s="129" t="s">
        <v>233</v>
      </c>
      <c r="G107" s="39">
        <v>1</v>
      </c>
      <c r="H107" s="3">
        <v>1</v>
      </c>
      <c r="I107" s="33">
        <v>10.5</v>
      </c>
      <c r="J107" s="33">
        <v>1</v>
      </c>
      <c r="K107" s="33" t="s">
        <v>30</v>
      </c>
      <c r="L107" s="2" t="s">
        <v>31</v>
      </c>
      <c r="M107" s="2" t="s">
        <v>32</v>
      </c>
      <c r="N107" s="2">
        <v>0</v>
      </c>
      <c r="O107" s="4">
        <v>24024000</v>
      </c>
      <c r="P107" s="5">
        <v>24024000</v>
      </c>
      <c r="Q107" s="1">
        <v>0</v>
      </c>
      <c r="R107" s="2">
        <v>0</v>
      </c>
      <c r="S107" s="2" t="s">
        <v>33</v>
      </c>
      <c r="T107" s="2" t="s">
        <v>34</v>
      </c>
      <c r="U107" s="2" t="s">
        <v>35</v>
      </c>
      <c r="V107" s="2" t="s">
        <v>36</v>
      </c>
      <c r="W107" s="2" t="s">
        <v>37</v>
      </c>
      <c r="X107" s="2">
        <v>3241000</v>
      </c>
      <c r="Y107" s="96" t="s">
        <v>38</v>
      </c>
    </row>
    <row r="108" spans="1:25" ht="195" x14ac:dyDescent="0.2">
      <c r="A108" s="2" t="s">
        <v>234</v>
      </c>
      <c r="B108" s="2" t="s">
        <v>26</v>
      </c>
      <c r="C108" s="2" t="s">
        <v>54</v>
      </c>
      <c r="D108" s="2" t="s">
        <v>55</v>
      </c>
      <c r="E108" s="41">
        <v>80101509</v>
      </c>
      <c r="F108" s="129" t="s">
        <v>235</v>
      </c>
      <c r="G108" s="39">
        <v>1</v>
      </c>
      <c r="H108" s="3">
        <v>1</v>
      </c>
      <c r="I108" s="33">
        <v>10.5</v>
      </c>
      <c r="J108" s="33">
        <v>1</v>
      </c>
      <c r="K108" s="33" t="s">
        <v>30</v>
      </c>
      <c r="L108" s="2" t="s">
        <v>31</v>
      </c>
      <c r="M108" s="33" t="s">
        <v>57</v>
      </c>
      <c r="N108" s="2">
        <v>0</v>
      </c>
      <c r="O108" s="4">
        <v>38220000</v>
      </c>
      <c r="P108" s="5">
        <v>38220000</v>
      </c>
      <c r="Q108" s="1">
        <v>0</v>
      </c>
      <c r="R108" s="2">
        <v>0</v>
      </c>
      <c r="S108" s="2" t="s">
        <v>33</v>
      </c>
      <c r="T108" s="2" t="s">
        <v>34</v>
      </c>
      <c r="U108" s="2" t="s">
        <v>35</v>
      </c>
      <c r="V108" s="2" t="s">
        <v>36</v>
      </c>
      <c r="W108" s="2" t="s">
        <v>37</v>
      </c>
      <c r="X108" s="2">
        <v>3241000</v>
      </c>
      <c r="Y108" s="96" t="s">
        <v>38</v>
      </c>
    </row>
    <row r="109" spans="1:25" ht="345" x14ac:dyDescent="0.2">
      <c r="A109" s="2" t="s">
        <v>236</v>
      </c>
      <c r="B109" s="2" t="s">
        <v>26</v>
      </c>
      <c r="C109" s="2" t="s">
        <v>54</v>
      </c>
      <c r="D109" s="2" t="s">
        <v>55</v>
      </c>
      <c r="E109" s="41">
        <v>80101509</v>
      </c>
      <c r="F109" s="129" t="s">
        <v>221</v>
      </c>
      <c r="G109" s="39">
        <v>1</v>
      </c>
      <c r="H109" s="3">
        <v>1</v>
      </c>
      <c r="I109" s="33">
        <v>10.5</v>
      </c>
      <c r="J109" s="33">
        <v>1</v>
      </c>
      <c r="K109" s="33" t="s">
        <v>30</v>
      </c>
      <c r="L109" s="2" t="s">
        <v>31</v>
      </c>
      <c r="M109" s="33" t="s">
        <v>57</v>
      </c>
      <c r="N109" s="2">
        <v>0</v>
      </c>
      <c r="O109" s="4">
        <v>43680000</v>
      </c>
      <c r="P109" s="5">
        <v>43680000</v>
      </c>
      <c r="Q109" s="1">
        <v>0</v>
      </c>
      <c r="R109" s="2">
        <v>0</v>
      </c>
      <c r="S109" s="2" t="s">
        <v>33</v>
      </c>
      <c r="T109" s="2" t="s">
        <v>34</v>
      </c>
      <c r="U109" s="2" t="s">
        <v>35</v>
      </c>
      <c r="V109" s="2" t="s">
        <v>36</v>
      </c>
      <c r="W109" s="2" t="s">
        <v>37</v>
      </c>
      <c r="X109" s="2">
        <v>3241000</v>
      </c>
      <c r="Y109" s="96" t="s">
        <v>38</v>
      </c>
    </row>
    <row r="110" spans="1:25" ht="165" x14ac:dyDescent="0.2">
      <c r="A110" s="2" t="s">
        <v>237</v>
      </c>
      <c r="B110" s="2" t="s">
        <v>26</v>
      </c>
      <c r="C110" s="2" t="s">
        <v>54</v>
      </c>
      <c r="D110" s="2" t="s">
        <v>55</v>
      </c>
      <c r="E110" s="41">
        <v>80101509</v>
      </c>
      <c r="F110" s="129" t="s">
        <v>238</v>
      </c>
      <c r="G110" s="39">
        <v>1</v>
      </c>
      <c r="H110" s="3">
        <v>1</v>
      </c>
      <c r="I110" s="33">
        <v>10.5</v>
      </c>
      <c r="J110" s="33">
        <v>1</v>
      </c>
      <c r="K110" s="33" t="s">
        <v>30</v>
      </c>
      <c r="L110" s="2" t="s">
        <v>31</v>
      </c>
      <c r="M110" s="2" t="s">
        <v>32</v>
      </c>
      <c r="N110" s="2">
        <v>0</v>
      </c>
      <c r="O110" s="4">
        <v>30576000</v>
      </c>
      <c r="P110" s="5">
        <v>30576000</v>
      </c>
      <c r="Q110" s="1">
        <v>0</v>
      </c>
      <c r="R110" s="2">
        <v>0</v>
      </c>
      <c r="S110" s="2" t="s">
        <v>33</v>
      </c>
      <c r="T110" s="2" t="s">
        <v>34</v>
      </c>
      <c r="U110" s="2" t="s">
        <v>35</v>
      </c>
      <c r="V110" s="2" t="s">
        <v>36</v>
      </c>
      <c r="W110" s="2" t="s">
        <v>37</v>
      </c>
      <c r="X110" s="2">
        <v>3241000</v>
      </c>
      <c r="Y110" s="96" t="s">
        <v>38</v>
      </c>
    </row>
    <row r="111" spans="1:25" ht="345" x14ac:dyDescent="0.2">
      <c r="A111" s="2" t="s">
        <v>239</v>
      </c>
      <c r="B111" s="2" t="s">
        <v>26</v>
      </c>
      <c r="C111" s="2" t="s">
        <v>54</v>
      </c>
      <c r="D111" s="2" t="s">
        <v>55</v>
      </c>
      <c r="E111" s="41">
        <v>80101509</v>
      </c>
      <c r="F111" s="129" t="s">
        <v>214</v>
      </c>
      <c r="G111" s="39">
        <v>1</v>
      </c>
      <c r="H111" s="3">
        <v>1</v>
      </c>
      <c r="I111" s="33">
        <v>10.5</v>
      </c>
      <c r="J111" s="33">
        <v>1</v>
      </c>
      <c r="K111" s="33" t="s">
        <v>30</v>
      </c>
      <c r="L111" s="2" t="s">
        <v>31</v>
      </c>
      <c r="M111" s="33" t="s">
        <v>57</v>
      </c>
      <c r="N111" s="2">
        <v>0</v>
      </c>
      <c r="O111" s="4">
        <v>52126326</v>
      </c>
      <c r="P111" s="5">
        <v>52126326</v>
      </c>
      <c r="Q111" s="1">
        <v>0</v>
      </c>
      <c r="R111" s="2">
        <v>0</v>
      </c>
      <c r="S111" s="2" t="s">
        <v>33</v>
      </c>
      <c r="T111" s="2" t="s">
        <v>34</v>
      </c>
      <c r="U111" s="2" t="s">
        <v>35</v>
      </c>
      <c r="V111" s="2" t="s">
        <v>36</v>
      </c>
      <c r="W111" s="2" t="s">
        <v>37</v>
      </c>
      <c r="X111" s="2">
        <v>3241000</v>
      </c>
      <c r="Y111" s="96" t="s">
        <v>38</v>
      </c>
    </row>
    <row r="112" spans="1:25" ht="210" x14ac:dyDescent="0.2">
      <c r="A112" s="2" t="s">
        <v>240</v>
      </c>
      <c r="B112" s="2" t="s">
        <v>26</v>
      </c>
      <c r="C112" s="2" t="s">
        <v>54</v>
      </c>
      <c r="D112" s="2" t="s">
        <v>55</v>
      </c>
      <c r="E112" s="41">
        <v>80101509</v>
      </c>
      <c r="F112" s="129" t="s">
        <v>241</v>
      </c>
      <c r="G112" s="39">
        <v>1</v>
      </c>
      <c r="H112" s="3">
        <v>1</v>
      </c>
      <c r="I112" s="33">
        <v>10.5</v>
      </c>
      <c r="J112" s="33">
        <v>1</v>
      </c>
      <c r="K112" s="33" t="s">
        <v>30</v>
      </c>
      <c r="L112" s="2" t="s">
        <v>31</v>
      </c>
      <c r="M112" s="33" t="s">
        <v>57</v>
      </c>
      <c r="N112" s="2">
        <v>0</v>
      </c>
      <c r="O112" s="4">
        <v>37591092</v>
      </c>
      <c r="P112" s="5">
        <v>37591092</v>
      </c>
      <c r="Q112" s="1">
        <v>0</v>
      </c>
      <c r="R112" s="2">
        <v>0</v>
      </c>
      <c r="S112" s="2" t="s">
        <v>33</v>
      </c>
      <c r="T112" s="2" t="s">
        <v>34</v>
      </c>
      <c r="U112" s="2" t="s">
        <v>35</v>
      </c>
      <c r="V112" s="2" t="s">
        <v>36</v>
      </c>
      <c r="W112" s="2" t="s">
        <v>37</v>
      </c>
      <c r="X112" s="2">
        <v>3241000</v>
      </c>
      <c r="Y112" s="96" t="s">
        <v>38</v>
      </c>
    </row>
    <row r="113" spans="1:25" ht="345" x14ac:dyDescent="0.2">
      <c r="A113" s="2" t="s">
        <v>242</v>
      </c>
      <c r="B113" s="2" t="s">
        <v>26</v>
      </c>
      <c r="C113" s="2" t="s">
        <v>54</v>
      </c>
      <c r="D113" s="2" t="s">
        <v>55</v>
      </c>
      <c r="E113" s="41">
        <v>80101509</v>
      </c>
      <c r="F113" s="129" t="s">
        <v>214</v>
      </c>
      <c r="G113" s="39">
        <v>1</v>
      </c>
      <c r="H113" s="3">
        <v>1</v>
      </c>
      <c r="I113" s="33">
        <v>10.5</v>
      </c>
      <c r="J113" s="33">
        <v>1</v>
      </c>
      <c r="K113" s="33" t="s">
        <v>30</v>
      </c>
      <c r="L113" s="2" t="s">
        <v>31</v>
      </c>
      <c r="M113" s="33" t="s">
        <v>57</v>
      </c>
      <c r="N113" s="2">
        <v>0</v>
      </c>
      <c r="O113" s="4">
        <v>52126326</v>
      </c>
      <c r="P113" s="5">
        <v>52126326</v>
      </c>
      <c r="Q113" s="1">
        <v>0</v>
      </c>
      <c r="R113" s="2">
        <v>0</v>
      </c>
      <c r="S113" s="2" t="s">
        <v>33</v>
      </c>
      <c r="T113" s="2" t="s">
        <v>34</v>
      </c>
      <c r="U113" s="2" t="s">
        <v>35</v>
      </c>
      <c r="V113" s="2" t="s">
        <v>36</v>
      </c>
      <c r="W113" s="2" t="s">
        <v>37</v>
      </c>
      <c r="X113" s="2">
        <v>3241000</v>
      </c>
      <c r="Y113" s="96" t="s">
        <v>38</v>
      </c>
    </row>
    <row r="114" spans="1:25" ht="135" x14ac:dyDescent="0.2">
      <c r="A114" s="2" t="s">
        <v>243</v>
      </c>
      <c r="B114" s="2" t="s">
        <v>26</v>
      </c>
      <c r="C114" s="2" t="s">
        <v>54</v>
      </c>
      <c r="D114" s="2" t="s">
        <v>55</v>
      </c>
      <c r="E114" s="41">
        <v>80101509</v>
      </c>
      <c r="F114" s="129" t="s">
        <v>244</v>
      </c>
      <c r="G114" s="39">
        <v>1</v>
      </c>
      <c r="H114" s="3">
        <v>1</v>
      </c>
      <c r="I114" s="33">
        <v>10.5</v>
      </c>
      <c r="J114" s="33">
        <v>1</v>
      </c>
      <c r="K114" s="33" t="s">
        <v>30</v>
      </c>
      <c r="L114" s="2" t="s">
        <v>31</v>
      </c>
      <c r="M114" s="2" t="s">
        <v>32</v>
      </c>
      <c r="N114" s="2">
        <v>0</v>
      </c>
      <c r="O114" s="4">
        <v>27300000</v>
      </c>
      <c r="P114" s="5">
        <v>27300000</v>
      </c>
      <c r="Q114" s="1">
        <v>0</v>
      </c>
      <c r="R114" s="2">
        <v>0</v>
      </c>
      <c r="S114" s="2" t="s">
        <v>33</v>
      </c>
      <c r="T114" s="2" t="s">
        <v>34</v>
      </c>
      <c r="U114" s="2" t="s">
        <v>35</v>
      </c>
      <c r="V114" s="2" t="s">
        <v>36</v>
      </c>
      <c r="W114" s="2" t="s">
        <v>37</v>
      </c>
      <c r="X114" s="2">
        <v>3241000</v>
      </c>
      <c r="Y114" s="96" t="s">
        <v>38</v>
      </c>
    </row>
    <row r="115" spans="1:25" ht="240" x14ac:dyDescent="0.2">
      <c r="A115" s="2" t="s">
        <v>245</v>
      </c>
      <c r="B115" s="2" t="s">
        <v>26</v>
      </c>
      <c r="C115" s="2" t="s">
        <v>54</v>
      </c>
      <c r="D115" s="2" t="s">
        <v>55</v>
      </c>
      <c r="E115" s="41">
        <v>80101509</v>
      </c>
      <c r="F115" s="129" t="s">
        <v>246</v>
      </c>
      <c r="G115" s="39">
        <v>1</v>
      </c>
      <c r="H115" s="3">
        <v>1</v>
      </c>
      <c r="I115" s="33">
        <v>10.5</v>
      </c>
      <c r="J115" s="33">
        <v>1</v>
      </c>
      <c r="K115" s="33" t="s">
        <v>30</v>
      </c>
      <c r="L115" s="2" t="s">
        <v>31</v>
      </c>
      <c r="M115" s="33" t="s">
        <v>57</v>
      </c>
      <c r="N115" s="2">
        <v>0</v>
      </c>
      <c r="O115" s="4">
        <v>35206080</v>
      </c>
      <c r="P115" s="5">
        <v>35206080</v>
      </c>
      <c r="Q115" s="1">
        <v>0</v>
      </c>
      <c r="R115" s="2">
        <v>0</v>
      </c>
      <c r="S115" s="2" t="s">
        <v>33</v>
      </c>
      <c r="T115" s="2" t="s">
        <v>34</v>
      </c>
      <c r="U115" s="2" t="s">
        <v>35</v>
      </c>
      <c r="V115" s="2" t="s">
        <v>36</v>
      </c>
      <c r="W115" s="2" t="s">
        <v>37</v>
      </c>
      <c r="X115" s="2">
        <v>3241000</v>
      </c>
      <c r="Y115" s="96" t="s">
        <v>38</v>
      </c>
    </row>
    <row r="116" spans="1:25" ht="345" x14ac:dyDescent="0.2">
      <c r="A116" s="2" t="s">
        <v>247</v>
      </c>
      <c r="B116" s="2" t="s">
        <v>26</v>
      </c>
      <c r="C116" s="2" t="s">
        <v>54</v>
      </c>
      <c r="D116" s="2" t="s">
        <v>55</v>
      </c>
      <c r="E116" s="41">
        <v>80101509</v>
      </c>
      <c r="F116" s="129" t="s">
        <v>214</v>
      </c>
      <c r="G116" s="39">
        <v>1</v>
      </c>
      <c r="H116" s="3">
        <v>1</v>
      </c>
      <c r="I116" s="33">
        <v>10.5</v>
      </c>
      <c r="J116" s="33">
        <v>1</v>
      </c>
      <c r="K116" s="33" t="s">
        <v>30</v>
      </c>
      <c r="L116" s="2" t="s">
        <v>31</v>
      </c>
      <c r="M116" s="33" t="s">
        <v>57</v>
      </c>
      <c r="N116" s="2">
        <v>0</v>
      </c>
      <c r="O116" s="4">
        <v>52126326</v>
      </c>
      <c r="P116" s="5">
        <v>52126326</v>
      </c>
      <c r="Q116" s="1">
        <v>0</v>
      </c>
      <c r="R116" s="2">
        <v>0</v>
      </c>
      <c r="S116" s="2" t="s">
        <v>33</v>
      </c>
      <c r="T116" s="2" t="s">
        <v>34</v>
      </c>
      <c r="U116" s="2" t="s">
        <v>35</v>
      </c>
      <c r="V116" s="2" t="s">
        <v>36</v>
      </c>
      <c r="W116" s="2" t="s">
        <v>37</v>
      </c>
      <c r="X116" s="2">
        <v>3241000</v>
      </c>
      <c r="Y116" s="96" t="s">
        <v>38</v>
      </c>
    </row>
    <row r="117" spans="1:25" ht="135" x14ac:dyDescent="0.2">
      <c r="A117" s="2" t="s">
        <v>248</v>
      </c>
      <c r="B117" s="2" t="s">
        <v>26</v>
      </c>
      <c r="C117" s="2" t="s">
        <v>54</v>
      </c>
      <c r="D117" s="2" t="s">
        <v>55</v>
      </c>
      <c r="E117" s="41">
        <v>80101509</v>
      </c>
      <c r="F117" s="129" t="s">
        <v>249</v>
      </c>
      <c r="G117" s="39">
        <v>1</v>
      </c>
      <c r="H117" s="3">
        <v>1</v>
      </c>
      <c r="I117" s="33">
        <v>10.5</v>
      </c>
      <c r="J117" s="33">
        <v>1</v>
      </c>
      <c r="K117" s="33" t="s">
        <v>30</v>
      </c>
      <c r="L117" s="2" t="s">
        <v>31</v>
      </c>
      <c r="M117" s="2" t="s">
        <v>32</v>
      </c>
      <c r="N117" s="2">
        <v>0</v>
      </c>
      <c r="O117" s="4">
        <v>28669473</v>
      </c>
      <c r="P117" s="5">
        <v>28669473</v>
      </c>
      <c r="Q117" s="1">
        <v>0</v>
      </c>
      <c r="R117" s="2">
        <v>0</v>
      </c>
      <c r="S117" s="2" t="s">
        <v>33</v>
      </c>
      <c r="T117" s="2" t="s">
        <v>34</v>
      </c>
      <c r="U117" s="2" t="s">
        <v>35</v>
      </c>
      <c r="V117" s="2" t="s">
        <v>36</v>
      </c>
      <c r="W117" s="2" t="s">
        <v>37</v>
      </c>
      <c r="X117" s="2">
        <v>3241000</v>
      </c>
      <c r="Y117" s="96" t="s">
        <v>38</v>
      </c>
    </row>
    <row r="118" spans="1:25" ht="345" x14ac:dyDescent="0.2">
      <c r="A118" s="2" t="s">
        <v>250</v>
      </c>
      <c r="B118" s="2" t="s">
        <v>26</v>
      </c>
      <c r="C118" s="2" t="s">
        <v>54</v>
      </c>
      <c r="D118" s="2" t="s">
        <v>55</v>
      </c>
      <c r="E118" s="41">
        <v>80101509</v>
      </c>
      <c r="F118" s="129" t="s">
        <v>214</v>
      </c>
      <c r="G118" s="39">
        <v>1</v>
      </c>
      <c r="H118" s="3">
        <v>1</v>
      </c>
      <c r="I118" s="33">
        <v>10.5</v>
      </c>
      <c r="J118" s="33">
        <v>1</v>
      </c>
      <c r="K118" s="33" t="s">
        <v>30</v>
      </c>
      <c r="L118" s="2" t="s">
        <v>31</v>
      </c>
      <c r="M118" s="33" t="s">
        <v>57</v>
      </c>
      <c r="N118" s="2">
        <v>0</v>
      </c>
      <c r="O118" s="4">
        <v>52126326</v>
      </c>
      <c r="P118" s="5">
        <v>52126326</v>
      </c>
      <c r="Q118" s="1">
        <v>0</v>
      </c>
      <c r="R118" s="2">
        <v>0</v>
      </c>
      <c r="S118" s="2" t="s">
        <v>33</v>
      </c>
      <c r="T118" s="2" t="s">
        <v>34</v>
      </c>
      <c r="U118" s="2" t="s">
        <v>35</v>
      </c>
      <c r="V118" s="2" t="s">
        <v>36</v>
      </c>
      <c r="W118" s="2" t="s">
        <v>37</v>
      </c>
      <c r="X118" s="2">
        <v>3241000</v>
      </c>
      <c r="Y118" s="96" t="s">
        <v>38</v>
      </c>
    </row>
    <row r="119" spans="1:25" ht="345" x14ac:dyDescent="0.2">
      <c r="A119" s="2" t="s">
        <v>251</v>
      </c>
      <c r="B119" s="2" t="s">
        <v>26</v>
      </c>
      <c r="C119" s="2" t="s">
        <v>54</v>
      </c>
      <c r="D119" s="2" t="s">
        <v>55</v>
      </c>
      <c r="E119" s="41">
        <v>80101509</v>
      </c>
      <c r="F119" s="129" t="s">
        <v>214</v>
      </c>
      <c r="G119" s="39">
        <v>1</v>
      </c>
      <c r="H119" s="3">
        <v>1</v>
      </c>
      <c r="I119" s="33">
        <v>10.5</v>
      </c>
      <c r="J119" s="33">
        <v>1</v>
      </c>
      <c r="K119" s="33" t="s">
        <v>30</v>
      </c>
      <c r="L119" s="2" t="s">
        <v>31</v>
      </c>
      <c r="M119" s="33" t="s">
        <v>57</v>
      </c>
      <c r="N119" s="2">
        <v>0</v>
      </c>
      <c r="O119" s="4">
        <v>52126326</v>
      </c>
      <c r="P119" s="5">
        <v>52126326</v>
      </c>
      <c r="Q119" s="1">
        <v>0</v>
      </c>
      <c r="R119" s="2">
        <v>0</v>
      </c>
      <c r="S119" s="2" t="s">
        <v>33</v>
      </c>
      <c r="T119" s="2" t="s">
        <v>34</v>
      </c>
      <c r="U119" s="2" t="s">
        <v>35</v>
      </c>
      <c r="V119" s="2" t="s">
        <v>36</v>
      </c>
      <c r="W119" s="2" t="s">
        <v>37</v>
      </c>
      <c r="X119" s="2">
        <v>3241000</v>
      </c>
      <c r="Y119" s="96" t="s">
        <v>38</v>
      </c>
    </row>
    <row r="120" spans="1:25" ht="135" x14ac:dyDescent="0.2">
      <c r="A120" s="2" t="s">
        <v>252</v>
      </c>
      <c r="B120" s="2" t="s">
        <v>26</v>
      </c>
      <c r="C120" s="2" t="s">
        <v>54</v>
      </c>
      <c r="D120" s="2" t="s">
        <v>55</v>
      </c>
      <c r="E120" s="41">
        <v>80101509</v>
      </c>
      <c r="F120" s="129" t="s">
        <v>206</v>
      </c>
      <c r="G120" s="39">
        <v>1</v>
      </c>
      <c r="H120" s="3">
        <v>1</v>
      </c>
      <c r="I120" s="33">
        <v>10.5</v>
      </c>
      <c r="J120" s="33">
        <v>1</v>
      </c>
      <c r="K120" s="33" t="s">
        <v>30</v>
      </c>
      <c r="L120" s="2" t="s">
        <v>31</v>
      </c>
      <c r="M120" s="2" t="s">
        <v>32</v>
      </c>
      <c r="N120" s="2">
        <v>0</v>
      </c>
      <c r="O120" s="4">
        <v>22153688</v>
      </c>
      <c r="P120" s="5">
        <v>22153688</v>
      </c>
      <c r="Q120" s="1">
        <v>0</v>
      </c>
      <c r="R120" s="2">
        <v>0</v>
      </c>
      <c r="S120" s="2" t="s">
        <v>33</v>
      </c>
      <c r="T120" s="2" t="s">
        <v>34</v>
      </c>
      <c r="U120" s="2" t="s">
        <v>35</v>
      </c>
      <c r="V120" s="2" t="s">
        <v>36</v>
      </c>
      <c r="W120" s="2" t="s">
        <v>37</v>
      </c>
      <c r="X120" s="2">
        <v>3241000</v>
      </c>
      <c r="Y120" s="96" t="s">
        <v>38</v>
      </c>
    </row>
    <row r="121" spans="1:25" ht="360" x14ac:dyDescent="0.2">
      <c r="A121" s="2" t="s">
        <v>253</v>
      </c>
      <c r="B121" s="2" t="s">
        <v>26</v>
      </c>
      <c r="C121" s="2" t="s">
        <v>54</v>
      </c>
      <c r="D121" s="2" t="s">
        <v>55</v>
      </c>
      <c r="E121" s="41">
        <v>80101509</v>
      </c>
      <c r="F121" s="129" t="s">
        <v>254</v>
      </c>
      <c r="G121" s="39">
        <v>1</v>
      </c>
      <c r="H121" s="3">
        <v>1</v>
      </c>
      <c r="I121" s="33">
        <v>10.5</v>
      </c>
      <c r="J121" s="33">
        <v>1</v>
      </c>
      <c r="K121" s="33" t="s">
        <v>30</v>
      </c>
      <c r="L121" s="2" t="s">
        <v>31</v>
      </c>
      <c r="M121" s="33" t="s">
        <v>57</v>
      </c>
      <c r="N121" s="2">
        <v>0</v>
      </c>
      <c r="O121" s="4">
        <v>57832436</v>
      </c>
      <c r="P121" s="5">
        <v>57832436</v>
      </c>
      <c r="Q121" s="1">
        <v>0</v>
      </c>
      <c r="R121" s="2">
        <v>0</v>
      </c>
      <c r="S121" s="2" t="s">
        <v>33</v>
      </c>
      <c r="T121" s="2" t="s">
        <v>34</v>
      </c>
      <c r="U121" s="2" t="s">
        <v>35</v>
      </c>
      <c r="V121" s="2" t="s">
        <v>36</v>
      </c>
      <c r="W121" s="2" t="s">
        <v>37</v>
      </c>
      <c r="X121" s="2">
        <v>3241000</v>
      </c>
      <c r="Y121" s="96" t="s">
        <v>38</v>
      </c>
    </row>
    <row r="122" spans="1:25" ht="345" x14ac:dyDescent="0.2">
      <c r="A122" s="2" t="s">
        <v>255</v>
      </c>
      <c r="B122" s="2" t="s">
        <v>26</v>
      </c>
      <c r="C122" s="2" t="s">
        <v>54</v>
      </c>
      <c r="D122" s="2" t="s">
        <v>55</v>
      </c>
      <c r="E122" s="41">
        <v>80101509</v>
      </c>
      <c r="F122" s="129" t="s">
        <v>214</v>
      </c>
      <c r="G122" s="39">
        <v>1</v>
      </c>
      <c r="H122" s="3">
        <v>1</v>
      </c>
      <c r="I122" s="33">
        <v>10.5</v>
      </c>
      <c r="J122" s="33">
        <v>1</v>
      </c>
      <c r="K122" s="33" t="s">
        <v>30</v>
      </c>
      <c r="L122" s="2" t="s">
        <v>31</v>
      </c>
      <c r="M122" s="33" t="s">
        <v>57</v>
      </c>
      <c r="N122" s="2">
        <v>0</v>
      </c>
      <c r="O122" s="4">
        <v>52126326</v>
      </c>
      <c r="P122" s="5">
        <v>52126326</v>
      </c>
      <c r="Q122" s="1">
        <v>0</v>
      </c>
      <c r="R122" s="2">
        <v>0</v>
      </c>
      <c r="S122" s="2" t="s">
        <v>33</v>
      </c>
      <c r="T122" s="2" t="s">
        <v>34</v>
      </c>
      <c r="U122" s="2" t="s">
        <v>35</v>
      </c>
      <c r="V122" s="2" t="s">
        <v>36</v>
      </c>
      <c r="W122" s="2" t="s">
        <v>37</v>
      </c>
      <c r="X122" s="2">
        <v>3241000</v>
      </c>
      <c r="Y122" s="96" t="s">
        <v>38</v>
      </c>
    </row>
    <row r="123" spans="1:25" ht="135" x14ac:dyDescent="0.2">
      <c r="A123" s="2" t="s">
        <v>256</v>
      </c>
      <c r="B123" s="2" t="s">
        <v>26</v>
      </c>
      <c r="C123" s="2" t="s">
        <v>54</v>
      </c>
      <c r="D123" s="2" t="s">
        <v>55</v>
      </c>
      <c r="E123" s="41">
        <v>80101509</v>
      </c>
      <c r="F123" s="129" t="s">
        <v>257</v>
      </c>
      <c r="G123" s="39">
        <v>1</v>
      </c>
      <c r="H123" s="3">
        <v>1</v>
      </c>
      <c r="I123" s="33">
        <v>10.5</v>
      </c>
      <c r="J123" s="33">
        <v>1</v>
      </c>
      <c r="K123" s="33" t="s">
        <v>30</v>
      </c>
      <c r="L123" s="2" t="s">
        <v>31</v>
      </c>
      <c r="M123" s="2" t="s">
        <v>32</v>
      </c>
      <c r="N123" s="2">
        <v>0</v>
      </c>
      <c r="O123" s="4">
        <v>21840000</v>
      </c>
      <c r="P123" s="5">
        <v>21840000</v>
      </c>
      <c r="Q123" s="1">
        <v>0</v>
      </c>
      <c r="R123" s="2">
        <v>0</v>
      </c>
      <c r="S123" s="2" t="s">
        <v>33</v>
      </c>
      <c r="T123" s="2" t="s">
        <v>34</v>
      </c>
      <c r="U123" s="2" t="s">
        <v>35</v>
      </c>
      <c r="V123" s="2" t="s">
        <v>36</v>
      </c>
      <c r="W123" s="2" t="s">
        <v>37</v>
      </c>
      <c r="X123" s="2">
        <v>3241000</v>
      </c>
      <c r="Y123" s="96" t="s">
        <v>38</v>
      </c>
    </row>
    <row r="124" spans="1:25" ht="345" x14ac:dyDescent="0.2">
      <c r="A124" s="2" t="s">
        <v>258</v>
      </c>
      <c r="B124" s="2" t="s">
        <v>26</v>
      </c>
      <c r="C124" s="2" t="s">
        <v>54</v>
      </c>
      <c r="D124" s="2" t="s">
        <v>55</v>
      </c>
      <c r="E124" s="41">
        <v>80101509</v>
      </c>
      <c r="F124" s="129" t="s">
        <v>214</v>
      </c>
      <c r="G124" s="39">
        <v>1</v>
      </c>
      <c r="H124" s="3">
        <v>1</v>
      </c>
      <c r="I124" s="33">
        <v>10.5</v>
      </c>
      <c r="J124" s="33">
        <v>1</v>
      </c>
      <c r="K124" s="33" t="s">
        <v>30</v>
      </c>
      <c r="L124" s="2" t="s">
        <v>31</v>
      </c>
      <c r="M124" s="33" t="s">
        <v>57</v>
      </c>
      <c r="N124" s="2">
        <v>0</v>
      </c>
      <c r="O124" s="4">
        <v>52126326</v>
      </c>
      <c r="P124" s="5">
        <v>52126326</v>
      </c>
      <c r="Q124" s="1">
        <v>0</v>
      </c>
      <c r="R124" s="2">
        <v>0</v>
      </c>
      <c r="S124" s="2" t="s">
        <v>33</v>
      </c>
      <c r="T124" s="2" t="s">
        <v>34</v>
      </c>
      <c r="U124" s="2" t="s">
        <v>35</v>
      </c>
      <c r="V124" s="2" t="s">
        <v>36</v>
      </c>
      <c r="W124" s="2" t="s">
        <v>37</v>
      </c>
      <c r="X124" s="2">
        <v>3241000</v>
      </c>
      <c r="Y124" s="96" t="s">
        <v>38</v>
      </c>
    </row>
    <row r="125" spans="1:25" ht="345" x14ac:dyDescent="0.2">
      <c r="A125" s="2" t="s">
        <v>259</v>
      </c>
      <c r="B125" s="2" t="s">
        <v>26</v>
      </c>
      <c r="C125" s="2" t="s">
        <v>54</v>
      </c>
      <c r="D125" s="2" t="s">
        <v>55</v>
      </c>
      <c r="E125" s="41">
        <v>80101509</v>
      </c>
      <c r="F125" s="129" t="s">
        <v>214</v>
      </c>
      <c r="G125" s="39">
        <v>1</v>
      </c>
      <c r="H125" s="3">
        <v>1</v>
      </c>
      <c r="I125" s="33">
        <v>10.5</v>
      </c>
      <c r="J125" s="33">
        <v>1</v>
      </c>
      <c r="K125" s="33" t="s">
        <v>30</v>
      </c>
      <c r="L125" s="2" t="s">
        <v>31</v>
      </c>
      <c r="M125" s="33" t="s">
        <v>57</v>
      </c>
      <c r="N125" s="2">
        <v>0</v>
      </c>
      <c r="O125" s="4">
        <v>52126326</v>
      </c>
      <c r="P125" s="5">
        <v>52126326</v>
      </c>
      <c r="Q125" s="1">
        <v>0</v>
      </c>
      <c r="R125" s="2">
        <v>0</v>
      </c>
      <c r="S125" s="2" t="s">
        <v>33</v>
      </c>
      <c r="T125" s="2" t="s">
        <v>34</v>
      </c>
      <c r="U125" s="2" t="s">
        <v>35</v>
      </c>
      <c r="V125" s="2" t="s">
        <v>36</v>
      </c>
      <c r="W125" s="2" t="s">
        <v>37</v>
      </c>
      <c r="X125" s="2">
        <v>3241000</v>
      </c>
      <c r="Y125" s="96" t="s">
        <v>38</v>
      </c>
    </row>
    <row r="126" spans="1:25" ht="135" x14ac:dyDescent="0.2">
      <c r="A126" s="2" t="s">
        <v>260</v>
      </c>
      <c r="B126" s="2" t="s">
        <v>26</v>
      </c>
      <c r="C126" s="2" t="s">
        <v>54</v>
      </c>
      <c r="D126" s="2" t="s">
        <v>55</v>
      </c>
      <c r="E126" s="98">
        <v>80101604</v>
      </c>
      <c r="F126" s="129" t="s">
        <v>261</v>
      </c>
      <c r="G126" s="3">
        <v>1</v>
      </c>
      <c r="H126" s="3">
        <v>1</v>
      </c>
      <c r="I126" s="2">
        <v>10</v>
      </c>
      <c r="J126" s="2">
        <v>1</v>
      </c>
      <c r="K126" s="2" t="s">
        <v>30</v>
      </c>
      <c r="L126" s="2" t="s">
        <v>31</v>
      </c>
      <c r="M126" s="2" t="s">
        <v>57</v>
      </c>
      <c r="N126" s="2">
        <v>0</v>
      </c>
      <c r="O126" s="4">
        <v>88400000</v>
      </c>
      <c r="P126" s="42">
        <v>88400000</v>
      </c>
      <c r="Q126" s="1">
        <v>0</v>
      </c>
      <c r="R126" s="2">
        <v>0</v>
      </c>
      <c r="S126" s="2" t="s">
        <v>33</v>
      </c>
      <c r="T126" s="2" t="s">
        <v>34</v>
      </c>
      <c r="U126" s="2" t="s">
        <v>35</v>
      </c>
      <c r="V126" s="2" t="s">
        <v>36</v>
      </c>
      <c r="W126" s="2" t="s">
        <v>37</v>
      </c>
      <c r="X126" s="2">
        <v>3241000</v>
      </c>
      <c r="Y126" s="96" t="s">
        <v>38</v>
      </c>
    </row>
    <row r="127" spans="1:25" ht="135" x14ac:dyDescent="0.2">
      <c r="A127" s="2" t="s">
        <v>262</v>
      </c>
      <c r="B127" s="2" t="s">
        <v>26</v>
      </c>
      <c r="C127" s="2" t="s">
        <v>54</v>
      </c>
      <c r="D127" s="2" t="s">
        <v>55</v>
      </c>
      <c r="E127" s="98">
        <v>80101604</v>
      </c>
      <c r="F127" s="129" t="s">
        <v>263</v>
      </c>
      <c r="G127" s="3">
        <v>1</v>
      </c>
      <c r="H127" s="3">
        <v>1</v>
      </c>
      <c r="I127" s="2">
        <v>10</v>
      </c>
      <c r="J127" s="2">
        <v>1</v>
      </c>
      <c r="K127" s="2" t="s">
        <v>30</v>
      </c>
      <c r="L127" s="2" t="s">
        <v>31</v>
      </c>
      <c r="M127" s="2" t="s">
        <v>57</v>
      </c>
      <c r="N127" s="2">
        <v>0</v>
      </c>
      <c r="O127" s="5">
        <v>98800000</v>
      </c>
      <c r="P127" s="5">
        <v>98800000</v>
      </c>
      <c r="Q127" s="1">
        <v>0</v>
      </c>
      <c r="R127" s="2">
        <v>0</v>
      </c>
      <c r="S127" s="2" t="s">
        <v>33</v>
      </c>
      <c r="T127" s="2" t="s">
        <v>34</v>
      </c>
      <c r="U127" s="2" t="s">
        <v>35</v>
      </c>
      <c r="V127" s="2" t="s">
        <v>36</v>
      </c>
      <c r="W127" s="2" t="s">
        <v>37</v>
      </c>
      <c r="X127" s="2">
        <v>3241000</v>
      </c>
      <c r="Y127" s="96" t="s">
        <v>38</v>
      </c>
    </row>
    <row r="128" spans="1:25" ht="135" x14ac:dyDescent="0.2">
      <c r="A128" s="2" t="s">
        <v>264</v>
      </c>
      <c r="B128" s="2" t="s">
        <v>26</v>
      </c>
      <c r="C128" s="2" t="s">
        <v>54</v>
      </c>
      <c r="D128" s="2" t="s">
        <v>55</v>
      </c>
      <c r="E128" s="98">
        <v>80101604</v>
      </c>
      <c r="F128" s="129" t="s">
        <v>265</v>
      </c>
      <c r="G128" s="3">
        <v>1</v>
      </c>
      <c r="H128" s="3">
        <v>1</v>
      </c>
      <c r="I128" s="2">
        <v>11</v>
      </c>
      <c r="J128" s="2">
        <v>1</v>
      </c>
      <c r="K128" s="2" t="s">
        <v>30</v>
      </c>
      <c r="L128" s="2" t="s">
        <v>31</v>
      </c>
      <c r="M128" s="2" t="s">
        <v>57</v>
      </c>
      <c r="N128" s="2">
        <v>0</v>
      </c>
      <c r="O128" s="4">
        <v>80080000</v>
      </c>
      <c r="P128" s="5">
        <v>80080000</v>
      </c>
      <c r="Q128" s="1">
        <v>0</v>
      </c>
      <c r="R128" s="2">
        <v>0</v>
      </c>
      <c r="S128" s="2" t="s">
        <v>33</v>
      </c>
      <c r="T128" s="2" t="s">
        <v>34</v>
      </c>
      <c r="U128" s="2" t="s">
        <v>35</v>
      </c>
      <c r="V128" s="2" t="s">
        <v>36</v>
      </c>
      <c r="W128" s="2" t="s">
        <v>37</v>
      </c>
      <c r="X128" s="2">
        <v>3241000</v>
      </c>
      <c r="Y128" s="96" t="s">
        <v>38</v>
      </c>
    </row>
    <row r="129" spans="1:25" ht="135" x14ac:dyDescent="0.2">
      <c r="A129" s="2" t="s">
        <v>266</v>
      </c>
      <c r="B129" s="2" t="s">
        <v>26</v>
      </c>
      <c r="C129" s="2" t="s">
        <v>54</v>
      </c>
      <c r="D129" s="2" t="s">
        <v>55</v>
      </c>
      <c r="E129" s="98">
        <v>80161506</v>
      </c>
      <c r="F129" s="129" t="s">
        <v>267</v>
      </c>
      <c r="G129" s="3">
        <v>1</v>
      </c>
      <c r="H129" s="3">
        <v>1</v>
      </c>
      <c r="I129" s="2">
        <v>10</v>
      </c>
      <c r="J129" s="2">
        <v>1</v>
      </c>
      <c r="K129" s="2" t="s">
        <v>30</v>
      </c>
      <c r="L129" s="2" t="s">
        <v>31</v>
      </c>
      <c r="M129" s="2" t="s">
        <v>57</v>
      </c>
      <c r="N129" s="2">
        <v>0</v>
      </c>
      <c r="O129" s="4">
        <v>62400000</v>
      </c>
      <c r="P129" s="4">
        <v>62400000</v>
      </c>
      <c r="Q129" s="1">
        <v>0</v>
      </c>
      <c r="R129" s="2">
        <v>0</v>
      </c>
      <c r="S129" s="2" t="s">
        <v>33</v>
      </c>
      <c r="T129" s="2" t="s">
        <v>34</v>
      </c>
      <c r="U129" s="2" t="s">
        <v>35</v>
      </c>
      <c r="V129" s="2" t="s">
        <v>36</v>
      </c>
      <c r="W129" s="2" t="s">
        <v>37</v>
      </c>
      <c r="X129" s="2">
        <v>3241000</v>
      </c>
      <c r="Y129" s="96" t="s">
        <v>38</v>
      </c>
    </row>
    <row r="130" spans="1:25" ht="135" x14ac:dyDescent="0.2">
      <c r="A130" s="2" t="s">
        <v>268</v>
      </c>
      <c r="B130" s="2" t="s">
        <v>26</v>
      </c>
      <c r="C130" s="2" t="s">
        <v>54</v>
      </c>
      <c r="D130" s="2" t="s">
        <v>55</v>
      </c>
      <c r="E130" s="98">
        <v>80111607</v>
      </c>
      <c r="F130" s="129" t="s">
        <v>269</v>
      </c>
      <c r="G130" s="3">
        <v>1</v>
      </c>
      <c r="H130" s="3">
        <v>1</v>
      </c>
      <c r="I130" s="2">
        <v>10</v>
      </c>
      <c r="J130" s="2">
        <v>1</v>
      </c>
      <c r="K130" s="2" t="s">
        <v>30</v>
      </c>
      <c r="L130" s="2" t="s">
        <v>31</v>
      </c>
      <c r="M130" s="2" t="s">
        <v>57</v>
      </c>
      <c r="N130" s="2">
        <v>0</v>
      </c>
      <c r="O130" s="4">
        <v>72800000</v>
      </c>
      <c r="P130" s="5">
        <v>72800000</v>
      </c>
      <c r="Q130" s="1">
        <v>0</v>
      </c>
      <c r="R130" s="2">
        <v>0</v>
      </c>
      <c r="S130" s="2" t="s">
        <v>33</v>
      </c>
      <c r="T130" s="2" t="s">
        <v>34</v>
      </c>
      <c r="U130" s="2" t="s">
        <v>35</v>
      </c>
      <c r="V130" s="2" t="s">
        <v>36</v>
      </c>
      <c r="W130" s="2" t="s">
        <v>37</v>
      </c>
      <c r="X130" s="2">
        <v>3241000</v>
      </c>
      <c r="Y130" s="96" t="s">
        <v>38</v>
      </c>
    </row>
    <row r="131" spans="1:25" ht="135" x14ac:dyDescent="0.2">
      <c r="A131" s="2" t="s">
        <v>270</v>
      </c>
      <c r="B131" s="2" t="s">
        <v>26</v>
      </c>
      <c r="C131" s="2" t="s">
        <v>54</v>
      </c>
      <c r="D131" s="2" t="s">
        <v>55</v>
      </c>
      <c r="E131" s="98">
        <v>80141607</v>
      </c>
      <c r="F131" s="129" t="s">
        <v>271</v>
      </c>
      <c r="G131" s="3">
        <v>1</v>
      </c>
      <c r="H131" s="3">
        <v>1</v>
      </c>
      <c r="I131" s="2">
        <v>10</v>
      </c>
      <c r="J131" s="2">
        <v>1</v>
      </c>
      <c r="K131" s="2" t="s">
        <v>30</v>
      </c>
      <c r="L131" s="2" t="s">
        <v>31</v>
      </c>
      <c r="M131" s="2" t="s">
        <v>57</v>
      </c>
      <c r="N131" s="2">
        <v>0</v>
      </c>
      <c r="O131" s="4">
        <v>52000000</v>
      </c>
      <c r="P131" s="5">
        <v>52000000</v>
      </c>
      <c r="Q131" s="1">
        <v>0</v>
      </c>
      <c r="R131" s="2">
        <v>0</v>
      </c>
      <c r="S131" s="2" t="s">
        <v>33</v>
      </c>
      <c r="T131" s="2" t="s">
        <v>34</v>
      </c>
      <c r="U131" s="2" t="s">
        <v>35</v>
      </c>
      <c r="V131" s="2" t="s">
        <v>36</v>
      </c>
      <c r="W131" s="2" t="s">
        <v>37</v>
      </c>
      <c r="X131" s="2">
        <v>3241000</v>
      </c>
      <c r="Y131" s="96" t="s">
        <v>38</v>
      </c>
    </row>
    <row r="132" spans="1:25" ht="135" x14ac:dyDescent="0.2">
      <c r="A132" s="2" t="s">
        <v>272</v>
      </c>
      <c r="B132" s="2" t="s">
        <v>26</v>
      </c>
      <c r="C132" s="2" t="s">
        <v>54</v>
      </c>
      <c r="D132" s="2" t="s">
        <v>55</v>
      </c>
      <c r="E132" s="98">
        <v>80111604</v>
      </c>
      <c r="F132" s="129" t="s">
        <v>273</v>
      </c>
      <c r="G132" s="3">
        <v>1</v>
      </c>
      <c r="H132" s="3">
        <v>1</v>
      </c>
      <c r="I132" s="2">
        <v>11</v>
      </c>
      <c r="J132" s="2">
        <v>1</v>
      </c>
      <c r="K132" s="2" t="s">
        <v>30</v>
      </c>
      <c r="L132" s="2" t="s">
        <v>31</v>
      </c>
      <c r="M132" s="2" t="s">
        <v>32</v>
      </c>
      <c r="N132" s="2">
        <v>0</v>
      </c>
      <c r="O132" s="4">
        <v>31399906</v>
      </c>
      <c r="P132" s="5">
        <v>31399906</v>
      </c>
      <c r="Q132" s="1">
        <v>0</v>
      </c>
      <c r="R132" s="2">
        <v>0</v>
      </c>
      <c r="S132" s="2" t="s">
        <v>33</v>
      </c>
      <c r="T132" s="2" t="s">
        <v>34</v>
      </c>
      <c r="U132" s="2" t="s">
        <v>35</v>
      </c>
      <c r="V132" s="2" t="s">
        <v>36</v>
      </c>
      <c r="W132" s="2" t="s">
        <v>37</v>
      </c>
      <c r="X132" s="2">
        <v>3241000</v>
      </c>
      <c r="Y132" s="96" t="s">
        <v>38</v>
      </c>
    </row>
    <row r="133" spans="1:25" ht="135" x14ac:dyDescent="0.2">
      <c r="A133" s="2" t="s">
        <v>274</v>
      </c>
      <c r="B133" s="2" t="s">
        <v>26</v>
      </c>
      <c r="C133" s="2" t="s">
        <v>54</v>
      </c>
      <c r="D133" s="2" t="s">
        <v>55</v>
      </c>
      <c r="E133" s="98">
        <v>80111604</v>
      </c>
      <c r="F133" s="129" t="s">
        <v>275</v>
      </c>
      <c r="G133" s="3">
        <v>1</v>
      </c>
      <c r="H133" s="3">
        <v>1</v>
      </c>
      <c r="I133" s="2">
        <v>11.5</v>
      </c>
      <c r="J133" s="2">
        <v>1</v>
      </c>
      <c r="K133" s="2" t="s">
        <v>30</v>
      </c>
      <c r="L133" s="2" t="s">
        <v>31</v>
      </c>
      <c r="M133" s="2" t="s">
        <v>32</v>
      </c>
      <c r="N133" s="2">
        <v>0</v>
      </c>
      <c r="O133" s="4">
        <v>19136000</v>
      </c>
      <c r="P133" s="5">
        <v>19136000</v>
      </c>
      <c r="Q133" s="1">
        <v>0</v>
      </c>
      <c r="R133" s="2">
        <v>0</v>
      </c>
      <c r="S133" s="2" t="s">
        <v>33</v>
      </c>
      <c r="T133" s="2" t="s">
        <v>34</v>
      </c>
      <c r="U133" s="2" t="s">
        <v>35</v>
      </c>
      <c r="V133" s="2" t="s">
        <v>36</v>
      </c>
      <c r="W133" s="2" t="s">
        <v>37</v>
      </c>
      <c r="X133" s="2">
        <v>3241000</v>
      </c>
      <c r="Y133" s="96" t="s">
        <v>38</v>
      </c>
    </row>
    <row r="134" spans="1:25" ht="135" x14ac:dyDescent="0.2">
      <c r="A134" s="2" t="s">
        <v>276</v>
      </c>
      <c r="B134" s="2" t="s">
        <v>26</v>
      </c>
      <c r="C134" s="2" t="s">
        <v>54</v>
      </c>
      <c r="D134" s="2" t="s">
        <v>55</v>
      </c>
      <c r="E134" s="98">
        <v>80101604</v>
      </c>
      <c r="F134" s="129" t="s">
        <v>277</v>
      </c>
      <c r="G134" s="3">
        <v>1</v>
      </c>
      <c r="H134" s="3">
        <v>1</v>
      </c>
      <c r="I134" s="2">
        <v>7.5</v>
      </c>
      <c r="J134" s="2">
        <v>1</v>
      </c>
      <c r="K134" s="2" t="s">
        <v>30</v>
      </c>
      <c r="L134" s="2" t="s">
        <v>31</v>
      </c>
      <c r="M134" s="2" t="s">
        <v>57</v>
      </c>
      <c r="N134" s="2">
        <v>0</v>
      </c>
      <c r="O134" s="4">
        <v>93600000</v>
      </c>
      <c r="P134" s="5">
        <v>93600000</v>
      </c>
      <c r="Q134" s="1">
        <v>0</v>
      </c>
      <c r="R134" s="2">
        <v>0</v>
      </c>
      <c r="S134" s="2" t="s">
        <v>33</v>
      </c>
      <c r="T134" s="2" t="s">
        <v>34</v>
      </c>
      <c r="U134" s="2" t="s">
        <v>35</v>
      </c>
      <c r="V134" s="2" t="s">
        <v>36</v>
      </c>
      <c r="W134" s="2" t="s">
        <v>37</v>
      </c>
      <c r="X134" s="2">
        <v>3241000</v>
      </c>
      <c r="Y134" s="96" t="s">
        <v>38</v>
      </c>
    </row>
    <row r="135" spans="1:25" ht="135" x14ac:dyDescent="0.2">
      <c r="A135" s="2" t="s">
        <v>278</v>
      </c>
      <c r="B135" s="2" t="s">
        <v>26</v>
      </c>
      <c r="C135" s="2" t="s">
        <v>54</v>
      </c>
      <c r="D135" s="2" t="s">
        <v>55</v>
      </c>
      <c r="E135" s="98">
        <v>80101604</v>
      </c>
      <c r="F135" s="129" t="s">
        <v>279</v>
      </c>
      <c r="G135" s="3">
        <v>1</v>
      </c>
      <c r="H135" s="3">
        <v>1</v>
      </c>
      <c r="I135" s="2">
        <v>7.5</v>
      </c>
      <c r="J135" s="2">
        <v>1</v>
      </c>
      <c r="K135" s="2" t="s">
        <v>30</v>
      </c>
      <c r="L135" s="2" t="s">
        <v>31</v>
      </c>
      <c r="M135" s="2" t="s">
        <v>57</v>
      </c>
      <c r="N135" s="2">
        <v>0</v>
      </c>
      <c r="O135" s="4">
        <v>60060000</v>
      </c>
      <c r="P135" s="5">
        <v>60060000</v>
      </c>
      <c r="Q135" s="1">
        <v>0</v>
      </c>
      <c r="R135" s="2">
        <v>0</v>
      </c>
      <c r="S135" s="2" t="s">
        <v>33</v>
      </c>
      <c r="T135" s="2" t="s">
        <v>34</v>
      </c>
      <c r="U135" s="2" t="s">
        <v>35</v>
      </c>
      <c r="V135" s="2" t="s">
        <v>36</v>
      </c>
      <c r="W135" s="2" t="s">
        <v>37</v>
      </c>
      <c r="X135" s="2">
        <v>3241000</v>
      </c>
      <c r="Y135" s="96" t="s">
        <v>38</v>
      </c>
    </row>
    <row r="136" spans="1:25" ht="135" x14ac:dyDescent="0.2">
      <c r="A136" s="2" t="s">
        <v>280</v>
      </c>
      <c r="B136" s="2" t="s">
        <v>26</v>
      </c>
      <c r="C136" s="2" t="s">
        <v>54</v>
      </c>
      <c r="D136" s="2" t="s">
        <v>55</v>
      </c>
      <c r="E136" s="98">
        <v>80141607</v>
      </c>
      <c r="F136" s="129" t="s">
        <v>281</v>
      </c>
      <c r="G136" s="3">
        <v>1</v>
      </c>
      <c r="H136" s="3">
        <v>1</v>
      </c>
      <c r="I136" s="2">
        <v>10</v>
      </c>
      <c r="J136" s="2">
        <v>1</v>
      </c>
      <c r="K136" s="2" t="s">
        <v>30</v>
      </c>
      <c r="L136" s="2" t="s">
        <v>31</v>
      </c>
      <c r="M136" s="2" t="s">
        <v>32</v>
      </c>
      <c r="N136" s="2">
        <v>0</v>
      </c>
      <c r="O136" s="4">
        <v>31200000</v>
      </c>
      <c r="P136" s="5">
        <v>31200000</v>
      </c>
      <c r="Q136" s="1">
        <v>0</v>
      </c>
      <c r="R136" s="2">
        <v>0</v>
      </c>
      <c r="S136" s="2" t="s">
        <v>33</v>
      </c>
      <c r="T136" s="2" t="s">
        <v>34</v>
      </c>
      <c r="U136" s="2" t="s">
        <v>35</v>
      </c>
      <c r="V136" s="2" t="s">
        <v>36</v>
      </c>
      <c r="W136" s="2" t="s">
        <v>37</v>
      </c>
      <c r="X136" s="2">
        <v>3241000</v>
      </c>
      <c r="Y136" s="96" t="s">
        <v>38</v>
      </c>
    </row>
    <row r="137" spans="1:25" ht="180" x14ac:dyDescent="0.2">
      <c r="A137" s="2" t="s">
        <v>282</v>
      </c>
      <c r="B137" s="2" t="s">
        <v>26</v>
      </c>
      <c r="C137" s="2" t="s">
        <v>54</v>
      </c>
      <c r="D137" s="2" t="s">
        <v>55</v>
      </c>
      <c r="E137" s="98">
        <v>80121706</v>
      </c>
      <c r="F137" s="129" t="s">
        <v>283</v>
      </c>
      <c r="G137" s="3">
        <v>1</v>
      </c>
      <c r="H137" s="3">
        <v>1</v>
      </c>
      <c r="I137" s="2">
        <v>10</v>
      </c>
      <c r="J137" s="2">
        <v>1</v>
      </c>
      <c r="K137" s="2" t="s">
        <v>30</v>
      </c>
      <c r="L137" s="2" t="s">
        <v>31</v>
      </c>
      <c r="M137" s="2" t="s">
        <v>57</v>
      </c>
      <c r="N137" s="2">
        <v>0</v>
      </c>
      <c r="O137" s="4">
        <v>69680000</v>
      </c>
      <c r="P137" s="4">
        <v>69680000</v>
      </c>
      <c r="Q137" s="1">
        <v>0</v>
      </c>
      <c r="R137" s="2">
        <v>0</v>
      </c>
      <c r="S137" s="2" t="s">
        <v>33</v>
      </c>
      <c r="T137" s="2" t="s">
        <v>34</v>
      </c>
      <c r="U137" s="2" t="s">
        <v>35</v>
      </c>
      <c r="V137" s="2" t="s">
        <v>36</v>
      </c>
      <c r="W137" s="2" t="s">
        <v>37</v>
      </c>
      <c r="X137" s="2">
        <v>3241000</v>
      </c>
      <c r="Y137" s="96" t="s">
        <v>38</v>
      </c>
    </row>
    <row r="138" spans="1:25" ht="195" x14ac:dyDescent="0.2">
      <c r="A138" s="2" t="s">
        <v>284</v>
      </c>
      <c r="B138" s="2" t="s">
        <v>26</v>
      </c>
      <c r="C138" s="2" t="s">
        <v>54</v>
      </c>
      <c r="D138" s="2" t="s">
        <v>55</v>
      </c>
      <c r="E138" s="98">
        <v>80111500</v>
      </c>
      <c r="F138" s="129" t="s">
        <v>285</v>
      </c>
      <c r="G138" s="3">
        <v>1</v>
      </c>
      <c r="H138" s="3">
        <v>1</v>
      </c>
      <c r="I138" s="2">
        <v>8.5</v>
      </c>
      <c r="J138" s="2">
        <v>1</v>
      </c>
      <c r="K138" s="2" t="s">
        <v>30</v>
      </c>
      <c r="L138" s="2" t="s">
        <v>31</v>
      </c>
      <c r="M138" s="2" t="s">
        <v>57</v>
      </c>
      <c r="N138" s="2">
        <v>0</v>
      </c>
      <c r="O138" s="4">
        <v>42500000</v>
      </c>
      <c r="P138" s="4">
        <v>42500000</v>
      </c>
      <c r="Q138" s="1">
        <v>0</v>
      </c>
      <c r="R138" s="2">
        <v>0</v>
      </c>
      <c r="S138" s="2" t="s">
        <v>33</v>
      </c>
      <c r="T138" s="2" t="s">
        <v>34</v>
      </c>
      <c r="U138" s="2" t="s">
        <v>35</v>
      </c>
      <c r="V138" s="2" t="s">
        <v>36</v>
      </c>
      <c r="W138" s="2" t="s">
        <v>37</v>
      </c>
      <c r="X138" s="2">
        <v>3241000</v>
      </c>
      <c r="Y138" s="96" t="s">
        <v>38</v>
      </c>
    </row>
    <row r="139" spans="1:25" ht="150" x14ac:dyDescent="0.2">
      <c r="A139" s="2" t="s">
        <v>286</v>
      </c>
      <c r="B139" s="2" t="s">
        <v>26</v>
      </c>
      <c r="C139" s="2" t="s">
        <v>54</v>
      </c>
      <c r="D139" s="2" t="s">
        <v>55</v>
      </c>
      <c r="E139" s="98">
        <v>80101604</v>
      </c>
      <c r="F139" s="129" t="s">
        <v>287</v>
      </c>
      <c r="G139" s="3">
        <v>1</v>
      </c>
      <c r="H139" s="3">
        <v>1</v>
      </c>
      <c r="I139" s="2">
        <v>10</v>
      </c>
      <c r="J139" s="2">
        <v>1</v>
      </c>
      <c r="K139" s="2" t="s">
        <v>30</v>
      </c>
      <c r="L139" s="2" t="s">
        <v>31</v>
      </c>
      <c r="M139" s="2" t="s">
        <v>57</v>
      </c>
      <c r="N139" s="2">
        <v>0</v>
      </c>
      <c r="O139" s="4">
        <v>104000000</v>
      </c>
      <c r="P139" s="4">
        <v>104000000</v>
      </c>
      <c r="Q139" s="1">
        <v>0</v>
      </c>
      <c r="R139" s="2">
        <v>0</v>
      </c>
      <c r="S139" s="2" t="s">
        <v>33</v>
      </c>
      <c r="T139" s="2" t="s">
        <v>34</v>
      </c>
      <c r="U139" s="2" t="s">
        <v>35</v>
      </c>
      <c r="V139" s="2" t="s">
        <v>36</v>
      </c>
      <c r="W139" s="2" t="s">
        <v>37</v>
      </c>
      <c r="X139" s="2">
        <v>3241000</v>
      </c>
      <c r="Y139" s="96" t="s">
        <v>38</v>
      </c>
    </row>
    <row r="140" spans="1:25" ht="165" x14ac:dyDescent="0.2">
      <c r="A140" s="2" t="s">
        <v>288</v>
      </c>
      <c r="B140" s="2" t="s">
        <v>26</v>
      </c>
      <c r="C140" s="2" t="s">
        <v>54</v>
      </c>
      <c r="D140" s="2" t="s">
        <v>55</v>
      </c>
      <c r="E140" s="98">
        <v>80121601</v>
      </c>
      <c r="F140" s="129" t="s">
        <v>289</v>
      </c>
      <c r="G140" s="3">
        <v>1</v>
      </c>
      <c r="H140" s="3">
        <v>1</v>
      </c>
      <c r="I140" s="2">
        <v>10</v>
      </c>
      <c r="J140" s="2">
        <v>1</v>
      </c>
      <c r="K140" s="2" t="s">
        <v>30</v>
      </c>
      <c r="L140" s="2" t="s">
        <v>31</v>
      </c>
      <c r="M140" s="2" t="s">
        <v>57</v>
      </c>
      <c r="N140" s="2">
        <v>0</v>
      </c>
      <c r="O140" s="4">
        <v>88400000</v>
      </c>
      <c r="P140" s="4">
        <v>88400000</v>
      </c>
      <c r="Q140" s="1">
        <v>0</v>
      </c>
      <c r="R140" s="2">
        <v>0</v>
      </c>
      <c r="S140" s="2" t="s">
        <v>33</v>
      </c>
      <c r="T140" s="2" t="s">
        <v>34</v>
      </c>
      <c r="U140" s="2" t="s">
        <v>35</v>
      </c>
      <c r="V140" s="2" t="s">
        <v>36</v>
      </c>
      <c r="W140" s="2" t="s">
        <v>37</v>
      </c>
      <c r="X140" s="2">
        <v>3241000</v>
      </c>
      <c r="Y140" s="96" t="s">
        <v>38</v>
      </c>
    </row>
    <row r="141" spans="1:25" ht="135" x14ac:dyDescent="0.2">
      <c r="A141" s="2" t="s">
        <v>290</v>
      </c>
      <c r="B141" s="2" t="s">
        <v>26</v>
      </c>
      <c r="C141" s="2" t="s">
        <v>54</v>
      </c>
      <c r="D141" s="2" t="s">
        <v>55</v>
      </c>
      <c r="E141" s="98">
        <v>80121601</v>
      </c>
      <c r="F141" s="129" t="s">
        <v>291</v>
      </c>
      <c r="G141" s="3">
        <v>1</v>
      </c>
      <c r="H141" s="3">
        <v>1</v>
      </c>
      <c r="I141" s="2">
        <v>10</v>
      </c>
      <c r="J141" s="2">
        <v>1</v>
      </c>
      <c r="K141" s="2" t="s">
        <v>30</v>
      </c>
      <c r="L141" s="2" t="s">
        <v>31</v>
      </c>
      <c r="M141" s="2" t="s">
        <v>57</v>
      </c>
      <c r="N141" s="2">
        <v>0</v>
      </c>
      <c r="O141" s="4">
        <v>88400000</v>
      </c>
      <c r="P141" s="4">
        <v>88400000</v>
      </c>
      <c r="Q141" s="1">
        <v>0</v>
      </c>
      <c r="R141" s="2">
        <v>0</v>
      </c>
      <c r="S141" s="2" t="s">
        <v>33</v>
      </c>
      <c r="T141" s="2" t="s">
        <v>34</v>
      </c>
      <c r="U141" s="2" t="s">
        <v>35</v>
      </c>
      <c r="V141" s="2" t="s">
        <v>36</v>
      </c>
      <c r="W141" s="2" t="s">
        <v>37</v>
      </c>
      <c r="X141" s="2">
        <v>3241000</v>
      </c>
      <c r="Y141" s="96" t="s">
        <v>38</v>
      </c>
    </row>
    <row r="142" spans="1:25" ht="135" x14ac:dyDescent="0.2">
      <c r="A142" s="2" t="s">
        <v>292</v>
      </c>
      <c r="B142" s="2" t="s">
        <v>26</v>
      </c>
      <c r="C142" s="2" t="s">
        <v>54</v>
      </c>
      <c r="D142" s="2" t="s">
        <v>55</v>
      </c>
      <c r="E142" s="98">
        <v>80121704</v>
      </c>
      <c r="F142" s="129" t="s">
        <v>293</v>
      </c>
      <c r="G142" s="3">
        <v>1</v>
      </c>
      <c r="H142" s="3">
        <v>1</v>
      </c>
      <c r="I142" s="2">
        <v>9.5</v>
      </c>
      <c r="J142" s="2">
        <v>1</v>
      </c>
      <c r="K142" s="2" t="s">
        <v>30</v>
      </c>
      <c r="L142" s="2" t="s">
        <v>31</v>
      </c>
      <c r="M142" s="2" t="s">
        <v>57</v>
      </c>
      <c r="N142" s="2">
        <v>0</v>
      </c>
      <c r="O142" s="4">
        <v>88350000</v>
      </c>
      <c r="P142" s="4">
        <v>88350000</v>
      </c>
      <c r="Q142" s="1">
        <v>0</v>
      </c>
      <c r="R142" s="2">
        <v>0</v>
      </c>
      <c r="S142" s="2" t="s">
        <v>33</v>
      </c>
      <c r="T142" s="2" t="s">
        <v>34</v>
      </c>
      <c r="U142" s="2" t="s">
        <v>35</v>
      </c>
      <c r="V142" s="2" t="s">
        <v>36</v>
      </c>
      <c r="W142" s="2" t="s">
        <v>37</v>
      </c>
      <c r="X142" s="2">
        <v>3241000</v>
      </c>
      <c r="Y142" s="96" t="s">
        <v>38</v>
      </c>
    </row>
    <row r="143" spans="1:25" ht="195" x14ac:dyDescent="0.2">
      <c r="A143" s="2" t="s">
        <v>294</v>
      </c>
      <c r="B143" s="2" t="s">
        <v>26</v>
      </c>
      <c r="C143" s="2" t="s">
        <v>54</v>
      </c>
      <c r="D143" s="2" t="s">
        <v>55</v>
      </c>
      <c r="E143" s="98">
        <v>80121601</v>
      </c>
      <c r="F143" s="129" t="s">
        <v>295</v>
      </c>
      <c r="G143" s="3">
        <v>1</v>
      </c>
      <c r="H143" s="3">
        <v>1</v>
      </c>
      <c r="I143" s="2">
        <v>9.5</v>
      </c>
      <c r="J143" s="2">
        <v>1</v>
      </c>
      <c r="K143" s="2" t="s">
        <v>30</v>
      </c>
      <c r="L143" s="2" t="s">
        <v>31</v>
      </c>
      <c r="M143" s="2" t="s">
        <v>57</v>
      </c>
      <c r="N143" s="2">
        <v>0</v>
      </c>
      <c r="O143" s="4">
        <v>85500000</v>
      </c>
      <c r="P143" s="4">
        <v>85500000</v>
      </c>
      <c r="Q143" s="1">
        <v>0</v>
      </c>
      <c r="R143" s="2">
        <v>0</v>
      </c>
      <c r="S143" s="2" t="s">
        <v>33</v>
      </c>
      <c r="T143" s="2" t="s">
        <v>34</v>
      </c>
      <c r="U143" s="2" t="s">
        <v>35</v>
      </c>
      <c r="V143" s="2" t="s">
        <v>36</v>
      </c>
      <c r="W143" s="2" t="s">
        <v>37</v>
      </c>
      <c r="X143" s="2">
        <v>3241000</v>
      </c>
      <c r="Y143" s="96" t="s">
        <v>38</v>
      </c>
    </row>
    <row r="144" spans="1:25" ht="180" x14ac:dyDescent="0.2">
      <c r="A144" s="2" t="s">
        <v>296</v>
      </c>
      <c r="B144" s="2" t="s">
        <v>26</v>
      </c>
      <c r="C144" s="2" t="s">
        <v>54</v>
      </c>
      <c r="D144" s="2" t="s">
        <v>55</v>
      </c>
      <c r="E144" s="98">
        <v>80101600</v>
      </c>
      <c r="F144" s="129" t="s">
        <v>297</v>
      </c>
      <c r="G144" s="3">
        <v>1</v>
      </c>
      <c r="H144" s="3">
        <v>1</v>
      </c>
      <c r="I144" s="2">
        <v>10</v>
      </c>
      <c r="J144" s="2">
        <v>1</v>
      </c>
      <c r="K144" s="2" t="s">
        <v>30</v>
      </c>
      <c r="L144" s="2" t="s">
        <v>31</v>
      </c>
      <c r="M144" s="2" t="s">
        <v>57</v>
      </c>
      <c r="N144" s="2">
        <v>0</v>
      </c>
      <c r="O144" s="4">
        <v>88400000</v>
      </c>
      <c r="P144" s="4">
        <v>88400000</v>
      </c>
      <c r="Q144" s="1">
        <v>0</v>
      </c>
      <c r="R144" s="2">
        <v>0</v>
      </c>
      <c r="S144" s="2" t="s">
        <v>33</v>
      </c>
      <c r="T144" s="2" t="s">
        <v>34</v>
      </c>
      <c r="U144" s="2" t="s">
        <v>35</v>
      </c>
      <c r="V144" s="2" t="s">
        <v>36</v>
      </c>
      <c r="W144" s="2" t="s">
        <v>37</v>
      </c>
      <c r="X144" s="2">
        <v>3241000</v>
      </c>
      <c r="Y144" s="96" t="s">
        <v>38</v>
      </c>
    </row>
    <row r="145" spans="1:25" ht="180" x14ac:dyDescent="0.2">
      <c r="A145" s="2" t="s">
        <v>298</v>
      </c>
      <c r="B145" s="2" t="s">
        <v>26</v>
      </c>
      <c r="C145" s="2" t="s">
        <v>54</v>
      </c>
      <c r="D145" s="2" t="s">
        <v>55</v>
      </c>
      <c r="E145" s="98">
        <v>80121706</v>
      </c>
      <c r="F145" s="129" t="s">
        <v>299</v>
      </c>
      <c r="G145" s="3">
        <v>1</v>
      </c>
      <c r="H145" s="3">
        <v>1</v>
      </c>
      <c r="I145" s="2">
        <v>8.5</v>
      </c>
      <c r="J145" s="2">
        <v>1</v>
      </c>
      <c r="K145" s="2" t="s">
        <v>30</v>
      </c>
      <c r="L145" s="2" t="s">
        <v>31</v>
      </c>
      <c r="M145" s="2" t="s">
        <v>57</v>
      </c>
      <c r="N145" s="2">
        <v>0</v>
      </c>
      <c r="O145" s="4">
        <v>131284608</v>
      </c>
      <c r="P145" s="4">
        <v>131284608</v>
      </c>
      <c r="Q145" s="1">
        <v>0</v>
      </c>
      <c r="R145" s="2">
        <v>0</v>
      </c>
      <c r="S145" s="2" t="s">
        <v>33</v>
      </c>
      <c r="T145" s="2" t="s">
        <v>34</v>
      </c>
      <c r="U145" s="2" t="s">
        <v>35</v>
      </c>
      <c r="V145" s="2" t="s">
        <v>36</v>
      </c>
      <c r="W145" s="2" t="s">
        <v>37</v>
      </c>
      <c r="X145" s="2">
        <v>3241000</v>
      </c>
      <c r="Y145" s="96" t="s">
        <v>38</v>
      </c>
    </row>
    <row r="146" spans="1:25" ht="135" x14ac:dyDescent="0.2">
      <c r="A146" s="2" t="s">
        <v>300</v>
      </c>
      <c r="B146" s="2" t="s">
        <v>26</v>
      </c>
      <c r="C146" s="2" t="s">
        <v>54</v>
      </c>
      <c r="D146" s="2" t="s">
        <v>55</v>
      </c>
      <c r="E146" s="98">
        <v>80111601</v>
      </c>
      <c r="F146" s="129" t="s">
        <v>301</v>
      </c>
      <c r="G146" s="3">
        <v>1</v>
      </c>
      <c r="H146" s="3">
        <v>1</v>
      </c>
      <c r="I146" s="2">
        <v>11</v>
      </c>
      <c r="J146" s="2">
        <v>1</v>
      </c>
      <c r="K146" s="2" t="s">
        <v>30</v>
      </c>
      <c r="L146" s="2" t="s">
        <v>31</v>
      </c>
      <c r="M146" s="2" t="s">
        <v>57</v>
      </c>
      <c r="N146" s="2">
        <v>0</v>
      </c>
      <c r="O146" s="4">
        <v>114213000</v>
      </c>
      <c r="P146" s="4">
        <v>114213000</v>
      </c>
      <c r="Q146" s="1">
        <v>0</v>
      </c>
      <c r="R146" s="2">
        <v>0</v>
      </c>
      <c r="S146" s="2" t="s">
        <v>33</v>
      </c>
      <c r="T146" s="2" t="s">
        <v>34</v>
      </c>
      <c r="U146" s="2" t="s">
        <v>35</v>
      </c>
      <c r="V146" s="2" t="s">
        <v>36</v>
      </c>
      <c r="W146" s="2" t="s">
        <v>37</v>
      </c>
      <c r="X146" s="2">
        <v>3241000</v>
      </c>
      <c r="Y146" s="96" t="s">
        <v>38</v>
      </c>
    </row>
    <row r="147" spans="1:25" ht="150" x14ac:dyDescent="0.2">
      <c r="A147" s="2" t="s">
        <v>302</v>
      </c>
      <c r="B147" s="2" t="s">
        <v>26</v>
      </c>
      <c r="C147" s="2" t="s">
        <v>54</v>
      </c>
      <c r="D147" s="2" t="s">
        <v>55</v>
      </c>
      <c r="E147" s="98">
        <v>80111601</v>
      </c>
      <c r="F147" s="129" t="s">
        <v>303</v>
      </c>
      <c r="G147" s="3">
        <v>1</v>
      </c>
      <c r="H147" s="3">
        <v>1</v>
      </c>
      <c r="I147" s="2">
        <v>11</v>
      </c>
      <c r="J147" s="2">
        <v>1</v>
      </c>
      <c r="K147" s="2" t="s">
        <v>30</v>
      </c>
      <c r="L147" s="2" t="s">
        <v>31</v>
      </c>
      <c r="M147" s="2" t="s">
        <v>57</v>
      </c>
      <c r="N147" s="2">
        <v>0</v>
      </c>
      <c r="O147" s="4">
        <v>62920000</v>
      </c>
      <c r="P147" s="4">
        <v>62920000</v>
      </c>
      <c r="Q147" s="1">
        <v>0</v>
      </c>
      <c r="R147" s="2">
        <v>0</v>
      </c>
      <c r="S147" s="2" t="s">
        <v>33</v>
      </c>
      <c r="T147" s="2" t="s">
        <v>34</v>
      </c>
      <c r="U147" s="2" t="s">
        <v>35</v>
      </c>
      <c r="V147" s="2" t="s">
        <v>36</v>
      </c>
      <c r="W147" s="2" t="s">
        <v>37</v>
      </c>
      <c r="X147" s="2">
        <v>3241000</v>
      </c>
      <c r="Y147" s="96" t="s">
        <v>38</v>
      </c>
    </row>
    <row r="148" spans="1:25" ht="180" x14ac:dyDescent="0.2">
      <c r="A148" s="2" t="s">
        <v>304</v>
      </c>
      <c r="B148" s="2" t="s">
        <v>26</v>
      </c>
      <c r="C148" s="2" t="s">
        <v>54</v>
      </c>
      <c r="D148" s="2" t="s">
        <v>55</v>
      </c>
      <c r="E148" s="98">
        <v>84111502</v>
      </c>
      <c r="F148" s="129" t="s">
        <v>305</v>
      </c>
      <c r="G148" s="3">
        <v>1</v>
      </c>
      <c r="H148" s="3">
        <v>1</v>
      </c>
      <c r="I148" s="2">
        <v>11</v>
      </c>
      <c r="J148" s="2">
        <v>1</v>
      </c>
      <c r="K148" s="2" t="s">
        <v>30</v>
      </c>
      <c r="L148" s="2" t="s">
        <v>31</v>
      </c>
      <c r="M148" s="2" t="s">
        <v>57</v>
      </c>
      <c r="N148" s="2">
        <v>0</v>
      </c>
      <c r="O148" s="4">
        <v>107074000</v>
      </c>
      <c r="P148" s="4">
        <v>107074000</v>
      </c>
      <c r="Q148" s="1">
        <v>0</v>
      </c>
      <c r="R148" s="2">
        <v>0</v>
      </c>
      <c r="S148" s="2" t="s">
        <v>33</v>
      </c>
      <c r="T148" s="2" t="s">
        <v>34</v>
      </c>
      <c r="U148" s="2" t="s">
        <v>35</v>
      </c>
      <c r="V148" s="2" t="s">
        <v>36</v>
      </c>
      <c r="W148" s="2" t="s">
        <v>37</v>
      </c>
      <c r="X148" s="2">
        <v>3241000</v>
      </c>
      <c r="Y148" s="96" t="s">
        <v>38</v>
      </c>
    </row>
    <row r="149" spans="1:25" ht="165" x14ac:dyDescent="0.2">
      <c r="A149" s="2" t="s">
        <v>306</v>
      </c>
      <c r="B149" s="2" t="s">
        <v>26</v>
      </c>
      <c r="C149" s="2" t="s">
        <v>54</v>
      </c>
      <c r="D149" s="2" t="s">
        <v>55</v>
      </c>
      <c r="E149" s="98">
        <v>84111502</v>
      </c>
      <c r="F149" s="129" t="s">
        <v>307</v>
      </c>
      <c r="G149" s="3">
        <v>1</v>
      </c>
      <c r="H149" s="3">
        <v>1</v>
      </c>
      <c r="I149" s="2">
        <v>11</v>
      </c>
      <c r="J149" s="2">
        <v>1</v>
      </c>
      <c r="K149" s="2" t="s">
        <v>30</v>
      </c>
      <c r="L149" s="2" t="s">
        <v>31</v>
      </c>
      <c r="M149" s="2" t="s">
        <v>57</v>
      </c>
      <c r="N149" s="2">
        <v>0</v>
      </c>
      <c r="O149" s="4">
        <v>86152000</v>
      </c>
      <c r="P149" s="4">
        <v>86152000</v>
      </c>
      <c r="Q149" s="1">
        <v>0</v>
      </c>
      <c r="R149" s="2">
        <v>0</v>
      </c>
      <c r="S149" s="2" t="s">
        <v>33</v>
      </c>
      <c r="T149" s="2" t="s">
        <v>34</v>
      </c>
      <c r="U149" s="2" t="s">
        <v>35</v>
      </c>
      <c r="V149" s="2" t="s">
        <v>36</v>
      </c>
      <c r="W149" s="2" t="s">
        <v>37</v>
      </c>
      <c r="X149" s="2">
        <v>3241000</v>
      </c>
      <c r="Y149" s="96" t="s">
        <v>38</v>
      </c>
    </row>
    <row r="150" spans="1:25" ht="135" x14ac:dyDescent="0.2">
      <c r="A150" s="2" t="s">
        <v>308</v>
      </c>
      <c r="B150" s="2" t="s">
        <v>26</v>
      </c>
      <c r="C150" s="2" t="s">
        <v>54</v>
      </c>
      <c r="D150" s="2" t="s">
        <v>55</v>
      </c>
      <c r="E150" s="98">
        <v>84111502</v>
      </c>
      <c r="F150" s="129" t="s">
        <v>309</v>
      </c>
      <c r="G150" s="3">
        <v>1</v>
      </c>
      <c r="H150" s="3">
        <v>1</v>
      </c>
      <c r="I150" s="2">
        <v>11</v>
      </c>
      <c r="J150" s="2">
        <v>1</v>
      </c>
      <c r="K150" s="2" t="s">
        <v>30</v>
      </c>
      <c r="L150" s="2" t="s">
        <v>31</v>
      </c>
      <c r="M150" s="2" t="s">
        <v>57</v>
      </c>
      <c r="N150" s="2">
        <v>0</v>
      </c>
      <c r="O150" s="4">
        <v>47586000</v>
      </c>
      <c r="P150" s="4">
        <v>47586000</v>
      </c>
      <c r="Q150" s="1">
        <v>0</v>
      </c>
      <c r="R150" s="2">
        <v>0</v>
      </c>
      <c r="S150" s="2" t="s">
        <v>33</v>
      </c>
      <c r="T150" s="2" t="s">
        <v>34</v>
      </c>
      <c r="U150" s="2" t="s">
        <v>35</v>
      </c>
      <c r="V150" s="2" t="s">
        <v>36</v>
      </c>
      <c r="W150" s="2" t="s">
        <v>37</v>
      </c>
      <c r="X150" s="2">
        <v>3241000</v>
      </c>
      <c r="Y150" s="96" t="s">
        <v>38</v>
      </c>
    </row>
    <row r="151" spans="1:25" ht="225" x14ac:dyDescent="0.2">
      <c r="A151" s="2" t="s">
        <v>310</v>
      </c>
      <c r="B151" s="2" t="s">
        <v>26</v>
      </c>
      <c r="C151" s="2" t="s">
        <v>54</v>
      </c>
      <c r="D151" s="2" t="s">
        <v>55</v>
      </c>
      <c r="E151" s="98">
        <v>84111502</v>
      </c>
      <c r="F151" s="129" t="s">
        <v>311</v>
      </c>
      <c r="G151" s="3">
        <v>1</v>
      </c>
      <c r="H151" s="3">
        <v>1</v>
      </c>
      <c r="I151" s="2">
        <v>11</v>
      </c>
      <c r="J151" s="2">
        <v>1</v>
      </c>
      <c r="K151" s="2" t="s">
        <v>30</v>
      </c>
      <c r="L151" s="2" t="s">
        <v>31</v>
      </c>
      <c r="M151" s="2" t="s">
        <v>57</v>
      </c>
      <c r="N151" s="2">
        <v>0</v>
      </c>
      <c r="O151" s="4">
        <v>62524000</v>
      </c>
      <c r="P151" s="4">
        <v>62524000</v>
      </c>
      <c r="Q151" s="1">
        <v>0</v>
      </c>
      <c r="R151" s="2">
        <v>0</v>
      </c>
      <c r="S151" s="2" t="s">
        <v>33</v>
      </c>
      <c r="T151" s="2" t="s">
        <v>34</v>
      </c>
      <c r="U151" s="2" t="s">
        <v>35</v>
      </c>
      <c r="V151" s="2" t="s">
        <v>36</v>
      </c>
      <c r="W151" s="2" t="s">
        <v>37</v>
      </c>
      <c r="X151" s="2">
        <v>3241000</v>
      </c>
      <c r="Y151" s="96" t="s">
        <v>38</v>
      </c>
    </row>
    <row r="152" spans="1:25" ht="135" x14ac:dyDescent="0.2">
      <c r="A152" s="2" t="s">
        <v>312</v>
      </c>
      <c r="B152" s="2" t="s">
        <v>26</v>
      </c>
      <c r="C152" s="2" t="s">
        <v>54</v>
      </c>
      <c r="D152" s="2" t="s">
        <v>55</v>
      </c>
      <c r="E152" s="98">
        <v>84111502</v>
      </c>
      <c r="F152" s="129" t="s">
        <v>313</v>
      </c>
      <c r="G152" s="3">
        <v>1</v>
      </c>
      <c r="H152" s="3">
        <v>1</v>
      </c>
      <c r="I152" s="2">
        <v>11</v>
      </c>
      <c r="J152" s="2">
        <v>1</v>
      </c>
      <c r="K152" s="2" t="s">
        <v>30</v>
      </c>
      <c r="L152" s="2" t="s">
        <v>31</v>
      </c>
      <c r="M152" s="2" t="s">
        <v>57</v>
      </c>
      <c r="N152" s="2">
        <v>0</v>
      </c>
      <c r="O152" s="4">
        <v>50479000</v>
      </c>
      <c r="P152" s="4">
        <v>50479000</v>
      </c>
      <c r="Q152" s="1">
        <v>0</v>
      </c>
      <c r="R152" s="2">
        <v>0</v>
      </c>
      <c r="S152" s="2" t="s">
        <v>33</v>
      </c>
      <c r="T152" s="2" t="s">
        <v>34</v>
      </c>
      <c r="U152" s="2" t="s">
        <v>35</v>
      </c>
      <c r="V152" s="2" t="s">
        <v>36</v>
      </c>
      <c r="W152" s="2" t="s">
        <v>37</v>
      </c>
      <c r="X152" s="2">
        <v>3241000</v>
      </c>
      <c r="Y152" s="96" t="s">
        <v>38</v>
      </c>
    </row>
    <row r="153" spans="1:25" ht="135" x14ac:dyDescent="0.2">
      <c r="A153" s="2" t="s">
        <v>314</v>
      </c>
      <c r="B153" s="2" t="s">
        <v>26</v>
      </c>
      <c r="C153" s="2" t="s">
        <v>54</v>
      </c>
      <c r="D153" s="2" t="s">
        <v>55</v>
      </c>
      <c r="E153" s="98">
        <v>84111502</v>
      </c>
      <c r="F153" s="129" t="s">
        <v>313</v>
      </c>
      <c r="G153" s="3">
        <v>1</v>
      </c>
      <c r="H153" s="3">
        <v>1</v>
      </c>
      <c r="I153" s="2">
        <v>11</v>
      </c>
      <c r="J153" s="2">
        <v>1</v>
      </c>
      <c r="K153" s="2" t="s">
        <v>30</v>
      </c>
      <c r="L153" s="2" t="s">
        <v>31</v>
      </c>
      <c r="M153" s="2" t="s">
        <v>57</v>
      </c>
      <c r="N153" s="2">
        <v>0</v>
      </c>
      <c r="O153" s="4">
        <v>50479000</v>
      </c>
      <c r="P153" s="4">
        <v>50479000</v>
      </c>
      <c r="Q153" s="1">
        <v>0</v>
      </c>
      <c r="R153" s="2">
        <v>0</v>
      </c>
      <c r="S153" s="2" t="s">
        <v>33</v>
      </c>
      <c r="T153" s="2" t="s">
        <v>34</v>
      </c>
      <c r="U153" s="2" t="s">
        <v>35</v>
      </c>
      <c r="V153" s="2" t="s">
        <v>36</v>
      </c>
      <c r="W153" s="2" t="s">
        <v>37</v>
      </c>
      <c r="X153" s="2">
        <v>3241000</v>
      </c>
      <c r="Y153" s="96" t="s">
        <v>38</v>
      </c>
    </row>
    <row r="154" spans="1:25" ht="210" x14ac:dyDescent="0.2">
      <c r="A154" s="2" t="s">
        <v>315</v>
      </c>
      <c r="B154" s="2" t="s">
        <v>26</v>
      </c>
      <c r="C154" s="2" t="s">
        <v>54</v>
      </c>
      <c r="D154" s="2" t="s">
        <v>55</v>
      </c>
      <c r="E154" s="98">
        <v>84111502</v>
      </c>
      <c r="F154" s="129" t="s">
        <v>316</v>
      </c>
      <c r="G154" s="3">
        <v>1</v>
      </c>
      <c r="H154" s="3">
        <v>1</v>
      </c>
      <c r="I154" s="2">
        <v>11</v>
      </c>
      <c r="J154" s="2">
        <v>1</v>
      </c>
      <c r="K154" s="2" t="s">
        <v>30</v>
      </c>
      <c r="L154" s="2" t="s">
        <v>31</v>
      </c>
      <c r="M154" s="2" t="s">
        <v>57</v>
      </c>
      <c r="N154" s="2">
        <v>0</v>
      </c>
      <c r="O154" s="4">
        <v>67397000</v>
      </c>
      <c r="P154" s="4">
        <v>67397000</v>
      </c>
      <c r="Q154" s="1">
        <v>0</v>
      </c>
      <c r="R154" s="2">
        <v>0</v>
      </c>
      <c r="S154" s="2" t="s">
        <v>33</v>
      </c>
      <c r="T154" s="2" t="s">
        <v>34</v>
      </c>
      <c r="U154" s="2" t="s">
        <v>35</v>
      </c>
      <c r="V154" s="2" t="s">
        <v>36</v>
      </c>
      <c r="W154" s="2" t="s">
        <v>37</v>
      </c>
      <c r="X154" s="2">
        <v>3241000</v>
      </c>
      <c r="Y154" s="96" t="s">
        <v>38</v>
      </c>
    </row>
    <row r="155" spans="1:25" ht="135" x14ac:dyDescent="0.2">
      <c r="A155" s="2" t="s">
        <v>317</v>
      </c>
      <c r="B155" s="2" t="s">
        <v>26</v>
      </c>
      <c r="C155" s="2" t="s">
        <v>54</v>
      </c>
      <c r="D155" s="2" t="s">
        <v>55</v>
      </c>
      <c r="E155" s="98">
        <v>84111502</v>
      </c>
      <c r="F155" s="129" t="s">
        <v>318</v>
      </c>
      <c r="G155" s="3">
        <v>1</v>
      </c>
      <c r="H155" s="3">
        <v>1</v>
      </c>
      <c r="I155" s="2">
        <v>11</v>
      </c>
      <c r="J155" s="2">
        <v>1</v>
      </c>
      <c r="K155" s="2" t="s">
        <v>30</v>
      </c>
      <c r="L155" s="2" t="s">
        <v>31</v>
      </c>
      <c r="M155" s="2" t="s">
        <v>32</v>
      </c>
      <c r="N155" s="2">
        <v>0</v>
      </c>
      <c r="O155" s="4">
        <v>25234000</v>
      </c>
      <c r="P155" s="4">
        <v>25234000</v>
      </c>
      <c r="Q155" s="1">
        <v>0</v>
      </c>
      <c r="R155" s="2">
        <v>0</v>
      </c>
      <c r="S155" s="2" t="s">
        <v>33</v>
      </c>
      <c r="T155" s="2" t="s">
        <v>34</v>
      </c>
      <c r="U155" s="2" t="s">
        <v>35</v>
      </c>
      <c r="V155" s="2" t="s">
        <v>36</v>
      </c>
      <c r="W155" s="2" t="s">
        <v>37</v>
      </c>
      <c r="X155" s="2">
        <v>3241000</v>
      </c>
      <c r="Y155" s="96" t="s">
        <v>38</v>
      </c>
    </row>
    <row r="156" spans="1:25" ht="135" x14ac:dyDescent="0.2">
      <c r="A156" s="2" t="s">
        <v>319</v>
      </c>
      <c r="B156" s="2" t="s">
        <v>26</v>
      </c>
      <c r="C156" s="2" t="s">
        <v>54</v>
      </c>
      <c r="D156" s="2" t="s">
        <v>55</v>
      </c>
      <c r="E156" s="98">
        <v>84111502</v>
      </c>
      <c r="F156" s="129" t="s">
        <v>320</v>
      </c>
      <c r="G156" s="3">
        <v>1</v>
      </c>
      <c r="H156" s="3">
        <v>1</v>
      </c>
      <c r="I156" s="2">
        <v>11</v>
      </c>
      <c r="J156" s="2">
        <v>1</v>
      </c>
      <c r="K156" s="2" t="s">
        <v>30</v>
      </c>
      <c r="L156" s="2" t="s">
        <v>31</v>
      </c>
      <c r="M156" s="2" t="s">
        <v>57</v>
      </c>
      <c r="N156" s="2">
        <v>0</v>
      </c>
      <c r="O156" s="4">
        <v>56793000</v>
      </c>
      <c r="P156" s="4">
        <v>56793000</v>
      </c>
      <c r="Q156" s="1">
        <v>0</v>
      </c>
      <c r="R156" s="2">
        <v>0</v>
      </c>
      <c r="S156" s="2" t="s">
        <v>33</v>
      </c>
      <c r="T156" s="2" t="s">
        <v>34</v>
      </c>
      <c r="U156" s="2" t="s">
        <v>35</v>
      </c>
      <c r="V156" s="2" t="s">
        <v>36</v>
      </c>
      <c r="W156" s="2" t="s">
        <v>37</v>
      </c>
      <c r="X156" s="2">
        <v>3241000</v>
      </c>
      <c r="Y156" s="96" t="s">
        <v>38</v>
      </c>
    </row>
    <row r="157" spans="1:25" ht="135" x14ac:dyDescent="0.2">
      <c r="A157" s="2" t="s">
        <v>321</v>
      </c>
      <c r="B157" s="2" t="s">
        <v>26</v>
      </c>
      <c r="C157" s="2" t="s">
        <v>54</v>
      </c>
      <c r="D157" s="2" t="s">
        <v>55</v>
      </c>
      <c r="E157" s="98">
        <v>80111601</v>
      </c>
      <c r="F157" s="129" t="s">
        <v>322</v>
      </c>
      <c r="G157" s="3">
        <v>1</v>
      </c>
      <c r="H157" s="3">
        <v>1</v>
      </c>
      <c r="I157" s="2">
        <v>11</v>
      </c>
      <c r="J157" s="2">
        <v>1</v>
      </c>
      <c r="K157" s="2" t="s">
        <v>30</v>
      </c>
      <c r="L157" s="2" t="s">
        <v>31</v>
      </c>
      <c r="M157" s="2" t="s">
        <v>57</v>
      </c>
      <c r="N157" s="2">
        <v>0</v>
      </c>
      <c r="O157" s="4">
        <v>34320000</v>
      </c>
      <c r="P157" s="4">
        <v>34320000</v>
      </c>
      <c r="Q157" s="1">
        <v>0</v>
      </c>
      <c r="R157" s="2">
        <v>0</v>
      </c>
      <c r="S157" s="2" t="s">
        <v>33</v>
      </c>
      <c r="T157" s="2" t="s">
        <v>34</v>
      </c>
      <c r="U157" s="2" t="s">
        <v>35</v>
      </c>
      <c r="V157" s="2" t="s">
        <v>36</v>
      </c>
      <c r="W157" s="2" t="s">
        <v>37</v>
      </c>
      <c r="X157" s="2">
        <v>3241000</v>
      </c>
      <c r="Y157" s="96" t="s">
        <v>38</v>
      </c>
    </row>
    <row r="158" spans="1:25" ht="165" x14ac:dyDescent="0.2">
      <c r="A158" s="2" t="s">
        <v>323</v>
      </c>
      <c r="B158" s="2" t="s">
        <v>26</v>
      </c>
      <c r="C158" s="2" t="s">
        <v>54</v>
      </c>
      <c r="D158" s="2" t="s">
        <v>55</v>
      </c>
      <c r="E158" s="98">
        <v>80121503</v>
      </c>
      <c r="F158" s="129" t="s">
        <v>324</v>
      </c>
      <c r="G158" s="3">
        <v>1</v>
      </c>
      <c r="H158" s="3">
        <v>1</v>
      </c>
      <c r="I158" s="2">
        <v>11.5</v>
      </c>
      <c r="J158" s="2">
        <v>1</v>
      </c>
      <c r="K158" s="2" t="s">
        <v>30</v>
      </c>
      <c r="L158" s="2" t="s">
        <v>31</v>
      </c>
      <c r="M158" s="2" t="s">
        <v>57</v>
      </c>
      <c r="N158" s="2">
        <v>0</v>
      </c>
      <c r="O158" s="4">
        <v>184000000</v>
      </c>
      <c r="P158" s="4">
        <v>184000000</v>
      </c>
      <c r="Q158" s="1">
        <v>0</v>
      </c>
      <c r="R158" s="2">
        <v>0</v>
      </c>
      <c r="S158" s="2" t="s">
        <v>33</v>
      </c>
      <c r="T158" s="2" t="s">
        <v>34</v>
      </c>
      <c r="U158" s="2" t="s">
        <v>35</v>
      </c>
      <c r="V158" s="2" t="s">
        <v>36</v>
      </c>
      <c r="W158" s="2" t="s">
        <v>37</v>
      </c>
      <c r="X158" s="2">
        <v>3241000</v>
      </c>
      <c r="Y158" s="96" t="s">
        <v>38</v>
      </c>
    </row>
    <row r="159" spans="1:25" ht="165" x14ac:dyDescent="0.2">
      <c r="A159" s="2" t="s">
        <v>325</v>
      </c>
      <c r="B159" s="2" t="s">
        <v>26</v>
      </c>
      <c r="C159" s="2" t="s">
        <v>54</v>
      </c>
      <c r="D159" s="2" t="s">
        <v>55</v>
      </c>
      <c r="E159" s="98">
        <v>80121503</v>
      </c>
      <c r="F159" s="129" t="s">
        <v>324</v>
      </c>
      <c r="G159" s="3">
        <v>1</v>
      </c>
      <c r="H159" s="3">
        <v>1</v>
      </c>
      <c r="I159" s="2">
        <v>11.5</v>
      </c>
      <c r="J159" s="2">
        <v>1</v>
      </c>
      <c r="K159" s="2" t="s">
        <v>30</v>
      </c>
      <c r="L159" s="2" t="s">
        <v>31</v>
      </c>
      <c r="M159" s="2" t="s">
        <v>57</v>
      </c>
      <c r="N159" s="2">
        <v>0</v>
      </c>
      <c r="O159" s="4">
        <v>184000000</v>
      </c>
      <c r="P159" s="4">
        <v>184000000</v>
      </c>
      <c r="Q159" s="1">
        <v>0</v>
      </c>
      <c r="R159" s="2">
        <v>0</v>
      </c>
      <c r="S159" s="2" t="s">
        <v>33</v>
      </c>
      <c r="T159" s="2" t="s">
        <v>34</v>
      </c>
      <c r="U159" s="2" t="s">
        <v>35</v>
      </c>
      <c r="V159" s="2" t="s">
        <v>36</v>
      </c>
      <c r="W159" s="2" t="s">
        <v>37</v>
      </c>
      <c r="X159" s="2">
        <v>3241000</v>
      </c>
      <c r="Y159" s="96" t="s">
        <v>38</v>
      </c>
    </row>
    <row r="160" spans="1:25" ht="135" x14ac:dyDescent="0.2">
      <c r="A160" s="2" t="s">
        <v>326</v>
      </c>
      <c r="B160" s="2" t="s">
        <v>26</v>
      </c>
      <c r="C160" s="2" t="s">
        <v>54</v>
      </c>
      <c r="D160" s="2" t="s">
        <v>55</v>
      </c>
      <c r="E160" s="98">
        <v>80121503</v>
      </c>
      <c r="F160" s="129" t="s">
        <v>327</v>
      </c>
      <c r="G160" s="3">
        <v>1</v>
      </c>
      <c r="H160" s="3">
        <v>1</v>
      </c>
      <c r="I160" s="2">
        <v>11.5</v>
      </c>
      <c r="J160" s="2">
        <v>1</v>
      </c>
      <c r="K160" s="2" t="s">
        <v>30</v>
      </c>
      <c r="L160" s="2" t="s">
        <v>31</v>
      </c>
      <c r="M160" s="2" t="s">
        <v>57</v>
      </c>
      <c r="N160" s="2">
        <v>0</v>
      </c>
      <c r="O160" s="4">
        <v>99626800</v>
      </c>
      <c r="P160" s="4">
        <v>99626800</v>
      </c>
      <c r="Q160" s="1">
        <v>0</v>
      </c>
      <c r="R160" s="2">
        <v>0</v>
      </c>
      <c r="S160" s="2" t="s">
        <v>33</v>
      </c>
      <c r="T160" s="2" t="s">
        <v>34</v>
      </c>
      <c r="U160" s="2" t="s">
        <v>35</v>
      </c>
      <c r="V160" s="2" t="s">
        <v>36</v>
      </c>
      <c r="W160" s="2" t="s">
        <v>37</v>
      </c>
      <c r="X160" s="2">
        <v>3241000</v>
      </c>
      <c r="Y160" s="96" t="s">
        <v>38</v>
      </c>
    </row>
    <row r="161" spans="1:25" ht="150" x14ac:dyDescent="0.2">
      <c r="A161" s="2" t="s">
        <v>328</v>
      </c>
      <c r="B161" s="2" t="s">
        <v>26</v>
      </c>
      <c r="C161" s="2" t="s">
        <v>54</v>
      </c>
      <c r="D161" s="2" t="s">
        <v>55</v>
      </c>
      <c r="E161" s="98">
        <v>80121503</v>
      </c>
      <c r="F161" s="129" t="s">
        <v>329</v>
      </c>
      <c r="G161" s="3">
        <v>1</v>
      </c>
      <c r="H161" s="3">
        <v>1</v>
      </c>
      <c r="I161" s="2">
        <v>11.5</v>
      </c>
      <c r="J161" s="2">
        <v>1</v>
      </c>
      <c r="K161" s="2" t="s">
        <v>30</v>
      </c>
      <c r="L161" s="2" t="s">
        <v>31</v>
      </c>
      <c r="M161" s="2" t="s">
        <v>32</v>
      </c>
      <c r="N161" s="2">
        <v>0</v>
      </c>
      <c r="O161" s="4">
        <v>190684000</v>
      </c>
      <c r="P161" s="4">
        <v>190684000</v>
      </c>
      <c r="Q161" s="1">
        <v>0</v>
      </c>
      <c r="R161" s="2">
        <v>0</v>
      </c>
      <c r="S161" s="2" t="s">
        <v>33</v>
      </c>
      <c r="T161" s="2" t="s">
        <v>34</v>
      </c>
      <c r="U161" s="2" t="s">
        <v>35</v>
      </c>
      <c r="V161" s="2" t="s">
        <v>36</v>
      </c>
      <c r="W161" s="2" t="s">
        <v>37</v>
      </c>
      <c r="X161" s="2">
        <v>3241000</v>
      </c>
      <c r="Y161" s="96" t="s">
        <v>38</v>
      </c>
    </row>
    <row r="162" spans="1:25" ht="150" x14ac:dyDescent="0.2">
      <c r="A162" s="2" t="s">
        <v>330</v>
      </c>
      <c r="B162" s="2" t="s">
        <v>26</v>
      </c>
      <c r="C162" s="2" t="s">
        <v>54</v>
      </c>
      <c r="D162" s="2" t="s">
        <v>55</v>
      </c>
      <c r="E162" s="98">
        <v>80121609</v>
      </c>
      <c r="F162" s="129" t="s">
        <v>331</v>
      </c>
      <c r="G162" s="3">
        <v>1</v>
      </c>
      <c r="H162" s="3">
        <v>1</v>
      </c>
      <c r="I162" s="2">
        <v>11.5</v>
      </c>
      <c r="J162" s="2">
        <v>1</v>
      </c>
      <c r="K162" s="2" t="s">
        <v>30</v>
      </c>
      <c r="L162" s="2" t="s">
        <v>31</v>
      </c>
      <c r="M162" s="2" t="s">
        <v>57</v>
      </c>
      <c r="N162" s="2">
        <v>0</v>
      </c>
      <c r="O162" s="4">
        <v>92376061.959999993</v>
      </c>
      <c r="P162" s="4">
        <v>92376061.959999993</v>
      </c>
      <c r="Q162" s="1">
        <v>0</v>
      </c>
      <c r="R162" s="2">
        <v>0</v>
      </c>
      <c r="S162" s="2" t="s">
        <v>33</v>
      </c>
      <c r="T162" s="2" t="s">
        <v>34</v>
      </c>
      <c r="U162" s="2" t="s">
        <v>35</v>
      </c>
      <c r="V162" s="2" t="s">
        <v>36</v>
      </c>
      <c r="W162" s="2" t="s">
        <v>37</v>
      </c>
      <c r="X162" s="2">
        <v>3241000</v>
      </c>
      <c r="Y162" s="96" t="s">
        <v>38</v>
      </c>
    </row>
    <row r="163" spans="1:25" ht="150" x14ac:dyDescent="0.2">
      <c r="A163" s="2" t="s">
        <v>332</v>
      </c>
      <c r="B163" s="2" t="s">
        <v>26</v>
      </c>
      <c r="C163" s="2" t="s">
        <v>54</v>
      </c>
      <c r="D163" s="2" t="s">
        <v>55</v>
      </c>
      <c r="E163" s="98">
        <v>80121609</v>
      </c>
      <c r="F163" s="129" t="s">
        <v>333</v>
      </c>
      <c r="G163" s="3">
        <v>1</v>
      </c>
      <c r="H163" s="3">
        <v>1</v>
      </c>
      <c r="I163" s="2">
        <v>11.5</v>
      </c>
      <c r="J163" s="2">
        <v>1</v>
      </c>
      <c r="K163" s="2" t="s">
        <v>30</v>
      </c>
      <c r="L163" s="2" t="s">
        <v>31</v>
      </c>
      <c r="M163" s="2" t="s">
        <v>57</v>
      </c>
      <c r="N163" s="2">
        <v>0</v>
      </c>
      <c r="O163" s="4">
        <v>92376061.959999993</v>
      </c>
      <c r="P163" s="4">
        <v>92376061.959999993</v>
      </c>
      <c r="Q163" s="1">
        <v>0</v>
      </c>
      <c r="R163" s="2">
        <v>0</v>
      </c>
      <c r="S163" s="2" t="s">
        <v>33</v>
      </c>
      <c r="T163" s="2" t="s">
        <v>34</v>
      </c>
      <c r="U163" s="2" t="s">
        <v>35</v>
      </c>
      <c r="V163" s="2" t="s">
        <v>36</v>
      </c>
      <c r="W163" s="2" t="s">
        <v>37</v>
      </c>
      <c r="X163" s="2">
        <v>3241000</v>
      </c>
      <c r="Y163" s="96" t="s">
        <v>38</v>
      </c>
    </row>
    <row r="164" spans="1:25" ht="135" x14ac:dyDescent="0.2">
      <c r="A164" s="2" t="s">
        <v>334</v>
      </c>
      <c r="B164" s="2" t="s">
        <v>26</v>
      </c>
      <c r="C164" s="2" t="s">
        <v>54</v>
      </c>
      <c r="D164" s="2" t="s">
        <v>55</v>
      </c>
      <c r="E164" s="98">
        <v>80121609</v>
      </c>
      <c r="F164" s="129" t="s">
        <v>335</v>
      </c>
      <c r="G164" s="3">
        <v>1</v>
      </c>
      <c r="H164" s="3">
        <v>1</v>
      </c>
      <c r="I164" s="2">
        <v>11.5</v>
      </c>
      <c r="J164" s="2">
        <v>1</v>
      </c>
      <c r="K164" s="2" t="s">
        <v>30</v>
      </c>
      <c r="L164" s="2" t="s">
        <v>31</v>
      </c>
      <c r="M164" s="2" t="s">
        <v>57</v>
      </c>
      <c r="N164" s="2">
        <v>0</v>
      </c>
      <c r="O164" s="4">
        <v>89680864</v>
      </c>
      <c r="P164" s="4">
        <v>89680864</v>
      </c>
      <c r="Q164" s="1">
        <v>0</v>
      </c>
      <c r="R164" s="2">
        <v>0</v>
      </c>
      <c r="S164" s="2" t="s">
        <v>33</v>
      </c>
      <c r="T164" s="2" t="s">
        <v>34</v>
      </c>
      <c r="U164" s="2" t="s">
        <v>35</v>
      </c>
      <c r="V164" s="2" t="s">
        <v>36</v>
      </c>
      <c r="W164" s="2" t="s">
        <v>37</v>
      </c>
      <c r="X164" s="2">
        <v>3241000</v>
      </c>
      <c r="Y164" s="96" t="s">
        <v>38</v>
      </c>
    </row>
    <row r="165" spans="1:25" ht="135" x14ac:dyDescent="0.2">
      <c r="A165" s="2" t="s">
        <v>336</v>
      </c>
      <c r="B165" s="2" t="s">
        <v>26</v>
      </c>
      <c r="C165" s="2" t="s">
        <v>54</v>
      </c>
      <c r="D165" s="2" t="s">
        <v>55</v>
      </c>
      <c r="E165" s="98">
        <v>80121609</v>
      </c>
      <c r="F165" s="129" t="s">
        <v>335</v>
      </c>
      <c r="G165" s="3">
        <v>1</v>
      </c>
      <c r="H165" s="3">
        <v>1</v>
      </c>
      <c r="I165" s="2">
        <v>11.5</v>
      </c>
      <c r="J165" s="2">
        <v>1</v>
      </c>
      <c r="K165" s="2" t="s">
        <v>30</v>
      </c>
      <c r="L165" s="2" t="s">
        <v>31</v>
      </c>
      <c r="M165" s="2" t="s">
        <v>57</v>
      </c>
      <c r="N165" s="2">
        <v>0</v>
      </c>
      <c r="O165" s="4">
        <v>89680864</v>
      </c>
      <c r="P165" s="4">
        <v>89680864</v>
      </c>
      <c r="Q165" s="1">
        <v>0</v>
      </c>
      <c r="R165" s="2">
        <v>0</v>
      </c>
      <c r="S165" s="2" t="s">
        <v>33</v>
      </c>
      <c r="T165" s="2" t="s">
        <v>34</v>
      </c>
      <c r="U165" s="2" t="s">
        <v>35</v>
      </c>
      <c r="V165" s="2" t="s">
        <v>36</v>
      </c>
      <c r="W165" s="2" t="s">
        <v>37</v>
      </c>
      <c r="X165" s="2">
        <v>3241000</v>
      </c>
      <c r="Y165" s="96" t="s">
        <v>38</v>
      </c>
    </row>
    <row r="166" spans="1:25" ht="135" x14ac:dyDescent="0.2">
      <c r="A166" s="2" t="s">
        <v>337</v>
      </c>
      <c r="B166" s="2" t="s">
        <v>26</v>
      </c>
      <c r="C166" s="2" t="s">
        <v>54</v>
      </c>
      <c r="D166" s="2" t="s">
        <v>55</v>
      </c>
      <c r="E166" s="98">
        <v>80121702</v>
      </c>
      <c r="F166" s="129" t="s">
        <v>338</v>
      </c>
      <c r="G166" s="3">
        <v>1</v>
      </c>
      <c r="H166" s="3">
        <v>1</v>
      </c>
      <c r="I166" s="2">
        <v>11.5</v>
      </c>
      <c r="J166" s="2">
        <v>1</v>
      </c>
      <c r="K166" s="2" t="s">
        <v>30</v>
      </c>
      <c r="L166" s="2" t="s">
        <v>31</v>
      </c>
      <c r="M166" s="2" t="s">
        <v>57</v>
      </c>
      <c r="N166" s="2">
        <v>0</v>
      </c>
      <c r="O166" s="4">
        <v>89680864</v>
      </c>
      <c r="P166" s="4">
        <v>89680864</v>
      </c>
      <c r="Q166" s="1">
        <v>0</v>
      </c>
      <c r="R166" s="2">
        <v>0</v>
      </c>
      <c r="S166" s="2" t="s">
        <v>33</v>
      </c>
      <c r="T166" s="2" t="s">
        <v>34</v>
      </c>
      <c r="U166" s="2" t="s">
        <v>35</v>
      </c>
      <c r="V166" s="2" t="s">
        <v>36</v>
      </c>
      <c r="W166" s="2" t="s">
        <v>37</v>
      </c>
      <c r="X166" s="2">
        <v>3241000</v>
      </c>
      <c r="Y166" s="96" t="s">
        <v>38</v>
      </c>
    </row>
    <row r="167" spans="1:25" ht="135" x14ac:dyDescent="0.2">
      <c r="A167" s="2" t="s">
        <v>339</v>
      </c>
      <c r="B167" s="2" t="s">
        <v>26</v>
      </c>
      <c r="C167" s="2" t="s">
        <v>54</v>
      </c>
      <c r="D167" s="2" t="s">
        <v>55</v>
      </c>
      <c r="E167" s="98">
        <v>93151500</v>
      </c>
      <c r="F167" s="129" t="s">
        <v>340</v>
      </c>
      <c r="G167" s="3">
        <v>1</v>
      </c>
      <c r="H167" s="3">
        <v>1</v>
      </c>
      <c r="I167" s="2">
        <v>11.5</v>
      </c>
      <c r="J167" s="2">
        <v>1</v>
      </c>
      <c r="K167" s="2" t="s">
        <v>30</v>
      </c>
      <c r="L167" s="2" t="s">
        <v>31</v>
      </c>
      <c r="M167" s="2" t="s">
        <v>57</v>
      </c>
      <c r="N167" s="2">
        <v>0</v>
      </c>
      <c r="O167" s="4">
        <v>72000925</v>
      </c>
      <c r="P167" s="4">
        <v>72000925</v>
      </c>
      <c r="Q167" s="1">
        <v>0</v>
      </c>
      <c r="R167" s="2">
        <v>0</v>
      </c>
      <c r="S167" s="2" t="s">
        <v>33</v>
      </c>
      <c r="T167" s="2" t="s">
        <v>34</v>
      </c>
      <c r="U167" s="2" t="s">
        <v>35</v>
      </c>
      <c r="V167" s="2" t="s">
        <v>36</v>
      </c>
      <c r="W167" s="2" t="s">
        <v>37</v>
      </c>
      <c r="X167" s="2">
        <v>3241000</v>
      </c>
      <c r="Y167" s="96" t="s">
        <v>38</v>
      </c>
    </row>
    <row r="168" spans="1:25" ht="150" x14ac:dyDescent="0.2">
      <c r="A168" s="2" t="s">
        <v>341</v>
      </c>
      <c r="B168" s="2" t="s">
        <v>26</v>
      </c>
      <c r="C168" s="2" t="s">
        <v>54</v>
      </c>
      <c r="D168" s="2" t="s">
        <v>55</v>
      </c>
      <c r="E168" s="98">
        <v>80121503</v>
      </c>
      <c r="F168" s="129" t="s">
        <v>342</v>
      </c>
      <c r="G168" s="3">
        <v>1</v>
      </c>
      <c r="H168" s="3">
        <v>1</v>
      </c>
      <c r="I168" s="2">
        <v>11.5</v>
      </c>
      <c r="J168" s="2">
        <v>1</v>
      </c>
      <c r="K168" s="2" t="s">
        <v>30</v>
      </c>
      <c r="L168" s="2" t="s">
        <v>31</v>
      </c>
      <c r="M168" s="2" t="s">
        <v>57</v>
      </c>
      <c r="N168" s="2">
        <v>0</v>
      </c>
      <c r="O168" s="4">
        <v>75108800</v>
      </c>
      <c r="P168" s="4">
        <v>75108800</v>
      </c>
      <c r="Q168" s="1">
        <v>0</v>
      </c>
      <c r="R168" s="2">
        <v>0</v>
      </c>
      <c r="S168" s="2" t="s">
        <v>33</v>
      </c>
      <c r="T168" s="2" t="s">
        <v>34</v>
      </c>
      <c r="U168" s="2" t="s">
        <v>35</v>
      </c>
      <c r="V168" s="2" t="s">
        <v>36</v>
      </c>
      <c r="W168" s="2" t="s">
        <v>37</v>
      </c>
      <c r="X168" s="2">
        <v>3241000</v>
      </c>
      <c r="Y168" s="96" t="s">
        <v>38</v>
      </c>
    </row>
    <row r="169" spans="1:25" ht="150" x14ac:dyDescent="0.2">
      <c r="A169" s="2" t="s">
        <v>343</v>
      </c>
      <c r="B169" s="2" t="s">
        <v>26</v>
      </c>
      <c r="C169" s="2" t="s">
        <v>54</v>
      </c>
      <c r="D169" s="2" t="s">
        <v>55</v>
      </c>
      <c r="E169" s="98">
        <v>80121610</v>
      </c>
      <c r="F169" s="129" t="s">
        <v>344</v>
      </c>
      <c r="G169" s="3">
        <v>1</v>
      </c>
      <c r="H169" s="3">
        <v>1</v>
      </c>
      <c r="I169" s="2">
        <v>11.5</v>
      </c>
      <c r="J169" s="2">
        <v>1</v>
      </c>
      <c r="K169" s="2" t="s">
        <v>30</v>
      </c>
      <c r="L169" s="2" t="s">
        <v>31</v>
      </c>
      <c r="M169" s="2" t="s">
        <v>57</v>
      </c>
      <c r="N169" s="2">
        <v>0</v>
      </c>
      <c r="O169" s="4">
        <v>59800000</v>
      </c>
      <c r="P169" s="4">
        <v>59800000</v>
      </c>
      <c r="Q169" s="1">
        <v>0</v>
      </c>
      <c r="R169" s="2">
        <v>0</v>
      </c>
      <c r="S169" s="2" t="s">
        <v>33</v>
      </c>
      <c r="T169" s="2" t="s">
        <v>34</v>
      </c>
      <c r="U169" s="2" t="s">
        <v>35</v>
      </c>
      <c r="V169" s="2" t="s">
        <v>36</v>
      </c>
      <c r="W169" s="2" t="s">
        <v>37</v>
      </c>
      <c r="X169" s="2">
        <v>3241000</v>
      </c>
      <c r="Y169" s="96" t="s">
        <v>38</v>
      </c>
    </row>
    <row r="170" spans="1:25" ht="135" x14ac:dyDescent="0.2">
      <c r="A170" s="2" t="s">
        <v>345</v>
      </c>
      <c r="B170" s="2" t="s">
        <v>26</v>
      </c>
      <c r="C170" s="2" t="s">
        <v>54</v>
      </c>
      <c r="D170" s="2" t="s">
        <v>55</v>
      </c>
      <c r="E170" s="98">
        <v>80121503</v>
      </c>
      <c r="F170" s="129" t="s">
        <v>346</v>
      </c>
      <c r="G170" s="3">
        <v>1</v>
      </c>
      <c r="H170" s="3">
        <v>1</v>
      </c>
      <c r="I170" s="2">
        <v>11.5</v>
      </c>
      <c r="J170" s="2">
        <v>1</v>
      </c>
      <c r="K170" s="2" t="s">
        <v>30</v>
      </c>
      <c r="L170" s="2" t="s">
        <v>31</v>
      </c>
      <c r="M170" s="2" t="s">
        <v>57</v>
      </c>
      <c r="N170" s="2">
        <v>0</v>
      </c>
      <c r="O170" s="4">
        <v>54728960</v>
      </c>
      <c r="P170" s="4">
        <v>54728960</v>
      </c>
      <c r="Q170" s="1">
        <v>0</v>
      </c>
      <c r="R170" s="2">
        <v>0</v>
      </c>
      <c r="S170" s="2" t="s">
        <v>33</v>
      </c>
      <c r="T170" s="2" t="s">
        <v>34</v>
      </c>
      <c r="U170" s="2" t="s">
        <v>35</v>
      </c>
      <c r="V170" s="2" t="s">
        <v>36</v>
      </c>
      <c r="W170" s="2" t="s">
        <v>37</v>
      </c>
      <c r="X170" s="2">
        <v>3241000</v>
      </c>
      <c r="Y170" s="96" t="s">
        <v>38</v>
      </c>
    </row>
    <row r="171" spans="1:25" ht="165" x14ac:dyDescent="0.2">
      <c r="A171" s="2" t="s">
        <v>347</v>
      </c>
      <c r="B171" s="2" t="s">
        <v>26</v>
      </c>
      <c r="C171" s="2" t="s">
        <v>54</v>
      </c>
      <c r="D171" s="2" t="s">
        <v>55</v>
      </c>
      <c r="E171" s="98">
        <v>80121503</v>
      </c>
      <c r="F171" s="129" t="s">
        <v>348</v>
      </c>
      <c r="G171" s="3">
        <v>1</v>
      </c>
      <c r="H171" s="3">
        <v>1</v>
      </c>
      <c r="I171" s="2">
        <v>11.5</v>
      </c>
      <c r="J171" s="2">
        <v>1</v>
      </c>
      <c r="K171" s="2" t="s">
        <v>30</v>
      </c>
      <c r="L171" s="2" t="s">
        <v>31</v>
      </c>
      <c r="M171" s="2" t="s">
        <v>57</v>
      </c>
      <c r="N171" s="2">
        <v>0</v>
      </c>
      <c r="O171" s="4">
        <v>55422766.5</v>
      </c>
      <c r="P171" s="4">
        <v>55422766.5</v>
      </c>
      <c r="Q171" s="1">
        <v>0</v>
      </c>
      <c r="R171" s="2">
        <v>0</v>
      </c>
      <c r="S171" s="2" t="s">
        <v>33</v>
      </c>
      <c r="T171" s="2" t="s">
        <v>34</v>
      </c>
      <c r="U171" s="2" t="s">
        <v>35</v>
      </c>
      <c r="V171" s="2" t="s">
        <v>36</v>
      </c>
      <c r="W171" s="2" t="s">
        <v>37</v>
      </c>
      <c r="X171" s="2">
        <v>3241000</v>
      </c>
      <c r="Y171" s="96" t="s">
        <v>38</v>
      </c>
    </row>
    <row r="172" spans="1:25" ht="150" x14ac:dyDescent="0.2">
      <c r="A172" s="2" t="s">
        <v>349</v>
      </c>
      <c r="B172" s="2" t="s">
        <v>26</v>
      </c>
      <c r="C172" s="2" t="s">
        <v>54</v>
      </c>
      <c r="D172" s="2" t="s">
        <v>55</v>
      </c>
      <c r="E172" s="98">
        <v>80121503</v>
      </c>
      <c r="F172" s="129" t="s">
        <v>350</v>
      </c>
      <c r="G172" s="3">
        <v>1</v>
      </c>
      <c r="H172" s="3">
        <v>1</v>
      </c>
      <c r="I172" s="2">
        <v>11.5</v>
      </c>
      <c r="J172" s="2">
        <v>1</v>
      </c>
      <c r="K172" s="2" t="s">
        <v>30</v>
      </c>
      <c r="L172" s="2" t="s">
        <v>31</v>
      </c>
      <c r="M172" s="2" t="s">
        <v>57</v>
      </c>
      <c r="N172" s="2">
        <v>0</v>
      </c>
      <c r="O172" s="4">
        <v>55422766.5</v>
      </c>
      <c r="P172" s="4">
        <v>55422766.5</v>
      </c>
      <c r="Q172" s="1">
        <v>0</v>
      </c>
      <c r="R172" s="2">
        <v>0</v>
      </c>
      <c r="S172" s="2" t="s">
        <v>33</v>
      </c>
      <c r="T172" s="2" t="s">
        <v>34</v>
      </c>
      <c r="U172" s="2" t="s">
        <v>35</v>
      </c>
      <c r="V172" s="2" t="s">
        <v>36</v>
      </c>
      <c r="W172" s="2" t="s">
        <v>37</v>
      </c>
      <c r="X172" s="2">
        <v>3241000</v>
      </c>
      <c r="Y172" s="96" t="s">
        <v>38</v>
      </c>
    </row>
    <row r="173" spans="1:25" ht="180" x14ac:dyDescent="0.2">
      <c r="A173" s="2" t="s">
        <v>351</v>
      </c>
      <c r="B173" s="2" t="s">
        <v>26</v>
      </c>
      <c r="C173" s="2" t="s">
        <v>54</v>
      </c>
      <c r="D173" s="2" t="s">
        <v>55</v>
      </c>
      <c r="E173" s="98">
        <v>80161506</v>
      </c>
      <c r="F173" s="129" t="s">
        <v>352</v>
      </c>
      <c r="G173" s="3">
        <v>1</v>
      </c>
      <c r="H173" s="3">
        <v>1</v>
      </c>
      <c r="I173" s="2">
        <v>11.5</v>
      </c>
      <c r="J173" s="2">
        <v>1</v>
      </c>
      <c r="K173" s="2" t="s">
        <v>30</v>
      </c>
      <c r="L173" s="2" t="s">
        <v>31</v>
      </c>
      <c r="M173" s="2" t="s">
        <v>57</v>
      </c>
      <c r="N173" s="2">
        <v>0</v>
      </c>
      <c r="O173" s="4">
        <v>44734083.680000007</v>
      </c>
      <c r="P173" s="4">
        <v>44734083.680000007</v>
      </c>
      <c r="Q173" s="1">
        <v>0</v>
      </c>
      <c r="R173" s="2">
        <v>0</v>
      </c>
      <c r="S173" s="2" t="s">
        <v>33</v>
      </c>
      <c r="T173" s="2" t="s">
        <v>34</v>
      </c>
      <c r="U173" s="2" t="s">
        <v>35</v>
      </c>
      <c r="V173" s="2" t="s">
        <v>36</v>
      </c>
      <c r="W173" s="2" t="s">
        <v>37</v>
      </c>
      <c r="X173" s="2">
        <v>3241000</v>
      </c>
      <c r="Y173" s="96" t="s">
        <v>38</v>
      </c>
    </row>
    <row r="174" spans="1:25" ht="135" x14ac:dyDescent="0.2">
      <c r="A174" s="2" t="s">
        <v>353</v>
      </c>
      <c r="B174" s="2" t="s">
        <v>26</v>
      </c>
      <c r="C174" s="2" t="s">
        <v>54</v>
      </c>
      <c r="D174" s="2" t="s">
        <v>55</v>
      </c>
      <c r="E174" s="98">
        <v>80161501</v>
      </c>
      <c r="F174" s="129" t="s">
        <v>354</v>
      </c>
      <c r="G174" s="3">
        <v>1</v>
      </c>
      <c r="H174" s="3">
        <v>1</v>
      </c>
      <c r="I174" s="2">
        <v>11.5</v>
      </c>
      <c r="J174" s="2">
        <v>1</v>
      </c>
      <c r="K174" s="2" t="s">
        <v>30</v>
      </c>
      <c r="L174" s="2" t="s">
        <v>31</v>
      </c>
      <c r="M174" s="2" t="s">
        <v>32</v>
      </c>
      <c r="N174" s="2">
        <v>0</v>
      </c>
      <c r="O174" s="4">
        <v>37608220</v>
      </c>
      <c r="P174" s="4">
        <v>37608220</v>
      </c>
      <c r="Q174" s="1">
        <v>0</v>
      </c>
      <c r="R174" s="2">
        <v>0</v>
      </c>
      <c r="S174" s="2" t="s">
        <v>33</v>
      </c>
      <c r="T174" s="2" t="s">
        <v>34</v>
      </c>
      <c r="U174" s="2" t="s">
        <v>35</v>
      </c>
      <c r="V174" s="2" t="s">
        <v>36</v>
      </c>
      <c r="W174" s="2" t="s">
        <v>37</v>
      </c>
      <c r="X174" s="2">
        <v>3241000</v>
      </c>
      <c r="Y174" s="96" t="s">
        <v>38</v>
      </c>
    </row>
    <row r="175" spans="1:25" ht="135" x14ac:dyDescent="0.2">
      <c r="A175" s="2" t="s">
        <v>355</v>
      </c>
      <c r="B175" s="2" t="s">
        <v>26</v>
      </c>
      <c r="C175" s="2" t="s">
        <v>54</v>
      </c>
      <c r="D175" s="2" t="s">
        <v>55</v>
      </c>
      <c r="E175" s="98">
        <v>80161501</v>
      </c>
      <c r="F175" s="129" t="s">
        <v>356</v>
      </c>
      <c r="G175" s="3">
        <v>1</v>
      </c>
      <c r="H175" s="3">
        <v>1</v>
      </c>
      <c r="I175" s="2">
        <v>11.5</v>
      </c>
      <c r="J175" s="2">
        <v>1</v>
      </c>
      <c r="K175" s="2" t="s">
        <v>30</v>
      </c>
      <c r="L175" s="2" t="s">
        <v>31</v>
      </c>
      <c r="M175" s="2" t="s">
        <v>32</v>
      </c>
      <c r="N175" s="2">
        <v>0</v>
      </c>
      <c r="O175" s="4">
        <v>25623104</v>
      </c>
      <c r="P175" s="4">
        <v>25623104</v>
      </c>
      <c r="Q175" s="1">
        <v>0</v>
      </c>
      <c r="R175" s="2">
        <v>0</v>
      </c>
      <c r="S175" s="2" t="s">
        <v>33</v>
      </c>
      <c r="T175" s="2" t="s">
        <v>34</v>
      </c>
      <c r="U175" s="2" t="s">
        <v>35</v>
      </c>
      <c r="V175" s="2" t="s">
        <v>36</v>
      </c>
      <c r="W175" s="2" t="s">
        <v>37</v>
      </c>
      <c r="X175" s="2">
        <v>3241000</v>
      </c>
      <c r="Y175" s="96" t="s">
        <v>38</v>
      </c>
    </row>
    <row r="176" spans="1:25" ht="135" x14ac:dyDescent="0.2">
      <c r="A176" s="2" t="s">
        <v>357</v>
      </c>
      <c r="B176" s="2" t="s">
        <v>26</v>
      </c>
      <c r="C176" s="2" t="s">
        <v>54</v>
      </c>
      <c r="D176" s="2" t="s">
        <v>55</v>
      </c>
      <c r="E176" s="98">
        <v>80161501</v>
      </c>
      <c r="F176" s="129" t="s">
        <v>358</v>
      </c>
      <c r="G176" s="3">
        <v>1</v>
      </c>
      <c r="H176" s="3">
        <v>1</v>
      </c>
      <c r="I176" s="2">
        <v>11.5</v>
      </c>
      <c r="J176" s="2">
        <v>1</v>
      </c>
      <c r="K176" s="2" t="s">
        <v>30</v>
      </c>
      <c r="L176" s="2" t="s">
        <v>31</v>
      </c>
      <c r="M176" s="2" t="s">
        <v>32</v>
      </c>
      <c r="N176" s="2">
        <v>0</v>
      </c>
      <c r="O176" s="4">
        <v>25623104</v>
      </c>
      <c r="P176" s="4">
        <v>25623104</v>
      </c>
      <c r="Q176" s="1">
        <v>0</v>
      </c>
      <c r="R176" s="2">
        <v>0</v>
      </c>
      <c r="S176" s="2" t="s">
        <v>33</v>
      </c>
      <c r="T176" s="2" t="s">
        <v>34</v>
      </c>
      <c r="U176" s="2" t="s">
        <v>35</v>
      </c>
      <c r="V176" s="2" t="s">
        <v>36</v>
      </c>
      <c r="W176" s="2" t="s">
        <v>37</v>
      </c>
      <c r="X176" s="2">
        <v>3241000</v>
      </c>
      <c r="Y176" s="96" t="s">
        <v>38</v>
      </c>
    </row>
    <row r="177" spans="1:25" ht="240" x14ac:dyDescent="0.2">
      <c r="A177" s="2" t="s">
        <v>359</v>
      </c>
      <c r="B177" s="2" t="s">
        <v>26</v>
      </c>
      <c r="C177" s="2" t="s">
        <v>54</v>
      </c>
      <c r="D177" s="2" t="s">
        <v>55</v>
      </c>
      <c r="E177" s="98">
        <v>80121610</v>
      </c>
      <c r="F177" s="129" t="s">
        <v>360</v>
      </c>
      <c r="G177" s="3">
        <v>1</v>
      </c>
      <c r="H177" s="3">
        <v>1</v>
      </c>
      <c r="I177" s="2">
        <v>11</v>
      </c>
      <c r="J177" s="2">
        <v>1</v>
      </c>
      <c r="K177" s="2" t="s">
        <v>30</v>
      </c>
      <c r="L177" s="2" t="s">
        <v>31</v>
      </c>
      <c r="M177" s="2" t="s">
        <v>57</v>
      </c>
      <c r="N177" s="2">
        <v>0</v>
      </c>
      <c r="O177" s="4">
        <v>102960000</v>
      </c>
      <c r="P177" s="4">
        <v>102960000</v>
      </c>
      <c r="Q177" s="1">
        <v>0</v>
      </c>
      <c r="R177" s="2">
        <v>0</v>
      </c>
      <c r="S177" s="2" t="s">
        <v>33</v>
      </c>
      <c r="T177" s="2" t="s">
        <v>34</v>
      </c>
      <c r="U177" s="2" t="s">
        <v>35</v>
      </c>
      <c r="V177" s="2" t="s">
        <v>36</v>
      </c>
      <c r="W177" s="2" t="s">
        <v>37</v>
      </c>
      <c r="X177" s="2">
        <v>3241000</v>
      </c>
      <c r="Y177" s="96" t="s">
        <v>38</v>
      </c>
    </row>
    <row r="178" spans="1:25" ht="135" x14ac:dyDescent="0.2">
      <c r="A178" s="2" t="s">
        <v>361</v>
      </c>
      <c r="B178" s="2" t="s">
        <v>26</v>
      </c>
      <c r="C178" s="2" t="s">
        <v>54</v>
      </c>
      <c r="D178" s="2" t="s">
        <v>55</v>
      </c>
      <c r="E178" s="98">
        <v>80121610</v>
      </c>
      <c r="F178" s="129" t="s">
        <v>362</v>
      </c>
      <c r="G178" s="3">
        <v>1</v>
      </c>
      <c r="H178" s="3">
        <v>1</v>
      </c>
      <c r="I178" s="2">
        <v>11</v>
      </c>
      <c r="J178" s="2">
        <v>1</v>
      </c>
      <c r="K178" s="2" t="s">
        <v>30</v>
      </c>
      <c r="L178" s="2" t="s">
        <v>31</v>
      </c>
      <c r="M178" s="2" t="s">
        <v>57</v>
      </c>
      <c r="N178" s="2">
        <v>0</v>
      </c>
      <c r="O178" s="4">
        <v>40040000</v>
      </c>
      <c r="P178" s="4">
        <v>40040000</v>
      </c>
      <c r="Q178" s="1">
        <v>0</v>
      </c>
      <c r="R178" s="2">
        <v>0</v>
      </c>
      <c r="S178" s="2" t="s">
        <v>33</v>
      </c>
      <c r="T178" s="2" t="s">
        <v>34</v>
      </c>
      <c r="U178" s="2" t="s">
        <v>35</v>
      </c>
      <c r="V178" s="2" t="s">
        <v>36</v>
      </c>
      <c r="W178" s="2" t="s">
        <v>37</v>
      </c>
      <c r="X178" s="2">
        <v>3241000</v>
      </c>
      <c r="Y178" s="96" t="s">
        <v>38</v>
      </c>
    </row>
    <row r="179" spans="1:25" ht="165" x14ac:dyDescent="0.2">
      <c r="A179" s="2" t="s">
        <v>363</v>
      </c>
      <c r="B179" s="2" t="s">
        <v>26</v>
      </c>
      <c r="C179" s="2" t="s">
        <v>54</v>
      </c>
      <c r="D179" s="2" t="s">
        <v>55</v>
      </c>
      <c r="E179" s="98">
        <v>80121610</v>
      </c>
      <c r="F179" s="129" t="s">
        <v>364</v>
      </c>
      <c r="G179" s="3">
        <v>1</v>
      </c>
      <c r="H179" s="3">
        <v>1</v>
      </c>
      <c r="I179" s="2">
        <v>11</v>
      </c>
      <c r="J179" s="2">
        <v>1</v>
      </c>
      <c r="K179" s="2" t="s">
        <v>30</v>
      </c>
      <c r="L179" s="2" t="s">
        <v>31</v>
      </c>
      <c r="M179" s="2" t="s">
        <v>57</v>
      </c>
      <c r="N179" s="2">
        <v>0</v>
      </c>
      <c r="O179" s="4">
        <v>76995182</v>
      </c>
      <c r="P179" s="4">
        <v>76995182</v>
      </c>
      <c r="Q179" s="1">
        <v>0</v>
      </c>
      <c r="R179" s="2">
        <v>0</v>
      </c>
      <c r="S179" s="2" t="s">
        <v>33</v>
      </c>
      <c r="T179" s="2" t="s">
        <v>34</v>
      </c>
      <c r="U179" s="2" t="s">
        <v>35</v>
      </c>
      <c r="V179" s="2" t="s">
        <v>36</v>
      </c>
      <c r="W179" s="2" t="s">
        <v>37</v>
      </c>
      <c r="X179" s="2">
        <v>3241000</v>
      </c>
      <c r="Y179" s="96" t="s">
        <v>38</v>
      </c>
    </row>
    <row r="180" spans="1:25" ht="135" x14ac:dyDescent="0.2">
      <c r="A180" s="2" t="s">
        <v>365</v>
      </c>
      <c r="B180" s="2" t="s">
        <v>26</v>
      </c>
      <c r="C180" s="2" t="s">
        <v>54</v>
      </c>
      <c r="D180" s="2" t="s">
        <v>55</v>
      </c>
      <c r="E180" s="98">
        <v>80121610</v>
      </c>
      <c r="F180" s="129" t="s">
        <v>366</v>
      </c>
      <c r="G180" s="3">
        <v>1</v>
      </c>
      <c r="H180" s="3">
        <v>1</v>
      </c>
      <c r="I180" s="2">
        <v>11</v>
      </c>
      <c r="J180" s="2">
        <v>1</v>
      </c>
      <c r="K180" s="2" t="s">
        <v>30</v>
      </c>
      <c r="L180" s="2" t="s">
        <v>31</v>
      </c>
      <c r="M180" s="2" t="s">
        <v>57</v>
      </c>
      <c r="N180" s="2">
        <v>0</v>
      </c>
      <c r="O180" s="4">
        <v>22880000</v>
      </c>
      <c r="P180" s="4">
        <v>22880000</v>
      </c>
      <c r="Q180" s="1">
        <v>0</v>
      </c>
      <c r="R180" s="2">
        <v>0</v>
      </c>
      <c r="S180" s="2" t="s">
        <v>33</v>
      </c>
      <c r="T180" s="2" t="s">
        <v>34</v>
      </c>
      <c r="U180" s="2" t="s">
        <v>35</v>
      </c>
      <c r="V180" s="2" t="s">
        <v>36</v>
      </c>
      <c r="W180" s="2" t="s">
        <v>37</v>
      </c>
      <c r="X180" s="2">
        <v>3241000</v>
      </c>
      <c r="Y180" s="96" t="s">
        <v>38</v>
      </c>
    </row>
    <row r="181" spans="1:25" ht="135" x14ac:dyDescent="0.2">
      <c r="A181" s="2" t="s">
        <v>367</v>
      </c>
      <c r="B181" s="2" t="s">
        <v>26</v>
      </c>
      <c r="C181" s="2" t="s">
        <v>54</v>
      </c>
      <c r="D181" s="2" t="s">
        <v>55</v>
      </c>
      <c r="E181" s="98">
        <v>80121610</v>
      </c>
      <c r="F181" s="129" t="s">
        <v>368</v>
      </c>
      <c r="G181" s="3">
        <v>1</v>
      </c>
      <c r="H181" s="3">
        <v>1</v>
      </c>
      <c r="I181" s="2">
        <v>11</v>
      </c>
      <c r="J181" s="2">
        <v>1</v>
      </c>
      <c r="K181" s="2" t="s">
        <v>30</v>
      </c>
      <c r="L181" s="2" t="s">
        <v>31</v>
      </c>
      <c r="M181" s="2" t="s">
        <v>57</v>
      </c>
      <c r="N181" s="2">
        <v>0</v>
      </c>
      <c r="O181" s="4">
        <v>108680000</v>
      </c>
      <c r="P181" s="4">
        <v>108680000</v>
      </c>
      <c r="Q181" s="1">
        <v>0</v>
      </c>
      <c r="R181" s="2">
        <v>0</v>
      </c>
      <c r="S181" s="2" t="s">
        <v>33</v>
      </c>
      <c r="T181" s="2" t="s">
        <v>34</v>
      </c>
      <c r="U181" s="2" t="s">
        <v>35</v>
      </c>
      <c r="V181" s="2" t="s">
        <v>36</v>
      </c>
      <c r="W181" s="2" t="s">
        <v>37</v>
      </c>
      <c r="X181" s="2">
        <v>3241000</v>
      </c>
      <c r="Y181" s="96" t="s">
        <v>38</v>
      </c>
    </row>
    <row r="182" spans="1:25" ht="135" x14ac:dyDescent="0.2">
      <c r="A182" s="2" t="s">
        <v>369</v>
      </c>
      <c r="B182" s="2" t="s">
        <v>26</v>
      </c>
      <c r="C182" s="2" t="s">
        <v>54</v>
      </c>
      <c r="D182" s="2" t="s">
        <v>55</v>
      </c>
      <c r="E182" s="98">
        <v>80121610</v>
      </c>
      <c r="F182" s="129" t="s">
        <v>370</v>
      </c>
      <c r="G182" s="3">
        <v>1</v>
      </c>
      <c r="H182" s="3">
        <v>1</v>
      </c>
      <c r="I182" s="2">
        <v>8</v>
      </c>
      <c r="J182" s="2">
        <v>1</v>
      </c>
      <c r="K182" s="2" t="s">
        <v>30</v>
      </c>
      <c r="L182" s="2" t="s">
        <v>31</v>
      </c>
      <c r="M182" s="2" t="s">
        <v>57</v>
      </c>
      <c r="N182" s="2">
        <v>0</v>
      </c>
      <c r="O182" s="4">
        <v>44062808</v>
      </c>
      <c r="P182" s="4">
        <v>44062808</v>
      </c>
      <c r="Q182" s="1">
        <v>0</v>
      </c>
      <c r="R182" s="2">
        <v>0</v>
      </c>
      <c r="S182" s="2" t="s">
        <v>33</v>
      </c>
      <c r="T182" s="2" t="s">
        <v>34</v>
      </c>
      <c r="U182" s="2" t="s">
        <v>35</v>
      </c>
      <c r="V182" s="2" t="s">
        <v>36</v>
      </c>
      <c r="W182" s="2" t="s">
        <v>37</v>
      </c>
      <c r="X182" s="2">
        <v>3241000</v>
      </c>
      <c r="Y182" s="96" t="s">
        <v>38</v>
      </c>
    </row>
    <row r="183" spans="1:25" ht="135" x14ac:dyDescent="0.2">
      <c r="A183" s="2" t="s">
        <v>371</v>
      </c>
      <c r="B183" s="2" t="s">
        <v>26</v>
      </c>
      <c r="C183" s="2" t="s">
        <v>54</v>
      </c>
      <c r="D183" s="2" t="s">
        <v>55</v>
      </c>
      <c r="E183" s="98">
        <v>80121610</v>
      </c>
      <c r="F183" s="129" t="s">
        <v>372</v>
      </c>
      <c r="G183" s="3">
        <v>1</v>
      </c>
      <c r="H183" s="3">
        <v>1</v>
      </c>
      <c r="I183" s="2">
        <v>11</v>
      </c>
      <c r="J183" s="2">
        <v>1</v>
      </c>
      <c r="K183" s="2" t="s">
        <v>30</v>
      </c>
      <c r="L183" s="2" t="s">
        <v>31</v>
      </c>
      <c r="M183" s="2" t="s">
        <v>57</v>
      </c>
      <c r="N183" s="2">
        <v>0</v>
      </c>
      <c r="O183" s="4">
        <v>76991200</v>
      </c>
      <c r="P183" s="4">
        <v>76991200</v>
      </c>
      <c r="Q183" s="1">
        <v>0</v>
      </c>
      <c r="R183" s="2">
        <v>0</v>
      </c>
      <c r="S183" s="2" t="s">
        <v>33</v>
      </c>
      <c r="T183" s="2" t="s">
        <v>34</v>
      </c>
      <c r="U183" s="2" t="s">
        <v>35</v>
      </c>
      <c r="V183" s="2" t="s">
        <v>36</v>
      </c>
      <c r="W183" s="2" t="s">
        <v>37</v>
      </c>
      <c r="X183" s="2">
        <v>3241000</v>
      </c>
      <c r="Y183" s="96" t="s">
        <v>38</v>
      </c>
    </row>
    <row r="184" spans="1:25" ht="135" x14ac:dyDescent="0.2">
      <c r="A184" s="2" t="s">
        <v>373</v>
      </c>
      <c r="B184" s="2" t="s">
        <v>26</v>
      </c>
      <c r="C184" s="2" t="s">
        <v>54</v>
      </c>
      <c r="D184" s="2" t="s">
        <v>55</v>
      </c>
      <c r="E184" s="98">
        <v>80121704</v>
      </c>
      <c r="F184" s="129" t="s">
        <v>374</v>
      </c>
      <c r="G184" s="3">
        <v>1</v>
      </c>
      <c r="H184" s="3">
        <v>1</v>
      </c>
      <c r="I184" s="2">
        <v>10.5</v>
      </c>
      <c r="J184" s="2">
        <v>1</v>
      </c>
      <c r="K184" s="2" t="s">
        <v>30</v>
      </c>
      <c r="L184" s="2" t="s">
        <v>31</v>
      </c>
      <c r="M184" s="2" t="s">
        <v>57</v>
      </c>
      <c r="N184" s="2">
        <v>0</v>
      </c>
      <c r="O184" s="4">
        <v>81900000</v>
      </c>
      <c r="P184" s="4">
        <v>81900000</v>
      </c>
      <c r="Q184" s="1">
        <v>0</v>
      </c>
      <c r="R184" s="2">
        <v>0</v>
      </c>
      <c r="S184" s="2" t="s">
        <v>33</v>
      </c>
      <c r="T184" s="2" t="s">
        <v>34</v>
      </c>
      <c r="U184" s="2" t="s">
        <v>35</v>
      </c>
      <c r="V184" s="2" t="s">
        <v>36</v>
      </c>
      <c r="W184" s="2" t="s">
        <v>37</v>
      </c>
      <c r="X184" s="2">
        <v>3241000</v>
      </c>
      <c r="Y184" s="96" t="s">
        <v>38</v>
      </c>
    </row>
    <row r="185" spans="1:25" ht="135" x14ac:dyDescent="0.2">
      <c r="A185" s="2" t="s">
        <v>375</v>
      </c>
      <c r="B185" s="2" t="s">
        <v>26</v>
      </c>
      <c r="C185" s="2" t="s">
        <v>54</v>
      </c>
      <c r="D185" s="2" t="s">
        <v>55</v>
      </c>
      <c r="E185" s="98">
        <v>80121704</v>
      </c>
      <c r="F185" s="129" t="s">
        <v>374</v>
      </c>
      <c r="G185" s="3">
        <v>1</v>
      </c>
      <c r="H185" s="3">
        <v>1</v>
      </c>
      <c r="I185" s="2">
        <v>10.5</v>
      </c>
      <c r="J185" s="2">
        <v>1</v>
      </c>
      <c r="K185" s="2" t="s">
        <v>30</v>
      </c>
      <c r="L185" s="2" t="s">
        <v>31</v>
      </c>
      <c r="M185" s="2" t="s">
        <v>57</v>
      </c>
      <c r="N185" s="2">
        <v>0</v>
      </c>
      <c r="O185" s="4">
        <v>85176000</v>
      </c>
      <c r="P185" s="4">
        <v>85176000</v>
      </c>
      <c r="Q185" s="1">
        <v>0</v>
      </c>
      <c r="R185" s="2">
        <v>0</v>
      </c>
      <c r="S185" s="2" t="s">
        <v>33</v>
      </c>
      <c r="T185" s="2" t="s">
        <v>34</v>
      </c>
      <c r="U185" s="2" t="s">
        <v>35</v>
      </c>
      <c r="V185" s="2" t="s">
        <v>36</v>
      </c>
      <c r="W185" s="2" t="s">
        <v>37</v>
      </c>
      <c r="X185" s="2">
        <v>3241000</v>
      </c>
      <c r="Y185" s="96" t="s">
        <v>38</v>
      </c>
    </row>
    <row r="186" spans="1:25" ht="135" x14ac:dyDescent="0.2">
      <c r="A186" s="2" t="s">
        <v>376</v>
      </c>
      <c r="B186" s="2" t="s">
        <v>26</v>
      </c>
      <c r="C186" s="2" t="s">
        <v>54</v>
      </c>
      <c r="D186" s="2" t="s">
        <v>55</v>
      </c>
      <c r="E186" s="98">
        <v>80121704</v>
      </c>
      <c r="F186" s="129" t="s">
        <v>374</v>
      </c>
      <c r="G186" s="3">
        <v>1</v>
      </c>
      <c r="H186" s="3">
        <v>1</v>
      </c>
      <c r="I186" s="2">
        <v>10.5</v>
      </c>
      <c r="J186" s="2">
        <v>1</v>
      </c>
      <c r="K186" s="2" t="s">
        <v>30</v>
      </c>
      <c r="L186" s="2" t="s">
        <v>31</v>
      </c>
      <c r="M186" s="2" t="s">
        <v>57</v>
      </c>
      <c r="N186" s="2">
        <v>0</v>
      </c>
      <c r="O186" s="4">
        <v>81900000</v>
      </c>
      <c r="P186" s="4">
        <v>81900000</v>
      </c>
      <c r="Q186" s="1">
        <v>0</v>
      </c>
      <c r="R186" s="2">
        <v>0</v>
      </c>
      <c r="S186" s="2" t="s">
        <v>33</v>
      </c>
      <c r="T186" s="2" t="s">
        <v>34</v>
      </c>
      <c r="U186" s="2" t="s">
        <v>35</v>
      </c>
      <c r="V186" s="2" t="s">
        <v>36</v>
      </c>
      <c r="W186" s="2" t="s">
        <v>37</v>
      </c>
      <c r="X186" s="2">
        <v>3241000</v>
      </c>
      <c r="Y186" s="96" t="s">
        <v>38</v>
      </c>
    </row>
    <row r="187" spans="1:25" ht="135" x14ac:dyDescent="0.2">
      <c r="A187" s="2" t="s">
        <v>377</v>
      </c>
      <c r="B187" s="2" t="s">
        <v>26</v>
      </c>
      <c r="C187" s="2" t="s">
        <v>54</v>
      </c>
      <c r="D187" s="2" t="s">
        <v>55</v>
      </c>
      <c r="E187" s="98">
        <v>80121704</v>
      </c>
      <c r="F187" s="129" t="s">
        <v>374</v>
      </c>
      <c r="G187" s="3">
        <v>1</v>
      </c>
      <c r="H187" s="3">
        <v>1</v>
      </c>
      <c r="I187" s="2">
        <v>10.5</v>
      </c>
      <c r="J187" s="2">
        <v>1</v>
      </c>
      <c r="K187" s="2" t="s">
        <v>30</v>
      </c>
      <c r="L187" s="2" t="s">
        <v>31</v>
      </c>
      <c r="M187" s="2" t="s">
        <v>57</v>
      </c>
      <c r="N187" s="2">
        <v>0</v>
      </c>
      <c r="O187" s="4">
        <v>51324000</v>
      </c>
      <c r="P187" s="4">
        <v>51324000</v>
      </c>
      <c r="Q187" s="1">
        <v>0</v>
      </c>
      <c r="R187" s="2">
        <v>0</v>
      </c>
      <c r="S187" s="2" t="s">
        <v>33</v>
      </c>
      <c r="T187" s="2" t="s">
        <v>34</v>
      </c>
      <c r="U187" s="2" t="s">
        <v>35</v>
      </c>
      <c r="V187" s="2" t="s">
        <v>36</v>
      </c>
      <c r="W187" s="2" t="s">
        <v>37</v>
      </c>
      <c r="X187" s="2">
        <v>3241000</v>
      </c>
      <c r="Y187" s="96" t="s">
        <v>38</v>
      </c>
    </row>
    <row r="188" spans="1:25" ht="135" x14ac:dyDescent="0.2">
      <c r="A188" s="2" t="s">
        <v>378</v>
      </c>
      <c r="B188" s="2" t="s">
        <v>26</v>
      </c>
      <c r="C188" s="2" t="s">
        <v>54</v>
      </c>
      <c r="D188" s="2" t="s">
        <v>55</v>
      </c>
      <c r="E188" s="98">
        <v>80121704</v>
      </c>
      <c r="F188" s="129" t="s">
        <v>374</v>
      </c>
      <c r="G188" s="3">
        <v>1</v>
      </c>
      <c r="H188" s="3">
        <v>1</v>
      </c>
      <c r="I188" s="2">
        <v>10.5</v>
      </c>
      <c r="J188" s="2">
        <v>1</v>
      </c>
      <c r="K188" s="2" t="s">
        <v>30</v>
      </c>
      <c r="L188" s="2" t="s">
        <v>31</v>
      </c>
      <c r="M188" s="2" t="s">
        <v>57</v>
      </c>
      <c r="N188" s="2">
        <v>0</v>
      </c>
      <c r="O188" s="4">
        <v>56784000</v>
      </c>
      <c r="P188" s="4">
        <v>56784000</v>
      </c>
      <c r="Q188" s="1">
        <v>0</v>
      </c>
      <c r="R188" s="2">
        <v>0</v>
      </c>
      <c r="S188" s="2" t="s">
        <v>33</v>
      </c>
      <c r="T188" s="2" t="s">
        <v>34</v>
      </c>
      <c r="U188" s="2" t="s">
        <v>35</v>
      </c>
      <c r="V188" s="2" t="s">
        <v>36</v>
      </c>
      <c r="W188" s="2" t="s">
        <v>37</v>
      </c>
      <c r="X188" s="2">
        <v>3241000</v>
      </c>
      <c r="Y188" s="96" t="s">
        <v>38</v>
      </c>
    </row>
    <row r="189" spans="1:25" ht="135" x14ac:dyDescent="0.2">
      <c r="A189" s="2" t="s">
        <v>379</v>
      </c>
      <c r="B189" s="2" t="s">
        <v>26</v>
      </c>
      <c r="C189" s="2" t="s">
        <v>54</v>
      </c>
      <c r="D189" s="2" t="s">
        <v>55</v>
      </c>
      <c r="E189" s="2">
        <v>80101703</v>
      </c>
      <c r="F189" s="129" t="s">
        <v>380</v>
      </c>
      <c r="G189" s="3">
        <v>1</v>
      </c>
      <c r="H189" s="3">
        <v>1</v>
      </c>
      <c r="I189" s="2">
        <v>10.5</v>
      </c>
      <c r="J189" s="2">
        <v>1</v>
      </c>
      <c r="K189" s="2" t="s">
        <v>30</v>
      </c>
      <c r="L189" s="2" t="s">
        <v>31</v>
      </c>
      <c r="M189" s="2" t="s">
        <v>57</v>
      </c>
      <c r="N189" s="2">
        <v>0</v>
      </c>
      <c r="O189" s="4">
        <v>73500000</v>
      </c>
      <c r="P189" s="4">
        <v>73500000</v>
      </c>
      <c r="Q189" s="1">
        <v>0</v>
      </c>
      <c r="R189" s="2">
        <v>0</v>
      </c>
      <c r="S189" s="2" t="s">
        <v>33</v>
      </c>
      <c r="T189" s="2" t="s">
        <v>34</v>
      </c>
      <c r="U189" s="2" t="s">
        <v>35</v>
      </c>
      <c r="V189" s="2" t="s">
        <v>36</v>
      </c>
      <c r="W189" s="2" t="s">
        <v>37</v>
      </c>
      <c r="X189" s="2">
        <v>3241000</v>
      </c>
      <c r="Y189" s="96" t="s">
        <v>38</v>
      </c>
    </row>
    <row r="190" spans="1:25" ht="135" x14ac:dyDescent="0.2">
      <c r="A190" s="2" t="s">
        <v>381</v>
      </c>
      <c r="B190" s="2" t="s">
        <v>26</v>
      </c>
      <c r="C190" s="2" t="s">
        <v>54</v>
      </c>
      <c r="D190" s="2" t="s">
        <v>55</v>
      </c>
      <c r="E190" s="2">
        <v>80161504</v>
      </c>
      <c r="F190" s="129" t="s">
        <v>382</v>
      </c>
      <c r="G190" s="3">
        <v>1</v>
      </c>
      <c r="H190" s="3">
        <v>1</v>
      </c>
      <c r="I190" s="2">
        <v>10.5</v>
      </c>
      <c r="J190" s="2">
        <v>1</v>
      </c>
      <c r="K190" s="2" t="s">
        <v>30</v>
      </c>
      <c r="L190" s="2" t="s">
        <v>31</v>
      </c>
      <c r="M190" s="2" t="s">
        <v>32</v>
      </c>
      <c r="N190" s="2">
        <v>0</v>
      </c>
      <c r="O190" s="4">
        <v>32760000</v>
      </c>
      <c r="P190" s="4">
        <v>32760000</v>
      </c>
      <c r="Q190" s="1">
        <v>0</v>
      </c>
      <c r="R190" s="2">
        <v>0</v>
      </c>
      <c r="S190" s="2" t="s">
        <v>33</v>
      </c>
      <c r="T190" s="2" t="s">
        <v>34</v>
      </c>
      <c r="U190" s="2" t="s">
        <v>35</v>
      </c>
      <c r="V190" s="2" t="s">
        <v>36</v>
      </c>
      <c r="W190" s="2" t="s">
        <v>37</v>
      </c>
      <c r="X190" s="2">
        <v>3241000</v>
      </c>
      <c r="Y190" s="96" t="s">
        <v>38</v>
      </c>
    </row>
    <row r="191" spans="1:25" ht="135" x14ac:dyDescent="0.2">
      <c r="A191" s="2" t="s">
        <v>383</v>
      </c>
      <c r="B191" s="2" t="s">
        <v>26</v>
      </c>
      <c r="C191" s="2" t="s">
        <v>54</v>
      </c>
      <c r="D191" s="2" t="s">
        <v>55</v>
      </c>
      <c r="E191" s="2">
        <v>80121704</v>
      </c>
      <c r="F191" s="129" t="s">
        <v>374</v>
      </c>
      <c r="G191" s="3">
        <v>1</v>
      </c>
      <c r="H191" s="3">
        <v>1</v>
      </c>
      <c r="I191" s="2">
        <v>10.5</v>
      </c>
      <c r="J191" s="2">
        <v>1</v>
      </c>
      <c r="K191" s="2" t="s">
        <v>30</v>
      </c>
      <c r="L191" s="2" t="s">
        <v>31</v>
      </c>
      <c r="M191" s="2" t="s">
        <v>57</v>
      </c>
      <c r="N191" s="2">
        <v>0</v>
      </c>
      <c r="O191" s="4">
        <v>76440000</v>
      </c>
      <c r="P191" s="4">
        <v>76440000</v>
      </c>
      <c r="Q191" s="1">
        <v>0</v>
      </c>
      <c r="R191" s="2">
        <v>0</v>
      </c>
      <c r="S191" s="2" t="s">
        <v>33</v>
      </c>
      <c r="T191" s="2" t="s">
        <v>34</v>
      </c>
      <c r="U191" s="2" t="s">
        <v>35</v>
      </c>
      <c r="V191" s="2" t="s">
        <v>36</v>
      </c>
      <c r="W191" s="2" t="s">
        <v>37</v>
      </c>
      <c r="X191" s="2">
        <v>3241000</v>
      </c>
      <c r="Y191" s="96" t="s">
        <v>38</v>
      </c>
    </row>
    <row r="192" spans="1:25" ht="135" x14ac:dyDescent="0.2">
      <c r="A192" s="2" t="s">
        <v>384</v>
      </c>
      <c r="B192" s="2" t="s">
        <v>26</v>
      </c>
      <c r="C192" s="2" t="s">
        <v>54</v>
      </c>
      <c r="D192" s="2" t="s">
        <v>55</v>
      </c>
      <c r="E192" s="2">
        <v>80121704</v>
      </c>
      <c r="F192" s="129" t="s">
        <v>374</v>
      </c>
      <c r="G192" s="3">
        <v>1</v>
      </c>
      <c r="H192" s="3">
        <v>1</v>
      </c>
      <c r="I192" s="2">
        <v>10.5</v>
      </c>
      <c r="J192" s="2">
        <v>1</v>
      </c>
      <c r="K192" s="2" t="s">
        <v>30</v>
      </c>
      <c r="L192" s="2" t="s">
        <v>31</v>
      </c>
      <c r="M192" s="2" t="s">
        <v>57</v>
      </c>
      <c r="N192" s="2">
        <v>0</v>
      </c>
      <c r="O192" s="4">
        <v>65869440</v>
      </c>
      <c r="P192" s="4">
        <v>65869440</v>
      </c>
      <c r="Q192" s="1">
        <v>0</v>
      </c>
      <c r="R192" s="2">
        <v>0</v>
      </c>
      <c r="S192" s="2" t="s">
        <v>33</v>
      </c>
      <c r="T192" s="2" t="s">
        <v>34</v>
      </c>
      <c r="U192" s="2" t="s">
        <v>35</v>
      </c>
      <c r="V192" s="2" t="s">
        <v>36</v>
      </c>
      <c r="W192" s="2" t="s">
        <v>37</v>
      </c>
      <c r="X192" s="2">
        <v>3241000</v>
      </c>
      <c r="Y192" s="96" t="s">
        <v>38</v>
      </c>
    </row>
    <row r="193" spans="1:25" ht="135" x14ac:dyDescent="0.2">
      <c r="A193" s="2" t="s">
        <v>385</v>
      </c>
      <c r="B193" s="2" t="s">
        <v>26</v>
      </c>
      <c r="C193" s="2" t="s">
        <v>54</v>
      </c>
      <c r="D193" s="2" t="s">
        <v>55</v>
      </c>
      <c r="E193" s="2">
        <v>80121704</v>
      </c>
      <c r="F193" s="129" t="s">
        <v>374</v>
      </c>
      <c r="G193" s="3">
        <v>1</v>
      </c>
      <c r="H193" s="3">
        <v>1</v>
      </c>
      <c r="I193" s="2">
        <v>10.5</v>
      </c>
      <c r="J193" s="2">
        <v>1</v>
      </c>
      <c r="K193" s="2" t="s">
        <v>30</v>
      </c>
      <c r="L193" s="2" t="s">
        <v>31</v>
      </c>
      <c r="M193" s="2" t="s">
        <v>57</v>
      </c>
      <c r="N193" s="2">
        <v>0</v>
      </c>
      <c r="O193" s="4">
        <v>61326720</v>
      </c>
      <c r="P193" s="4">
        <v>61326720</v>
      </c>
      <c r="Q193" s="1">
        <v>0</v>
      </c>
      <c r="R193" s="2">
        <v>0</v>
      </c>
      <c r="S193" s="2" t="s">
        <v>33</v>
      </c>
      <c r="T193" s="2" t="s">
        <v>34</v>
      </c>
      <c r="U193" s="2" t="s">
        <v>35</v>
      </c>
      <c r="V193" s="2" t="s">
        <v>36</v>
      </c>
      <c r="W193" s="2" t="s">
        <v>37</v>
      </c>
      <c r="X193" s="2">
        <v>3241000</v>
      </c>
      <c r="Y193" s="96" t="s">
        <v>38</v>
      </c>
    </row>
    <row r="194" spans="1:25" ht="135" x14ac:dyDescent="0.2">
      <c r="A194" s="2" t="s">
        <v>386</v>
      </c>
      <c r="B194" s="2" t="s">
        <v>26</v>
      </c>
      <c r="C194" s="2" t="s">
        <v>54</v>
      </c>
      <c r="D194" s="2" t="s">
        <v>55</v>
      </c>
      <c r="E194" s="2">
        <v>80121704</v>
      </c>
      <c r="F194" s="129" t="s">
        <v>374</v>
      </c>
      <c r="G194" s="3">
        <v>1</v>
      </c>
      <c r="H194" s="3">
        <v>1</v>
      </c>
      <c r="I194" s="2">
        <v>10.5</v>
      </c>
      <c r="J194" s="2">
        <v>1</v>
      </c>
      <c r="K194" s="2" t="s">
        <v>30</v>
      </c>
      <c r="L194" s="2" t="s">
        <v>31</v>
      </c>
      <c r="M194" s="2" t="s">
        <v>57</v>
      </c>
      <c r="N194" s="2">
        <v>0</v>
      </c>
      <c r="O194" s="4">
        <v>70412160</v>
      </c>
      <c r="P194" s="4">
        <v>70412160</v>
      </c>
      <c r="Q194" s="1">
        <v>0</v>
      </c>
      <c r="R194" s="2">
        <v>0</v>
      </c>
      <c r="S194" s="2" t="s">
        <v>33</v>
      </c>
      <c r="T194" s="2" t="s">
        <v>34</v>
      </c>
      <c r="U194" s="2" t="s">
        <v>35</v>
      </c>
      <c r="V194" s="2" t="s">
        <v>36</v>
      </c>
      <c r="W194" s="2" t="s">
        <v>37</v>
      </c>
      <c r="X194" s="2">
        <v>3241000</v>
      </c>
      <c r="Y194" s="96" t="s">
        <v>38</v>
      </c>
    </row>
    <row r="195" spans="1:25" ht="135" x14ac:dyDescent="0.2">
      <c r="A195" s="2" t="s">
        <v>387</v>
      </c>
      <c r="B195" s="2" t="s">
        <v>26</v>
      </c>
      <c r="C195" s="2" t="s">
        <v>54</v>
      </c>
      <c r="D195" s="2" t="s">
        <v>55</v>
      </c>
      <c r="E195" s="2">
        <v>80121704</v>
      </c>
      <c r="F195" s="129" t="s">
        <v>374</v>
      </c>
      <c r="G195" s="3">
        <v>1</v>
      </c>
      <c r="H195" s="3">
        <v>1</v>
      </c>
      <c r="I195" s="2">
        <v>10.5</v>
      </c>
      <c r="J195" s="2">
        <v>1</v>
      </c>
      <c r="K195" s="2" t="s">
        <v>30</v>
      </c>
      <c r="L195" s="2" t="s">
        <v>31</v>
      </c>
      <c r="M195" s="2" t="s">
        <v>57</v>
      </c>
      <c r="N195" s="2">
        <v>0</v>
      </c>
      <c r="O195" s="4">
        <v>70412160</v>
      </c>
      <c r="P195" s="4">
        <v>70412160</v>
      </c>
      <c r="Q195" s="1">
        <v>0</v>
      </c>
      <c r="R195" s="2">
        <v>0</v>
      </c>
      <c r="S195" s="2" t="s">
        <v>33</v>
      </c>
      <c r="T195" s="2" t="s">
        <v>34</v>
      </c>
      <c r="U195" s="2" t="s">
        <v>35</v>
      </c>
      <c r="V195" s="2" t="s">
        <v>36</v>
      </c>
      <c r="W195" s="2" t="s">
        <v>37</v>
      </c>
      <c r="X195" s="2">
        <v>3241000</v>
      </c>
      <c r="Y195" s="96" t="s">
        <v>38</v>
      </c>
    </row>
    <row r="196" spans="1:25" ht="135" x14ac:dyDescent="0.2">
      <c r="A196" s="2" t="s">
        <v>388</v>
      </c>
      <c r="B196" s="2" t="s">
        <v>26</v>
      </c>
      <c r="C196" s="2" t="s">
        <v>54</v>
      </c>
      <c r="D196" s="2" t="s">
        <v>55</v>
      </c>
      <c r="E196" s="2">
        <v>80121704</v>
      </c>
      <c r="F196" s="129" t="s">
        <v>374</v>
      </c>
      <c r="G196" s="3">
        <v>1</v>
      </c>
      <c r="H196" s="3">
        <v>1</v>
      </c>
      <c r="I196" s="2">
        <v>10.5</v>
      </c>
      <c r="J196" s="2">
        <v>1</v>
      </c>
      <c r="K196" s="2" t="s">
        <v>30</v>
      </c>
      <c r="L196" s="2" t="s">
        <v>31</v>
      </c>
      <c r="M196" s="2" t="s">
        <v>57</v>
      </c>
      <c r="N196" s="2">
        <v>0</v>
      </c>
      <c r="O196" s="4">
        <v>70412160</v>
      </c>
      <c r="P196" s="4">
        <v>70412160</v>
      </c>
      <c r="Q196" s="1">
        <v>0</v>
      </c>
      <c r="R196" s="2">
        <v>0</v>
      </c>
      <c r="S196" s="2" t="s">
        <v>33</v>
      </c>
      <c r="T196" s="2" t="s">
        <v>34</v>
      </c>
      <c r="U196" s="2" t="s">
        <v>35</v>
      </c>
      <c r="V196" s="2" t="s">
        <v>36</v>
      </c>
      <c r="W196" s="2" t="s">
        <v>37</v>
      </c>
      <c r="X196" s="2">
        <v>3241000</v>
      </c>
      <c r="Y196" s="96" t="s">
        <v>38</v>
      </c>
    </row>
    <row r="197" spans="1:25" ht="135" x14ac:dyDescent="0.2">
      <c r="A197" s="2" t="s">
        <v>389</v>
      </c>
      <c r="B197" s="2" t="s">
        <v>26</v>
      </c>
      <c r="C197" s="2" t="s">
        <v>54</v>
      </c>
      <c r="D197" s="2" t="s">
        <v>55</v>
      </c>
      <c r="E197" s="2">
        <v>84111502</v>
      </c>
      <c r="F197" s="129" t="s">
        <v>390</v>
      </c>
      <c r="G197" s="3">
        <v>1</v>
      </c>
      <c r="H197" s="3">
        <v>1</v>
      </c>
      <c r="I197" s="2">
        <v>10.5</v>
      </c>
      <c r="J197" s="2">
        <v>1</v>
      </c>
      <c r="K197" s="2" t="s">
        <v>30</v>
      </c>
      <c r="L197" s="2" t="s">
        <v>31</v>
      </c>
      <c r="M197" s="2" t="s">
        <v>57</v>
      </c>
      <c r="N197" s="2">
        <v>0</v>
      </c>
      <c r="O197" s="4">
        <v>85176000</v>
      </c>
      <c r="P197" s="4">
        <v>85176000</v>
      </c>
      <c r="Q197" s="1">
        <v>0</v>
      </c>
      <c r="R197" s="2">
        <v>0</v>
      </c>
      <c r="S197" s="2" t="s">
        <v>33</v>
      </c>
      <c r="T197" s="2" t="s">
        <v>34</v>
      </c>
      <c r="U197" s="2" t="s">
        <v>35</v>
      </c>
      <c r="V197" s="2" t="s">
        <v>36</v>
      </c>
      <c r="W197" s="2" t="s">
        <v>37</v>
      </c>
      <c r="X197" s="2">
        <v>3241000</v>
      </c>
      <c r="Y197" s="96" t="s">
        <v>38</v>
      </c>
    </row>
    <row r="198" spans="1:25" ht="135" x14ac:dyDescent="0.2">
      <c r="A198" s="2" t="s">
        <v>391</v>
      </c>
      <c r="B198" s="2" t="s">
        <v>26</v>
      </c>
      <c r="C198" s="2" t="s">
        <v>54</v>
      </c>
      <c r="D198" s="2" t="s">
        <v>55</v>
      </c>
      <c r="E198" s="2">
        <v>80121704</v>
      </c>
      <c r="F198" s="129" t="s">
        <v>374</v>
      </c>
      <c r="G198" s="3">
        <v>1</v>
      </c>
      <c r="H198" s="3">
        <v>1</v>
      </c>
      <c r="I198" s="2">
        <v>10.5</v>
      </c>
      <c r="J198" s="2">
        <v>1</v>
      </c>
      <c r="K198" s="2" t="s">
        <v>30</v>
      </c>
      <c r="L198" s="2" t="s">
        <v>31</v>
      </c>
      <c r="M198" s="2" t="s">
        <v>57</v>
      </c>
      <c r="N198" s="2">
        <v>0</v>
      </c>
      <c r="O198" s="4">
        <v>40884480</v>
      </c>
      <c r="P198" s="4">
        <v>40884480</v>
      </c>
      <c r="Q198" s="1">
        <v>0</v>
      </c>
      <c r="R198" s="2">
        <v>0</v>
      </c>
      <c r="S198" s="2" t="s">
        <v>33</v>
      </c>
      <c r="T198" s="2" t="s">
        <v>34</v>
      </c>
      <c r="U198" s="2" t="s">
        <v>35</v>
      </c>
      <c r="V198" s="2" t="s">
        <v>36</v>
      </c>
      <c r="W198" s="2" t="s">
        <v>37</v>
      </c>
      <c r="X198" s="2">
        <v>3241000</v>
      </c>
      <c r="Y198" s="96" t="s">
        <v>38</v>
      </c>
    </row>
    <row r="199" spans="1:25" ht="135" x14ac:dyDescent="0.2">
      <c r="A199" s="2" t="s">
        <v>392</v>
      </c>
      <c r="B199" s="2" t="s">
        <v>26</v>
      </c>
      <c r="C199" s="2" t="s">
        <v>54</v>
      </c>
      <c r="D199" s="2" t="s">
        <v>55</v>
      </c>
      <c r="E199" s="2">
        <v>80161504</v>
      </c>
      <c r="F199" s="129" t="s">
        <v>374</v>
      </c>
      <c r="G199" s="3">
        <v>1</v>
      </c>
      <c r="H199" s="3">
        <v>1</v>
      </c>
      <c r="I199" s="2">
        <v>10.5</v>
      </c>
      <c r="J199" s="2">
        <v>1</v>
      </c>
      <c r="K199" s="2" t="s">
        <v>30</v>
      </c>
      <c r="L199" s="2" t="s">
        <v>31</v>
      </c>
      <c r="M199" s="2" t="s">
        <v>32</v>
      </c>
      <c r="N199" s="2">
        <v>0</v>
      </c>
      <c r="O199" s="4">
        <v>32760000</v>
      </c>
      <c r="P199" s="4">
        <v>32760000</v>
      </c>
      <c r="Q199" s="1">
        <v>0</v>
      </c>
      <c r="R199" s="2">
        <v>0</v>
      </c>
      <c r="S199" s="2" t="s">
        <v>33</v>
      </c>
      <c r="T199" s="2" t="s">
        <v>34</v>
      </c>
      <c r="U199" s="2" t="s">
        <v>35</v>
      </c>
      <c r="V199" s="2" t="s">
        <v>36</v>
      </c>
      <c r="W199" s="2" t="s">
        <v>37</v>
      </c>
      <c r="X199" s="2">
        <v>3241000</v>
      </c>
      <c r="Y199" s="96" t="s">
        <v>38</v>
      </c>
    </row>
    <row r="200" spans="1:25" ht="135" x14ac:dyDescent="0.2">
      <c r="A200" s="2" t="s">
        <v>393</v>
      </c>
      <c r="B200" s="2" t="s">
        <v>26</v>
      </c>
      <c r="C200" s="2" t="s">
        <v>54</v>
      </c>
      <c r="D200" s="2" t="s">
        <v>55</v>
      </c>
      <c r="E200" s="2">
        <v>80121704</v>
      </c>
      <c r="F200" s="129" t="s">
        <v>374</v>
      </c>
      <c r="G200" s="3">
        <v>1</v>
      </c>
      <c r="H200" s="3">
        <v>1</v>
      </c>
      <c r="I200" s="2">
        <v>10.5</v>
      </c>
      <c r="J200" s="2">
        <v>1</v>
      </c>
      <c r="K200" s="2" t="s">
        <v>30</v>
      </c>
      <c r="L200" s="2" t="s">
        <v>31</v>
      </c>
      <c r="M200" s="2" t="s">
        <v>57</v>
      </c>
      <c r="N200" s="2">
        <v>0</v>
      </c>
      <c r="O200" s="4">
        <v>32760000</v>
      </c>
      <c r="P200" s="4">
        <v>32760000</v>
      </c>
      <c r="Q200" s="1">
        <v>0</v>
      </c>
      <c r="R200" s="2">
        <v>0</v>
      </c>
      <c r="S200" s="2" t="s">
        <v>33</v>
      </c>
      <c r="T200" s="2" t="s">
        <v>34</v>
      </c>
      <c r="U200" s="2" t="s">
        <v>35</v>
      </c>
      <c r="V200" s="2" t="s">
        <v>36</v>
      </c>
      <c r="W200" s="2" t="s">
        <v>37</v>
      </c>
      <c r="X200" s="2">
        <v>3241000</v>
      </c>
      <c r="Y200" s="96" t="s">
        <v>38</v>
      </c>
    </row>
    <row r="201" spans="1:25" ht="135" x14ac:dyDescent="0.2">
      <c r="A201" s="2" t="s">
        <v>394</v>
      </c>
      <c r="B201" s="2" t="s">
        <v>26</v>
      </c>
      <c r="C201" s="2" t="s">
        <v>54</v>
      </c>
      <c r="D201" s="2" t="s">
        <v>55</v>
      </c>
      <c r="E201" s="2">
        <v>80121704</v>
      </c>
      <c r="F201" s="129" t="s">
        <v>374</v>
      </c>
      <c r="G201" s="3">
        <v>1</v>
      </c>
      <c r="H201" s="3">
        <v>1</v>
      </c>
      <c r="I201" s="2">
        <v>10.5</v>
      </c>
      <c r="J201" s="2">
        <v>1</v>
      </c>
      <c r="K201" s="2" t="s">
        <v>30</v>
      </c>
      <c r="L201" s="2" t="s">
        <v>31</v>
      </c>
      <c r="M201" s="2" t="s">
        <v>57</v>
      </c>
      <c r="N201" s="2">
        <v>0</v>
      </c>
      <c r="O201" s="4">
        <v>45427200</v>
      </c>
      <c r="P201" s="4">
        <v>45427200</v>
      </c>
      <c r="Q201" s="1">
        <v>0</v>
      </c>
      <c r="R201" s="2">
        <v>0</v>
      </c>
      <c r="S201" s="2" t="s">
        <v>33</v>
      </c>
      <c r="T201" s="2" t="s">
        <v>34</v>
      </c>
      <c r="U201" s="2" t="s">
        <v>35</v>
      </c>
      <c r="V201" s="2" t="s">
        <v>36</v>
      </c>
      <c r="W201" s="2" t="s">
        <v>37</v>
      </c>
      <c r="X201" s="2">
        <v>3241000</v>
      </c>
      <c r="Y201" s="96" t="s">
        <v>38</v>
      </c>
    </row>
    <row r="202" spans="1:25" ht="135" x14ac:dyDescent="0.2">
      <c r="A202" s="2" t="s">
        <v>395</v>
      </c>
      <c r="B202" s="2" t="s">
        <v>26</v>
      </c>
      <c r="C202" s="2" t="s">
        <v>54</v>
      </c>
      <c r="D202" s="2" t="s">
        <v>55</v>
      </c>
      <c r="E202" s="2">
        <v>80121704</v>
      </c>
      <c r="F202" s="129" t="s">
        <v>374</v>
      </c>
      <c r="G202" s="3">
        <v>1</v>
      </c>
      <c r="H202" s="3">
        <v>1</v>
      </c>
      <c r="I202" s="2">
        <v>10.5</v>
      </c>
      <c r="J202" s="2">
        <v>1</v>
      </c>
      <c r="K202" s="2" t="s">
        <v>30</v>
      </c>
      <c r="L202" s="2" t="s">
        <v>31</v>
      </c>
      <c r="M202" s="2" t="s">
        <v>57</v>
      </c>
      <c r="N202" s="2">
        <v>0</v>
      </c>
      <c r="O202" s="4">
        <v>45427200</v>
      </c>
      <c r="P202" s="4">
        <v>45427200</v>
      </c>
      <c r="Q202" s="1">
        <v>0</v>
      </c>
      <c r="R202" s="2">
        <v>0</v>
      </c>
      <c r="S202" s="2" t="s">
        <v>33</v>
      </c>
      <c r="T202" s="2" t="s">
        <v>34</v>
      </c>
      <c r="U202" s="2" t="s">
        <v>35</v>
      </c>
      <c r="V202" s="2" t="s">
        <v>36</v>
      </c>
      <c r="W202" s="2" t="s">
        <v>37</v>
      </c>
      <c r="X202" s="2">
        <v>3241000</v>
      </c>
      <c r="Y202" s="96" t="s">
        <v>38</v>
      </c>
    </row>
    <row r="203" spans="1:25" ht="135" x14ac:dyDescent="0.2">
      <c r="A203" s="2" t="s">
        <v>396</v>
      </c>
      <c r="B203" s="2" t="s">
        <v>26</v>
      </c>
      <c r="C203" s="2" t="s">
        <v>54</v>
      </c>
      <c r="D203" s="2" t="s">
        <v>55</v>
      </c>
      <c r="E203" s="2">
        <v>80121704</v>
      </c>
      <c r="F203" s="129" t="s">
        <v>374</v>
      </c>
      <c r="G203" s="3">
        <v>1</v>
      </c>
      <c r="H203" s="3">
        <v>1</v>
      </c>
      <c r="I203" s="2">
        <v>10.5</v>
      </c>
      <c r="J203" s="2">
        <v>1</v>
      </c>
      <c r="K203" s="2" t="s">
        <v>30</v>
      </c>
      <c r="L203" s="2" t="s">
        <v>31</v>
      </c>
      <c r="M203" s="2" t="s">
        <v>57</v>
      </c>
      <c r="N203" s="2">
        <v>0</v>
      </c>
      <c r="O203" s="4">
        <v>62462400</v>
      </c>
      <c r="P203" s="4">
        <v>62462400</v>
      </c>
      <c r="Q203" s="1">
        <v>0</v>
      </c>
      <c r="R203" s="2">
        <v>0</v>
      </c>
      <c r="S203" s="2" t="s">
        <v>33</v>
      </c>
      <c r="T203" s="2" t="s">
        <v>34</v>
      </c>
      <c r="U203" s="2" t="s">
        <v>35</v>
      </c>
      <c r="V203" s="2" t="s">
        <v>36</v>
      </c>
      <c r="W203" s="2" t="s">
        <v>37</v>
      </c>
      <c r="X203" s="2">
        <v>3241000</v>
      </c>
      <c r="Y203" s="96" t="s">
        <v>38</v>
      </c>
    </row>
    <row r="204" spans="1:25" ht="135" x14ac:dyDescent="0.2">
      <c r="A204" s="2" t="s">
        <v>397</v>
      </c>
      <c r="B204" s="2" t="s">
        <v>26</v>
      </c>
      <c r="C204" s="2" t="s">
        <v>54</v>
      </c>
      <c r="D204" s="2" t="s">
        <v>55</v>
      </c>
      <c r="E204" s="2">
        <v>84111502</v>
      </c>
      <c r="F204" s="129" t="s">
        <v>390</v>
      </c>
      <c r="G204" s="3">
        <v>1</v>
      </c>
      <c r="H204" s="3">
        <v>1</v>
      </c>
      <c r="I204" s="2">
        <v>10.5</v>
      </c>
      <c r="J204" s="2">
        <v>1</v>
      </c>
      <c r="K204" s="2" t="s">
        <v>30</v>
      </c>
      <c r="L204" s="2" t="s">
        <v>31</v>
      </c>
      <c r="M204" s="2" t="s">
        <v>57</v>
      </c>
      <c r="N204" s="2">
        <v>0</v>
      </c>
      <c r="O204" s="4">
        <v>62462400</v>
      </c>
      <c r="P204" s="4">
        <v>62462400</v>
      </c>
      <c r="Q204" s="1">
        <v>0</v>
      </c>
      <c r="R204" s="2">
        <v>0</v>
      </c>
      <c r="S204" s="2" t="s">
        <v>33</v>
      </c>
      <c r="T204" s="2" t="s">
        <v>34</v>
      </c>
      <c r="U204" s="2" t="s">
        <v>35</v>
      </c>
      <c r="V204" s="2" t="s">
        <v>36</v>
      </c>
      <c r="W204" s="2" t="s">
        <v>37</v>
      </c>
      <c r="X204" s="2">
        <v>3241000</v>
      </c>
      <c r="Y204" s="96" t="s">
        <v>38</v>
      </c>
    </row>
    <row r="205" spans="1:25" ht="135" x14ac:dyDescent="0.2">
      <c r="A205" s="2" t="s">
        <v>398</v>
      </c>
      <c r="B205" s="2" t="s">
        <v>26</v>
      </c>
      <c r="C205" s="2" t="s">
        <v>54</v>
      </c>
      <c r="D205" s="2" t="s">
        <v>55</v>
      </c>
      <c r="E205" s="2">
        <v>80121704</v>
      </c>
      <c r="F205" s="129" t="s">
        <v>374</v>
      </c>
      <c r="G205" s="3">
        <v>1</v>
      </c>
      <c r="H205" s="3">
        <v>1</v>
      </c>
      <c r="I205" s="2">
        <v>10.5</v>
      </c>
      <c r="J205" s="2">
        <v>1</v>
      </c>
      <c r="K205" s="2" t="s">
        <v>30</v>
      </c>
      <c r="L205" s="2" t="s">
        <v>31</v>
      </c>
      <c r="M205" s="2" t="s">
        <v>57</v>
      </c>
      <c r="N205" s="2">
        <v>0</v>
      </c>
      <c r="O205" s="4">
        <v>84339003</v>
      </c>
      <c r="P205" s="4">
        <v>84339003</v>
      </c>
      <c r="Q205" s="1">
        <v>0</v>
      </c>
      <c r="R205" s="2">
        <v>0</v>
      </c>
      <c r="S205" s="2" t="s">
        <v>33</v>
      </c>
      <c r="T205" s="2" t="s">
        <v>34</v>
      </c>
      <c r="U205" s="2" t="s">
        <v>35</v>
      </c>
      <c r="V205" s="2" t="s">
        <v>36</v>
      </c>
      <c r="W205" s="2" t="s">
        <v>37</v>
      </c>
      <c r="X205" s="2">
        <v>3241000</v>
      </c>
      <c r="Y205" s="96" t="s">
        <v>38</v>
      </c>
    </row>
    <row r="206" spans="1:25" ht="135" x14ac:dyDescent="0.2">
      <c r="A206" s="2" t="s">
        <v>399</v>
      </c>
      <c r="B206" s="2" t="s">
        <v>26</v>
      </c>
      <c r="C206" s="2" t="s">
        <v>54</v>
      </c>
      <c r="D206" s="2" t="s">
        <v>55</v>
      </c>
      <c r="E206" s="2">
        <v>80121704</v>
      </c>
      <c r="F206" s="129" t="s">
        <v>374</v>
      </c>
      <c r="G206" s="3">
        <v>1</v>
      </c>
      <c r="H206" s="3">
        <v>1</v>
      </c>
      <c r="I206" s="2">
        <v>10.5</v>
      </c>
      <c r="J206" s="2">
        <v>1</v>
      </c>
      <c r="K206" s="2" t="s">
        <v>30</v>
      </c>
      <c r="L206" s="2" t="s">
        <v>31</v>
      </c>
      <c r="M206" s="2" t="s">
        <v>57</v>
      </c>
      <c r="N206" s="2">
        <v>0</v>
      </c>
      <c r="O206" s="4">
        <v>62462400</v>
      </c>
      <c r="P206" s="4">
        <v>62462400</v>
      </c>
      <c r="Q206" s="1">
        <v>0</v>
      </c>
      <c r="R206" s="2">
        <v>0</v>
      </c>
      <c r="S206" s="2" t="s">
        <v>33</v>
      </c>
      <c r="T206" s="2" t="s">
        <v>34</v>
      </c>
      <c r="U206" s="2" t="s">
        <v>35</v>
      </c>
      <c r="V206" s="2" t="s">
        <v>36</v>
      </c>
      <c r="W206" s="2" t="s">
        <v>37</v>
      </c>
      <c r="X206" s="2">
        <v>3241000</v>
      </c>
      <c r="Y206" s="96" t="s">
        <v>38</v>
      </c>
    </row>
    <row r="207" spans="1:25" ht="135" x14ac:dyDescent="0.2">
      <c r="A207" s="2" t="s">
        <v>400</v>
      </c>
      <c r="B207" s="2" t="s">
        <v>26</v>
      </c>
      <c r="C207" s="2" t="s">
        <v>54</v>
      </c>
      <c r="D207" s="2" t="s">
        <v>55</v>
      </c>
      <c r="E207" s="2">
        <v>80161504</v>
      </c>
      <c r="F207" s="129" t="s">
        <v>374</v>
      </c>
      <c r="G207" s="3">
        <v>1</v>
      </c>
      <c r="H207" s="3">
        <v>1</v>
      </c>
      <c r="I207" s="2">
        <v>10.5</v>
      </c>
      <c r="J207" s="2">
        <v>1</v>
      </c>
      <c r="K207" s="2" t="s">
        <v>30</v>
      </c>
      <c r="L207" s="2" t="s">
        <v>31</v>
      </c>
      <c r="M207" s="2" t="s">
        <v>32</v>
      </c>
      <c r="N207" s="2">
        <v>0</v>
      </c>
      <c r="O207" s="4">
        <v>32760000</v>
      </c>
      <c r="P207" s="4">
        <v>32760000</v>
      </c>
      <c r="Q207" s="1">
        <v>0</v>
      </c>
      <c r="R207" s="2">
        <v>0</v>
      </c>
      <c r="S207" s="2" t="s">
        <v>33</v>
      </c>
      <c r="T207" s="2" t="s">
        <v>34</v>
      </c>
      <c r="U207" s="2" t="s">
        <v>35</v>
      </c>
      <c r="V207" s="2" t="s">
        <v>36</v>
      </c>
      <c r="W207" s="2" t="s">
        <v>37</v>
      </c>
      <c r="X207" s="2">
        <v>3241000</v>
      </c>
      <c r="Y207" s="96" t="s">
        <v>38</v>
      </c>
    </row>
    <row r="208" spans="1:25" ht="135" x14ac:dyDescent="0.2">
      <c r="A208" s="2" t="s">
        <v>401</v>
      </c>
      <c r="B208" s="2" t="s">
        <v>26</v>
      </c>
      <c r="C208" s="2" t="s">
        <v>54</v>
      </c>
      <c r="D208" s="2" t="s">
        <v>55</v>
      </c>
      <c r="E208" s="2">
        <v>80121704</v>
      </c>
      <c r="F208" s="129" t="s">
        <v>374</v>
      </c>
      <c r="G208" s="3">
        <v>1</v>
      </c>
      <c r="H208" s="3">
        <v>1</v>
      </c>
      <c r="I208" s="2">
        <v>10.5</v>
      </c>
      <c r="J208" s="2">
        <v>1</v>
      </c>
      <c r="K208" s="2" t="s">
        <v>30</v>
      </c>
      <c r="L208" s="2" t="s">
        <v>31</v>
      </c>
      <c r="M208" s="2" t="s">
        <v>57</v>
      </c>
      <c r="N208" s="2">
        <v>0</v>
      </c>
      <c r="O208" s="4">
        <v>45427200</v>
      </c>
      <c r="P208" s="4">
        <v>45427200</v>
      </c>
      <c r="Q208" s="1">
        <v>0</v>
      </c>
      <c r="R208" s="2">
        <v>0</v>
      </c>
      <c r="S208" s="2" t="s">
        <v>33</v>
      </c>
      <c r="T208" s="2" t="s">
        <v>34</v>
      </c>
      <c r="U208" s="2" t="s">
        <v>35</v>
      </c>
      <c r="V208" s="2" t="s">
        <v>36</v>
      </c>
      <c r="W208" s="2" t="s">
        <v>37</v>
      </c>
      <c r="X208" s="2">
        <v>3241000</v>
      </c>
      <c r="Y208" s="96" t="s">
        <v>38</v>
      </c>
    </row>
    <row r="209" spans="1:25" ht="135" x14ac:dyDescent="0.2">
      <c r="A209" s="2" t="s">
        <v>402</v>
      </c>
      <c r="B209" s="2" t="s">
        <v>26</v>
      </c>
      <c r="C209" s="2" t="s">
        <v>54</v>
      </c>
      <c r="D209" s="2" t="s">
        <v>55</v>
      </c>
      <c r="E209" s="2">
        <v>80121704</v>
      </c>
      <c r="F209" s="129" t="s">
        <v>374</v>
      </c>
      <c r="G209" s="3">
        <v>1</v>
      </c>
      <c r="H209" s="3">
        <v>1</v>
      </c>
      <c r="I209" s="2">
        <v>10.5</v>
      </c>
      <c r="J209" s="2">
        <v>1</v>
      </c>
      <c r="K209" s="2" t="s">
        <v>30</v>
      </c>
      <c r="L209" s="2" t="s">
        <v>31</v>
      </c>
      <c r="M209" s="2" t="s">
        <v>57</v>
      </c>
      <c r="N209" s="2">
        <v>0</v>
      </c>
      <c r="O209" s="4">
        <v>45427200</v>
      </c>
      <c r="P209" s="4">
        <v>45427200</v>
      </c>
      <c r="Q209" s="1">
        <v>0</v>
      </c>
      <c r="R209" s="2">
        <v>0</v>
      </c>
      <c r="S209" s="2" t="s">
        <v>33</v>
      </c>
      <c r="T209" s="2" t="s">
        <v>34</v>
      </c>
      <c r="U209" s="2" t="s">
        <v>35</v>
      </c>
      <c r="V209" s="2" t="s">
        <v>36</v>
      </c>
      <c r="W209" s="2" t="s">
        <v>37</v>
      </c>
      <c r="X209" s="2">
        <v>3241000</v>
      </c>
      <c r="Y209" s="96" t="s">
        <v>38</v>
      </c>
    </row>
    <row r="210" spans="1:25" ht="135" x14ac:dyDescent="0.2">
      <c r="A210" s="2" t="s">
        <v>403</v>
      </c>
      <c r="B210" s="2" t="s">
        <v>26</v>
      </c>
      <c r="C210" s="2" t="s">
        <v>54</v>
      </c>
      <c r="D210" s="2" t="s">
        <v>55</v>
      </c>
      <c r="E210" s="2">
        <v>80121704</v>
      </c>
      <c r="F210" s="129" t="s">
        <v>374</v>
      </c>
      <c r="G210" s="3">
        <v>1</v>
      </c>
      <c r="H210" s="3">
        <v>1</v>
      </c>
      <c r="I210" s="2">
        <v>10.5</v>
      </c>
      <c r="J210" s="2">
        <v>1</v>
      </c>
      <c r="K210" s="2" t="s">
        <v>30</v>
      </c>
      <c r="L210" s="2" t="s">
        <v>31</v>
      </c>
      <c r="M210" s="2" t="s">
        <v>57</v>
      </c>
      <c r="N210" s="2">
        <v>0</v>
      </c>
      <c r="O210" s="4">
        <v>57832436</v>
      </c>
      <c r="P210" s="4">
        <v>57832436</v>
      </c>
      <c r="Q210" s="1">
        <v>0</v>
      </c>
      <c r="R210" s="2">
        <v>0</v>
      </c>
      <c r="S210" s="2" t="s">
        <v>33</v>
      </c>
      <c r="T210" s="2" t="s">
        <v>34</v>
      </c>
      <c r="U210" s="2" t="s">
        <v>35</v>
      </c>
      <c r="V210" s="2" t="s">
        <v>36</v>
      </c>
      <c r="W210" s="2" t="s">
        <v>37</v>
      </c>
      <c r="X210" s="2">
        <v>3241000</v>
      </c>
      <c r="Y210" s="96" t="s">
        <v>38</v>
      </c>
    </row>
    <row r="211" spans="1:25" ht="135" x14ac:dyDescent="0.2">
      <c r="A211" s="2" t="s">
        <v>404</v>
      </c>
      <c r="B211" s="2" t="s">
        <v>26</v>
      </c>
      <c r="C211" s="2" t="s">
        <v>54</v>
      </c>
      <c r="D211" s="2" t="s">
        <v>55</v>
      </c>
      <c r="E211" s="2">
        <v>80121704</v>
      </c>
      <c r="F211" s="129" t="s">
        <v>374</v>
      </c>
      <c r="G211" s="3">
        <v>1</v>
      </c>
      <c r="H211" s="3">
        <v>1</v>
      </c>
      <c r="I211" s="2">
        <v>10.5</v>
      </c>
      <c r="J211" s="2">
        <v>1</v>
      </c>
      <c r="K211" s="2" t="s">
        <v>30</v>
      </c>
      <c r="L211" s="2" t="s">
        <v>31</v>
      </c>
      <c r="M211" s="2" t="s">
        <v>57</v>
      </c>
      <c r="N211" s="2">
        <v>0</v>
      </c>
      <c r="O211" s="4">
        <v>81900000</v>
      </c>
      <c r="P211" s="4">
        <v>81900000</v>
      </c>
      <c r="Q211" s="1">
        <v>0</v>
      </c>
      <c r="R211" s="2">
        <v>0</v>
      </c>
      <c r="S211" s="2" t="s">
        <v>33</v>
      </c>
      <c r="T211" s="2" t="s">
        <v>34</v>
      </c>
      <c r="U211" s="2" t="s">
        <v>35</v>
      </c>
      <c r="V211" s="2" t="s">
        <v>36</v>
      </c>
      <c r="W211" s="2" t="s">
        <v>37</v>
      </c>
      <c r="X211" s="2">
        <v>3241000</v>
      </c>
      <c r="Y211" s="96" t="s">
        <v>38</v>
      </c>
    </row>
    <row r="212" spans="1:25" ht="135" x14ac:dyDescent="0.2">
      <c r="A212" s="2" t="s">
        <v>405</v>
      </c>
      <c r="B212" s="2" t="s">
        <v>26</v>
      </c>
      <c r="C212" s="2" t="s">
        <v>54</v>
      </c>
      <c r="D212" s="2" t="s">
        <v>55</v>
      </c>
      <c r="E212" s="2">
        <v>80121704</v>
      </c>
      <c r="F212" s="129" t="s">
        <v>374</v>
      </c>
      <c r="G212" s="3">
        <v>1</v>
      </c>
      <c r="H212" s="3">
        <v>1</v>
      </c>
      <c r="I212" s="2">
        <v>10.5</v>
      </c>
      <c r="J212" s="2">
        <v>1</v>
      </c>
      <c r="K212" s="2" t="s">
        <v>30</v>
      </c>
      <c r="L212" s="2" t="s">
        <v>31</v>
      </c>
      <c r="M212" s="2" t="s">
        <v>57</v>
      </c>
      <c r="N212" s="2">
        <v>0</v>
      </c>
      <c r="O212" s="4">
        <v>85176000</v>
      </c>
      <c r="P212" s="4">
        <v>85176000</v>
      </c>
      <c r="Q212" s="1">
        <v>0</v>
      </c>
      <c r="R212" s="2">
        <v>0</v>
      </c>
      <c r="S212" s="2" t="s">
        <v>33</v>
      </c>
      <c r="T212" s="2" t="s">
        <v>34</v>
      </c>
      <c r="U212" s="2" t="s">
        <v>35</v>
      </c>
      <c r="V212" s="2" t="s">
        <v>36</v>
      </c>
      <c r="W212" s="2" t="s">
        <v>37</v>
      </c>
      <c r="X212" s="2">
        <v>3241000</v>
      </c>
      <c r="Y212" s="96" t="s">
        <v>38</v>
      </c>
    </row>
    <row r="213" spans="1:25" ht="135" x14ac:dyDescent="0.2">
      <c r="A213" s="2" t="s">
        <v>406</v>
      </c>
      <c r="B213" s="2" t="s">
        <v>26</v>
      </c>
      <c r="C213" s="2" t="s">
        <v>54</v>
      </c>
      <c r="D213" s="2" t="s">
        <v>55</v>
      </c>
      <c r="E213" s="2">
        <v>80121704</v>
      </c>
      <c r="F213" s="129" t="s">
        <v>374</v>
      </c>
      <c r="G213" s="3">
        <v>1</v>
      </c>
      <c r="H213" s="3">
        <v>1</v>
      </c>
      <c r="I213" s="2">
        <v>10.5</v>
      </c>
      <c r="J213" s="2">
        <v>1</v>
      </c>
      <c r="K213" s="2" t="s">
        <v>30</v>
      </c>
      <c r="L213" s="2" t="s">
        <v>31</v>
      </c>
      <c r="M213" s="2" t="s">
        <v>57</v>
      </c>
      <c r="N213" s="2">
        <v>0</v>
      </c>
      <c r="O213" s="4">
        <v>81900000</v>
      </c>
      <c r="P213" s="4">
        <v>81900000</v>
      </c>
      <c r="Q213" s="1">
        <v>0</v>
      </c>
      <c r="R213" s="2">
        <v>0</v>
      </c>
      <c r="S213" s="2" t="s">
        <v>33</v>
      </c>
      <c r="T213" s="2" t="s">
        <v>34</v>
      </c>
      <c r="U213" s="2" t="s">
        <v>35</v>
      </c>
      <c r="V213" s="2" t="s">
        <v>36</v>
      </c>
      <c r="W213" s="2" t="s">
        <v>37</v>
      </c>
      <c r="X213" s="2">
        <v>3241000</v>
      </c>
      <c r="Y213" s="96" t="s">
        <v>38</v>
      </c>
    </row>
    <row r="214" spans="1:25" ht="135" x14ac:dyDescent="0.2">
      <c r="A214" s="2" t="s">
        <v>407</v>
      </c>
      <c r="B214" s="2" t="s">
        <v>26</v>
      </c>
      <c r="C214" s="2" t="s">
        <v>54</v>
      </c>
      <c r="D214" s="2" t="s">
        <v>55</v>
      </c>
      <c r="E214" s="2">
        <v>80121704</v>
      </c>
      <c r="F214" s="129" t="s">
        <v>374</v>
      </c>
      <c r="G214" s="3">
        <v>1</v>
      </c>
      <c r="H214" s="3">
        <v>1</v>
      </c>
      <c r="I214" s="2">
        <v>10.5</v>
      </c>
      <c r="J214" s="2">
        <v>1</v>
      </c>
      <c r="K214" s="2" t="s">
        <v>30</v>
      </c>
      <c r="L214" s="2" t="s">
        <v>31</v>
      </c>
      <c r="M214" s="2" t="s">
        <v>57</v>
      </c>
      <c r="N214" s="2">
        <v>0</v>
      </c>
      <c r="O214" s="4">
        <v>74256000</v>
      </c>
      <c r="P214" s="4">
        <v>74256000</v>
      </c>
      <c r="Q214" s="1">
        <v>0</v>
      </c>
      <c r="R214" s="2">
        <v>0</v>
      </c>
      <c r="S214" s="2" t="s">
        <v>33</v>
      </c>
      <c r="T214" s="2" t="s">
        <v>34</v>
      </c>
      <c r="U214" s="2" t="s">
        <v>35</v>
      </c>
      <c r="V214" s="2" t="s">
        <v>36</v>
      </c>
      <c r="W214" s="2" t="s">
        <v>37</v>
      </c>
      <c r="X214" s="2">
        <v>3241000</v>
      </c>
      <c r="Y214" s="96" t="s">
        <v>38</v>
      </c>
    </row>
    <row r="215" spans="1:25" ht="135" x14ac:dyDescent="0.2">
      <c r="A215" s="2" t="s">
        <v>408</v>
      </c>
      <c r="B215" s="2" t="s">
        <v>26</v>
      </c>
      <c r="C215" s="2" t="s">
        <v>54</v>
      </c>
      <c r="D215" s="2" t="s">
        <v>55</v>
      </c>
      <c r="E215" s="2">
        <v>80121704</v>
      </c>
      <c r="F215" s="129" t="s">
        <v>374</v>
      </c>
      <c r="G215" s="3">
        <v>1</v>
      </c>
      <c r="H215" s="3">
        <v>1</v>
      </c>
      <c r="I215" s="2">
        <v>10.5</v>
      </c>
      <c r="J215" s="2">
        <v>1</v>
      </c>
      <c r="K215" s="2" t="s">
        <v>30</v>
      </c>
      <c r="L215" s="2" t="s">
        <v>31</v>
      </c>
      <c r="M215" s="2" t="s">
        <v>57</v>
      </c>
      <c r="N215" s="2">
        <v>0</v>
      </c>
      <c r="O215" s="4">
        <v>56784000</v>
      </c>
      <c r="P215" s="4">
        <v>56784000</v>
      </c>
      <c r="Q215" s="1">
        <v>0</v>
      </c>
      <c r="R215" s="2">
        <v>0</v>
      </c>
      <c r="S215" s="2" t="s">
        <v>33</v>
      </c>
      <c r="T215" s="2" t="s">
        <v>34</v>
      </c>
      <c r="U215" s="2" t="s">
        <v>35</v>
      </c>
      <c r="V215" s="2" t="s">
        <v>36</v>
      </c>
      <c r="W215" s="2" t="s">
        <v>37</v>
      </c>
      <c r="X215" s="2">
        <v>3241000</v>
      </c>
      <c r="Y215" s="96" t="s">
        <v>38</v>
      </c>
    </row>
    <row r="216" spans="1:25" ht="135" x14ac:dyDescent="0.2">
      <c r="A216" s="2" t="s">
        <v>409</v>
      </c>
      <c r="B216" s="2" t="s">
        <v>26</v>
      </c>
      <c r="C216" s="2" t="s">
        <v>54</v>
      </c>
      <c r="D216" s="2" t="s">
        <v>55</v>
      </c>
      <c r="E216" s="2">
        <v>80121704</v>
      </c>
      <c r="F216" s="129" t="s">
        <v>374</v>
      </c>
      <c r="G216" s="3">
        <v>1</v>
      </c>
      <c r="H216" s="3">
        <v>1</v>
      </c>
      <c r="I216" s="2">
        <v>10.5</v>
      </c>
      <c r="J216" s="2">
        <v>1</v>
      </c>
      <c r="K216" s="2" t="s">
        <v>30</v>
      </c>
      <c r="L216" s="2" t="s">
        <v>31</v>
      </c>
      <c r="M216" s="2" t="s">
        <v>57</v>
      </c>
      <c r="N216" s="2">
        <v>0</v>
      </c>
      <c r="O216" s="4">
        <v>59055360</v>
      </c>
      <c r="P216" s="4">
        <v>59055360</v>
      </c>
      <c r="Q216" s="1">
        <v>0</v>
      </c>
      <c r="R216" s="2">
        <v>0</v>
      </c>
      <c r="S216" s="2" t="s">
        <v>33</v>
      </c>
      <c r="T216" s="2" t="s">
        <v>34</v>
      </c>
      <c r="U216" s="2" t="s">
        <v>35</v>
      </c>
      <c r="V216" s="2" t="s">
        <v>36</v>
      </c>
      <c r="W216" s="2" t="s">
        <v>37</v>
      </c>
      <c r="X216" s="2">
        <v>3241000</v>
      </c>
      <c r="Y216" s="96" t="s">
        <v>38</v>
      </c>
    </row>
    <row r="217" spans="1:25" ht="135" x14ac:dyDescent="0.2">
      <c r="A217" s="2" t="s">
        <v>410</v>
      </c>
      <c r="B217" s="2" t="s">
        <v>26</v>
      </c>
      <c r="C217" s="2" t="s">
        <v>54</v>
      </c>
      <c r="D217" s="2" t="s">
        <v>55</v>
      </c>
      <c r="E217" s="2">
        <v>80121704</v>
      </c>
      <c r="F217" s="129" t="s">
        <v>374</v>
      </c>
      <c r="G217" s="3">
        <v>1</v>
      </c>
      <c r="H217" s="3">
        <v>1</v>
      </c>
      <c r="I217" s="2">
        <v>10.5</v>
      </c>
      <c r="J217" s="2">
        <v>1</v>
      </c>
      <c r="K217" s="2" t="s">
        <v>30</v>
      </c>
      <c r="L217" s="2" t="s">
        <v>31</v>
      </c>
      <c r="M217" s="2" t="s">
        <v>57</v>
      </c>
      <c r="N217" s="2">
        <v>0</v>
      </c>
      <c r="O217" s="4">
        <v>45427200</v>
      </c>
      <c r="P217" s="4">
        <v>45427200</v>
      </c>
      <c r="Q217" s="1">
        <v>0</v>
      </c>
      <c r="R217" s="2">
        <v>0</v>
      </c>
      <c r="S217" s="2" t="s">
        <v>33</v>
      </c>
      <c r="T217" s="2" t="s">
        <v>34</v>
      </c>
      <c r="U217" s="2" t="s">
        <v>35</v>
      </c>
      <c r="V217" s="2" t="s">
        <v>36</v>
      </c>
      <c r="W217" s="2" t="s">
        <v>37</v>
      </c>
      <c r="X217" s="2">
        <v>3241000</v>
      </c>
      <c r="Y217" s="96" t="s">
        <v>38</v>
      </c>
    </row>
    <row r="218" spans="1:25" ht="135" x14ac:dyDescent="0.2">
      <c r="A218" s="2" t="s">
        <v>411</v>
      </c>
      <c r="B218" s="2" t="s">
        <v>26</v>
      </c>
      <c r="C218" s="2" t="s">
        <v>54</v>
      </c>
      <c r="D218" s="2" t="s">
        <v>55</v>
      </c>
      <c r="E218" s="2">
        <v>80121704</v>
      </c>
      <c r="F218" s="129" t="s">
        <v>374</v>
      </c>
      <c r="G218" s="3">
        <v>1</v>
      </c>
      <c r="H218" s="3">
        <v>1</v>
      </c>
      <c r="I218" s="2">
        <v>10.5</v>
      </c>
      <c r="J218" s="2">
        <v>1</v>
      </c>
      <c r="K218" s="2" t="s">
        <v>30</v>
      </c>
      <c r="L218" s="2" t="s">
        <v>31</v>
      </c>
      <c r="M218" s="2" t="s">
        <v>57</v>
      </c>
      <c r="N218" s="2">
        <v>0</v>
      </c>
      <c r="O218" s="4">
        <v>56784000</v>
      </c>
      <c r="P218" s="4">
        <v>56784000</v>
      </c>
      <c r="Q218" s="1">
        <v>0</v>
      </c>
      <c r="R218" s="2">
        <v>0</v>
      </c>
      <c r="S218" s="2" t="s">
        <v>33</v>
      </c>
      <c r="T218" s="2" t="s">
        <v>34</v>
      </c>
      <c r="U218" s="2" t="s">
        <v>35</v>
      </c>
      <c r="V218" s="2" t="s">
        <v>36</v>
      </c>
      <c r="W218" s="2" t="s">
        <v>37</v>
      </c>
      <c r="X218" s="2">
        <v>3241000</v>
      </c>
      <c r="Y218" s="96" t="s">
        <v>38</v>
      </c>
    </row>
    <row r="219" spans="1:25" ht="135" x14ac:dyDescent="0.2">
      <c r="A219" s="2" t="s">
        <v>412</v>
      </c>
      <c r="B219" s="2" t="s">
        <v>26</v>
      </c>
      <c r="C219" s="2" t="s">
        <v>54</v>
      </c>
      <c r="D219" s="2" t="s">
        <v>55</v>
      </c>
      <c r="E219" s="2">
        <v>80121704</v>
      </c>
      <c r="F219" s="129" t="s">
        <v>374</v>
      </c>
      <c r="G219" s="3">
        <v>1</v>
      </c>
      <c r="H219" s="3">
        <v>1</v>
      </c>
      <c r="I219" s="2">
        <v>10.5</v>
      </c>
      <c r="J219" s="2">
        <v>1</v>
      </c>
      <c r="K219" s="2" t="s">
        <v>30</v>
      </c>
      <c r="L219" s="2" t="s">
        <v>31</v>
      </c>
      <c r="M219" s="2" t="s">
        <v>57</v>
      </c>
      <c r="N219" s="2">
        <v>0</v>
      </c>
      <c r="O219" s="4">
        <v>63336000</v>
      </c>
      <c r="P219" s="4">
        <v>63336000</v>
      </c>
      <c r="Q219" s="1">
        <v>0</v>
      </c>
      <c r="R219" s="2">
        <v>0</v>
      </c>
      <c r="S219" s="2" t="s">
        <v>33</v>
      </c>
      <c r="T219" s="2" t="s">
        <v>34</v>
      </c>
      <c r="U219" s="2" t="s">
        <v>35</v>
      </c>
      <c r="V219" s="2" t="s">
        <v>36</v>
      </c>
      <c r="W219" s="2" t="s">
        <v>37</v>
      </c>
      <c r="X219" s="2">
        <v>3241000</v>
      </c>
      <c r="Y219" s="96" t="s">
        <v>38</v>
      </c>
    </row>
    <row r="220" spans="1:25" ht="135" x14ac:dyDescent="0.2">
      <c r="A220" s="2" t="s">
        <v>413</v>
      </c>
      <c r="B220" s="2" t="s">
        <v>26</v>
      </c>
      <c r="C220" s="2" t="s">
        <v>54</v>
      </c>
      <c r="D220" s="2" t="s">
        <v>55</v>
      </c>
      <c r="E220" s="2">
        <v>80121704</v>
      </c>
      <c r="F220" s="129" t="s">
        <v>374</v>
      </c>
      <c r="G220" s="3">
        <v>1</v>
      </c>
      <c r="H220" s="3">
        <v>1</v>
      </c>
      <c r="I220" s="2">
        <v>10.5</v>
      </c>
      <c r="J220" s="2">
        <v>1</v>
      </c>
      <c r="K220" s="2" t="s">
        <v>30</v>
      </c>
      <c r="L220" s="2" t="s">
        <v>31</v>
      </c>
      <c r="M220" s="2" t="s">
        <v>57</v>
      </c>
      <c r="N220" s="2">
        <v>0</v>
      </c>
      <c r="O220" s="4">
        <v>56784000</v>
      </c>
      <c r="P220" s="4">
        <v>56784000</v>
      </c>
      <c r="Q220" s="1">
        <v>0</v>
      </c>
      <c r="R220" s="2">
        <v>0</v>
      </c>
      <c r="S220" s="2" t="s">
        <v>33</v>
      </c>
      <c r="T220" s="2" t="s">
        <v>34</v>
      </c>
      <c r="U220" s="2" t="s">
        <v>35</v>
      </c>
      <c r="V220" s="2" t="s">
        <v>36</v>
      </c>
      <c r="W220" s="2" t="s">
        <v>37</v>
      </c>
      <c r="X220" s="2">
        <v>3241000</v>
      </c>
      <c r="Y220" s="96" t="s">
        <v>38</v>
      </c>
    </row>
    <row r="221" spans="1:25" ht="135" x14ac:dyDescent="0.2">
      <c r="A221" s="2" t="s">
        <v>414</v>
      </c>
      <c r="B221" s="2" t="s">
        <v>26</v>
      </c>
      <c r="C221" s="2" t="s">
        <v>54</v>
      </c>
      <c r="D221" s="2" t="s">
        <v>55</v>
      </c>
      <c r="E221" s="2">
        <v>80161504</v>
      </c>
      <c r="F221" s="129" t="s">
        <v>374</v>
      </c>
      <c r="G221" s="3">
        <v>1</v>
      </c>
      <c r="H221" s="3">
        <v>1</v>
      </c>
      <c r="I221" s="2">
        <v>10.5</v>
      </c>
      <c r="J221" s="2">
        <v>1</v>
      </c>
      <c r="K221" s="2" t="s">
        <v>30</v>
      </c>
      <c r="L221" s="2" t="s">
        <v>31</v>
      </c>
      <c r="M221" s="2" t="s">
        <v>32</v>
      </c>
      <c r="N221" s="2">
        <v>0</v>
      </c>
      <c r="O221" s="4">
        <v>30663360</v>
      </c>
      <c r="P221" s="4">
        <v>30663360</v>
      </c>
      <c r="Q221" s="1">
        <v>0</v>
      </c>
      <c r="R221" s="2">
        <v>0</v>
      </c>
      <c r="S221" s="2" t="s">
        <v>33</v>
      </c>
      <c r="T221" s="2" t="s">
        <v>34</v>
      </c>
      <c r="U221" s="2" t="s">
        <v>35</v>
      </c>
      <c r="V221" s="2" t="s">
        <v>36</v>
      </c>
      <c r="W221" s="2" t="s">
        <v>37</v>
      </c>
      <c r="X221" s="2">
        <v>3241000</v>
      </c>
      <c r="Y221" s="96" t="s">
        <v>38</v>
      </c>
    </row>
    <row r="222" spans="1:25" ht="135" x14ac:dyDescent="0.2">
      <c r="A222" s="2" t="s">
        <v>415</v>
      </c>
      <c r="B222" s="2" t="s">
        <v>26</v>
      </c>
      <c r="C222" s="2" t="s">
        <v>54</v>
      </c>
      <c r="D222" s="2" t="s">
        <v>55</v>
      </c>
      <c r="E222" s="2">
        <v>80121704</v>
      </c>
      <c r="F222" s="129" t="s">
        <v>374</v>
      </c>
      <c r="G222" s="3">
        <v>1</v>
      </c>
      <c r="H222" s="3">
        <v>1</v>
      </c>
      <c r="I222" s="2">
        <v>10.5</v>
      </c>
      <c r="J222" s="2">
        <v>1</v>
      </c>
      <c r="K222" s="2" t="s">
        <v>30</v>
      </c>
      <c r="L222" s="2" t="s">
        <v>31</v>
      </c>
      <c r="M222" s="2" t="s">
        <v>57</v>
      </c>
      <c r="N222" s="2">
        <v>0</v>
      </c>
      <c r="O222" s="4">
        <v>43680000</v>
      </c>
      <c r="P222" s="4">
        <v>43680000</v>
      </c>
      <c r="Q222" s="1">
        <v>0</v>
      </c>
      <c r="R222" s="2">
        <v>0</v>
      </c>
      <c r="S222" s="2" t="s">
        <v>33</v>
      </c>
      <c r="T222" s="2" t="s">
        <v>34</v>
      </c>
      <c r="U222" s="2" t="s">
        <v>35</v>
      </c>
      <c r="V222" s="2" t="s">
        <v>36</v>
      </c>
      <c r="W222" s="2" t="s">
        <v>37</v>
      </c>
      <c r="X222" s="2">
        <v>3241000</v>
      </c>
      <c r="Y222" s="96" t="s">
        <v>38</v>
      </c>
    </row>
    <row r="223" spans="1:25" ht="135" x14ac:dyDescent="0.2">
      <c r="A223" s="2" t="s">
        <v>416</v>
      </c>
      <c r="B223" s="2" t="s">
        <v>26</v>
      </c>
      <c r="C223" s="2" t="s">
        <v>54</v>
      </c>
      <c r="D223" s="2" t="s">
        <v>55</v>
      </c>
      <c r="E223" s="2">
        <v>80121704</v>
      </c>
      <c r="F223" s="129" t="s">
        <v>374</v>
      </c>
      <c r="G223" s="3">
        <v>1</v>
      </c>
      <c r="H223" s="3">
        <v>1</v>
      </c>
      <c r="I223" s="2">
        <v>10.5</v>
      </c>
      <c r="J223" s="2">
        <v>1</v>
      </c>
      <c r="K223" s="2" t="s">
        <v>30</v>
      </c>
      <c r="L223" s="2" t="s">
        <v>31</v>
      </c>
      <c r="M223" s="2" t="s">
        <v>57</v>
      </c>
      <c r="N223" s="2">
        <v>0</v>
      </c>
      <c r="O223" s="4">
        <v>40884480</v>
      </c>
      <c r="P223" s="4">
        <v>40884480</v>
      </c>
      <c r="Q223" s="1">
        <v>0</v>
      </c>
      <c r="R223" s="2">
        <v>0</v>
      </c>
      <c r="S223" s="2" t="s">
        <v>33</v>
      </c>
      <c r="T223" s="2" t="s">
        <v>34</v>
      </c>
      <c r="U223" s="2" t="s">
        <v>35</v>
      </c>
      <c r="V223" s="2" t="s">
        <v>36</v>
      </c>
      <c r="W223" s="2" t="s">
        <v>37</v>
      </c>
      <c r="X223" s="2">
        <v>3241000</v>
      </c>
      <c r="Y223" s="96" t="s">
        <v>38</v>
      </c>
    </row>
    <row r="224" spans="1:25" ht="135" x14ac:dyDescent="0.2">
      <c r="A224" s="2" t="s">
        <v>417</v>
      </c>
      <c r="B224" s="2" t="s">
        <v>26</v>
      </c>
      <c r="C224" s="2" t="s">
        <v>54</v>
      </c>
      <c r="D224" s="2" t="s">
        <v>55</v>
      </c>
      <c r="E224" s="2">
        <v>80121704</v>
      </c>
      <c r="F224" s="129" t="s">
        <v>374</v>
      </c>
      <c r="G224" s="3">
        <v>1</v>
      </c>
      <c r="H224" s="3">
        <v>1</v>
      </c>
      <c r="I224" s="2">
        <v>10.5</v>
      </c>
      <c r="J224" s="2">
        <v>1</v>
      </c>
      <c r="K224" s="2" t="s">
        <v>30</v>
      </c>
      <c r="L224" s="2" t="s">
        <v>31</v>
      </c>
      <c r="M224" s="2" t="s">
        <v>57</v>
      </c>
      <c r="N224" s="2">
        <v>0</v>
      </c>
      <c r="O224" s="4">
        <v>49140000</v>
      </c>
      <c r="P224" s="4">
        <v>49140000</v>
      </c>
      <c r="Q224" s="1">
        <v>0</v>
      </c>
      <c r="R224" s="2">
        <v>0</v>
      </c>
      <c r="S224" s="2" t="s">
        <v>33</v>
      </c>
      <c r="T224" s="2" t="s">
        <v>34</v>
      </c>
      <c r="U224" s="2" t="s">
        <v>35</v>
      </c>
      <c r="V224" s="2" t="s">
        <v>36</v>
      </c>
      <c r="W224" s="2" t="s">
        <v>37</v>
      </c>
      <c r="X224" s="2">
        <v>3241000</v>
      </c>
      <c r="Y224" s="96" t="s">
        <v>38</v>
      </c>
    </row>
    <row r="225" spans="1:25" ht="135" x14ac:dyDescent="0.2">
      <c r="A225" s="2" t="s">
        <v>418</v>
      </c>
      <c r="B225" s="2" t="s">
        <v>26</v>
      </c>
      <c r="C225" s="2" t="s">
        <v>54</v>
      </c>
      <c r="D225" s="2" t="s">
        <v>55</v>
      </c>
      <c r="E225" s="2">
        <v>80121704</v>
      </c>
      <c r="F225" s="129" t="s">
        <v>374</v>
      </c>
      <c r="G225" s="3">
        <v>1</v>
      </c>
      <c r="H225" s="3">
        <v>1</v>
      </c>
      <c r="I225" s="2">
        <v>10.5</v>
      </c>
      <c r="J225" s="2">
        <v>1</v>
      </c>
      <c r="K225" s="2" t="s">
        <v>30</v>
      </c>
      <c r="L225" s="2" t="s">
        <v>31</v>
      </c>
      <c r="M225" s="2" t="s">
        <v>57</v>
      </c>
      <c r="N225" s="2">
        <v>0</v>
      </c>
      <c r="O225" s="4">
        <v>43680000</v>
      </c>
      <c r="P225" s="4">
        <v>43680000</v>
      </c>
      <c r="Q225" s="1">
        <v>0</v>
      </c>
      <c r="R225" s="2">
        <v>0</v>
      </c>
      <c r="S225" s="2" t="s">
        <v>33</v>
      </c>
      <c r="T225" s="2" t="s">
        <v>34</v>
      </c>
      <c r="U225" s="2" t="s">
        <v>35</v>
      </c>
      <c r="V225" s="2" t="s">
        <v>36</v>
      </c>
      <c r="W225" s="2" t="s">
        <v>37</v>
      </c>
      <c r="X225" s="2">
        <v>3241000</v>
      </c>
      <c r="Y225" s="96" t="s">
        <v>38</v>
      </c>
    </row>
    <row r="226" spans="1:25" ht="135" x14ac:dyDescent="0.2">
      <c r="A226" s="2" t="s">
        <v>419</v>
      </c>
      <c r="B226" s="2" t="s">
        <v>26</v>
      </c>
      <c r="C226" s="2" t="s">
        <v>54</v>
      </c>
      <c r="D226" s="2" t="s">
        <v>55</v>
      </c>
      <c r="E226" s="2">
        <v>80121704</v>
      </c>
      <c r="F226" s="129" t="s">
        <v>374</v>
      </c>
      <c r="G226" s="3">
        <v>1</v>
      </c>
      <c r="H226" s="3">
        <v>1</v>
      </c>
      <c r="I226" s="2">
        <v>10.5</v>
      </c>
      <c r="J226" s="2">
        <v>1</v>
      </c>
      <c r="K226" s="2" t="s">
        <v>30</v>
      </c>
      <c r="L226" s="2" t="s">
        <v>31</v>
      </c>
      <c r="M226" s="2" t="s">
        <v>57</v>
      </c>
      <c r="N226" s="2">
        <v>0</v>
      </c>
      <c r="O226" s="4">
        <v>54600000</v>
      </c>
      <c r="P226" s="4">
        <v>54600000</v>
      </c>
      <c r="Q226" s="1">
        <v>0</v>
      </c>
      <c r="R226" s="2">
        <v>0</v>
      </c>
      <c r="S226" s="2" t="s">
        <v>33</v>
      </c>
      <c r="T226" s="2" t="s">
        <v>34</v>
      </c>
      <c r="U226" s="2" t="s">
        <v>35</v>
      </c>
      <c r="V226" s="2" t="s">
        <v>36</v>
      </c>
      <c r="W226" s="2" t="s">
        <v>37</v>
      </c>
      <c r="X226" s="2">
        <v>3241000</v>
      </c>
      <c r="Y226" s="96" t="s">
        <v>38</v>
      </c>
    </row>
    <row r="227" spans="1:25" ht="135" x14ac:dyDescent="0.2">
      <c r="A227" s="2" t="s">
        <v>420</v>
      </c>
      <c r="B227" s="2" t="s">
        <v>26</v>
      </c>
      <c r="C227" s="2" t="s">
        <v>54</v>
      </c>
      <c r="D227" s="2" t="s">
        <v>55</v>
      </c>
      <c r="E227" s="2">
        <v>80161504</v>
      </c>
      <c r="F227" s="129" t="s">
        <v>421</v>
      </c>
      <c r="G227" s="3">
        <v>1</v>
      </c>
      <c r="H227" s="3">
        <v>1</v>
      </c>
      <c r="I227" s="2">
        <v>10.5</v>
      </c>
      <c r="J227" s="2">
        <v>1</v>
      </c>
      <c r="K227" s="2" t="s">
        <v>30</v>
      </c>
      <c r="L227" s="2" t="s">
        <v>31</v>
      </c>
      <c r="M227" s="2" t="s">
        <v>32</v>
      </c>
      <c r="N227" s="2">
        <v>0</v>
      </c>
      <c r="O227" s="4">
        <v>28392000</v>
      </c>
      <c r="P227" s="4">
        <v>28392000</v>
      </c>
      <c r="Q227" s="1">
        <v>0</v>
      </c>
      <c r="R227" s="2">
        <v>0</v>
      </c>
      <c r="S227" s="2" t="s">
        <v>33</v>
      </c>
      <c r="T227" s="2" t="s">
        <v>34</v>
      </c>
      <c r="U227" s="2" t="s">
        <v>35</v>
      </c>
      <c r="V227" s="2" t="s">
        <v>36</v>
      </c>
      <c r="W227" s="2" t="s">
        <v>37</v>
      </c>
      <c r="X227" s="2">
        <v>3241000</v>
      </c>
      <c r="Y227" s="96" t="s">
        <v>38</v>
      </c>
    </row>
    <row r="228" spans="1:25" ht="135" x14ac:dyDescent="0.2">
      <c r="A228" s="2" t="s">
        <v>422</v>
      </c>
      <c r="B228" s="2" t="s">
        <v>26</v>
      </c>
      <c r="C228" s="2" t="s">
        <v>54</v>
      </c>
      <c r="D228" s="2" t="s">
        <v>55</v>
      </c>
      <c r="E228" s="2">
        <v>80161504</v>
      </c>
      <c r="F228" s="129" t="s">
        <v>421</v>
      </c>
      <c r="G228" s="3">
        <v>1</v>
      </c>
      <c r="H228" s="3">
        <v>1</v>
      </c>
      <c r="I228" s="2">
        <v>10.5</v>
      </c>
      <c r="J228" s="2">
        <v>1</v>
      </c>
      <c r="K228" s="2" t="s">
        <v>30</v>
      </c>
      <c r="L228" s="2" t="s">
        <v>31</v>
      </c>
      <c r="M228" s="2" t="s">
        <v>32</v>
      </c>
      <c r="N228" s="2">
        <v>0</v>
      </c>
      <c r="O228" s="4">
        <v>22713600</v>
      </c>
      <c r="P228" s="4">
        <v>22713600</v>
      </c>
      <c r="Q228" s="1">
        <v>0</v>
      </c>
      <c r="R228" s="2">
        <v>0</v>
      </c>
      <c r="S228" s="2" t="s">
        <v>33</v>
      </c>
      <c r="T228" s="2" t="s">
        <v>34</v>
      </c>
      <c r="U228" s="2" t="s">
        <v>35</v>
      </c>
      <c r="V228" s="2" t="s">
        <v>36</v>
      </c>
      <c r="W228" s="2" t="s">
        <v>37</v>
      </c>
      <c r="X228" s="2">
        <v>3241000</v>
      </c>
      <c r="Y228" s="96" t="s">
        <v>38</v>
      </c>
    </row>
    <row r="229" spans="1:25" ht="135" x14ac:dyDescent="0.2">
      <c r="A229" s="2" t="s">
        <v>423</v>
      </c>
      <c r="B229" s="2" t="s">
        <v>26</v>
      </c>
      <c r="C229" s="2" t="s">
        <v>54</v>
      </c>
      <c r="D229" s="2" t="s">
        <v>55</v>
      </c>
      <c r="E229" s="2">
        <v>80161504</v>
      </c>
      <c r="F229" s="129" t="s">
        <v>421</v>
      </c>
      <c r="G229" s="3">
        <v>1</v>
      </c>
      <c r="H229" s="3">
        <v>1</v>
      </c>
      <c r="I229" s="2">
        <v>10.5</v>
      </c>
      <c r="J229" s="2">
        <v>1</v>
      </c>
      <c r="K229" s="2" t="s">
        <v>30</v>
      </c>
      <c r="L229" s="2" t="s">
        <v>31</v>
      </c>
      <c r="M229" s="2" t="s">
        <v>32</v>
      </c>
      <c r="N229" s="2">
        <v>0</v>
      </c>
      <c r="O229" s="4">
        <v>22713600</v>
      </c>
      <c r="P229" s="4">
        <v>22713600</v>
      </c>
      <c r="Q229" s="1">
        <v>0</v>
      </c>
      <c r="R229" s="2">
        <v>0</v>
      </c>
      <c r="S229" s="2" t="s">
        <v>33</v>
      </c>
      <c r="T229" s="2" t="s">
        <v>34</v>
      </c>
      <c r="U229" s="2" t="s">
        <v>35</v>
      </c>
      <c r="V229" s="2" t="s">
        <v>36</v>
      </c>
      <c r="W229" s="2" t="s">
        <v>37</v>
      </c>
      <c r="X229" s="2">
        <v>3241000</v>
      </c>
      <c r="Y229" s="96" t="s">
        <v>38</v>
      </c>
    </row>
    <row r="230" spans="1:25" ht="135" x14ac:dyDescent="0.2">
      <c r="A230" s="2" t="s">
        <v>424</v>
      </c>
      <c r="B230" s="2" t="s">
        <v>26</v>
      </c>
      <c r="C230" s="2" t="s">
        <v>54</v>
      </c>
      <c r="D230" s="2" t="s">
        <v>55</v>
      </c>
      <c r="E230" s="2">
        <v>80121704</v>
      </c>
      <c r="F230" s="129" t="s">
        <v>374</v>
      </c>
      <c r="G230" s="3">
        <v>1</v>
      </c>
      <c r="H230" s="3">
        <v>1</v>
      </c>
      <c r="I230" s="2">
        <v>10.5</v>
      </c>
      <c r="J230" s="2">
        <v>1</v>
      </c>
      <c r="K230" s="2" t="s">
        <v>30</v>
      </c>
      <c r="L230" s="2" t="s">
        <v>31</v>
      </c>
      <c r="M230" s="2" t="s">
        <v>57</v>
      </c>
      <c r="N230" s="2">
        <v>0</v>
      </c>
      <c r="O230" s="4">
        <v>60191040</v>
      </c>
      <c r="P230" s="4">
        <v>60191040</v>
      </c>
      <c r="Q230" s="1">
        <v>0</v>
      </c>
      <c r="R230" s="2">
        <v>0</v>
      </c>
      <c r="S230" s="2" t="s">
        <v>33</v>
      </c>
      <c r="T230" s="2" t="s">
        <v>34</v>
      </c>
      <c r="U230" s="2" t="s">
        <v>35</v>
      </c>
      <c r="V230" s="2" t="s">
        <v>36</v>
      </c>
      <c r="W230" s="2" t="s">
        <v>37</v>
      </c>
      <c r="X230" s="2">
        <v>3241000</v>
      </c>
      <c r="Y230" s="96" t="s">
        <v>38</v>
      </c>
    </row>
    <row r="231" spans="1:25" ht="135" x14ac:dyDescent="0.2">
      <c r="A231" s="2" t="s">
        <v>425</v>
      </c>
      <c r="B231" s="2" t="s">
        <v>26</v>
      </c>
      <c r="C231" s="2" t="s">
        <v>54</v>
      </c>
      <c r="D231" s="2" t="s">
        <v>55</v>
      </c>
      <c r="E231" s="2">
        <v>80161504</v>
      </c>
      <c r="F231" s="129" t="s">
        <v>382</v>
      </c>
      <c r="G231" s="3">
        <v>1</v>
      </c>
      <c r="H231" s="3">
        <v>1</v>
      </c>
      <c r="I231" s="2">
        <v>10.5</v>
      </c>
      <c r="J231" s="2">
        <v>1</v>
      </c>
      <c r="K231" s="2" t="s">
        <v>30</v>
      </c>
      <c r="L231" s="2" t="s">
        <v>31</v>
      </c>
      <c r="M231" s="2" t="s">
        <v>32</v>
      </c>
      <c r="N231" s="2">
        <v>0</v>
      </c>
      <c r="O231" s="4">
        <v>27300000</v>
      </c>
      <c r="P231" s="4">
        <v>27300000</v>
      </c>
      <c r="Q231" s="1">
        <v>0</v>
      </c>
      <c r="R231" s="2">
        <v>0</v>
      </c>
      <c r="S231" s="2" t="s">
        <v>33</v>
      </c>
      <c r="T231" s="2" t="s">
        <v>34</v>
      </c>
      <c r="U231" s="2" t="s">
        <v>35</v>
      </c>
      <c r="V231" s="2" t="s">
        <v>36</v>
      </c>
      <c r="W231" s="2" t="s">
        <v>37</v>
      </c>
      <c r="X231" s="2">
        <v>3241000</v>
      </c>
      <c r="Y231" s="96" t="s">
        <v>38</v>
      </c>
    </row>
    <row r="232" spans="1:25" ht="135" x14ac:dyDescent="0.2">
      <c r="A232" s="2" t="s">
        <v>426</v>
      </c>
      <c r="B232" s="2" t="s">
        <v>26</v>
      </c>
      <c r="C232" s="2" t="s">
        <v>54</v>
      </c>
      <c r="D232" s="2" t="s">
        <v>55</v>
      </c>
      <c r="E232" s="2">
        <v>80161504</v>
      </c>
      <c r="F232" s="129" t="s">
        <v>421</v>
      </c>
      <c r="G232" s="3">
        <v>1</v>
      </c>
      <c r="H232" s="3">
        <v>1</v>
      </c>
      <c r="I232" s="2">
        <v>10.5</v>
      </c>
      <c r="J232" s="2">
        <v>1</v>
      </c>
      <c r="K232" s="2" t="s">
        <v>30</v>
      </c>
      <c r="L232" s="2" t="s">
        <v>31</v>
      </c>
      <c r="M232" s="2" t="s">
        <v>32</v>
      </c>
      <c r="N232" s="2">
        <v>0</v>
      </c>
      <c r="O232" s="4">
        <v>22713600</v>
      </c>
      <c r="P232" s="4">
        <v>22713600</v>
      </c>
      <c r="Q232" s="1">
        <v>0</v>
      </c>
      <c r="R232" s="2">
        <v>0</v>
      </c>
      <c r="S232" s="2" t="s">
        <v>33</v>
      </c>
      <c r="T232" s="2" t="s">
        <v>34</v>
      </c>
      <c r="U232" s="2" t="s">
        <v>35</v>
      </c>
      <c r="V232" s="2" t="s">
        <v>36</v>
      </c>
      <c r="W232" s="2" t="s">
        <v>37</v>
      </c>
      <c r="X232" s="2">
        <v>3241000</v>
      </c>
      <c r="Y232" s="96" t="s">
        <v>38</v>
      </c>
    </row>
    <row r="233" spans="1:25" ht="135" x14ac:dyDescent="0.2">
      <c r="A233" s="2" t="s">
        <v>427</v>
      </c>
      <c r="B233" s="2" t="s">
        <v>26</v>
      </c>
      <c r="C233" s="2" t="s">
        <v>54</v>
      </c>
      <c r="D233" s="2" t="s">
        <v>55</v>
      </c>
      <c r="E233" s="2">
        <v>80161504</v>
      </c>
      <c r="F233" s="129" t="s">
        <v>421</v>
      </c>
      <c r="G233" s="3">
        <v>1</v>
      </c>
      <c r="H233" s="3">
        <v>1</v>
      </c>
      <c r="I233" s="2">
        <v>10.5</v>
      </c>
      <c r="J233" s="2">
        <v>1</v>
      </c>
      <c r="K233" s="2" t="s">
        <v>30</v>
      </c>
      <c r="L233" s="2" t="s">
        <v>31</v>
      </c>
      <c r="M233" s="2" t="s">
        <v>32</v>
      </c>
      <c r="N233" s="2">
        <v>0</v>
      </c>
      <c r="O233" s="4">
        <v>22713600</v>
      </c>
      <c r="P233" s="4">
        <v>22713600</v>
      </c>
      <c r="Q233" s="1">
        <v>0</v>
      </c>
      <c r="R233" s="2">
        <v>0</v>
      </c>
      <c r="S233" s="2" t="s">
        <v>33</v>
      </c>
      <c r="T233" s="2" t="s">
        <v>34</v>
      </c>
      <c r="U233" s="2" t="s">
        <v>35</v>
      </c>
      <c r="V233" s="2" t="s">
        <v>36</v>
      </c>
      <c r="W233" s="2" t="s">
        <v>37</v>
      </c>
      <c r="X233" s="2">
        <v>3241000</v>
      </c>
      <c r="Y233" s="96" t="s">
        <v>38</v>
      </c>
    </row>
    <row r="234" spans="1:25" ht="135" x14ac:dyDescent="0.2">
      <c r="A234" s="2" t="s">
        <v>428</v>
      </c>
      <c r="B234" s="2" t="s">
        <v>26</v>
      </c>
      <c r="C234" s="2" t="s">
        <v>54</v>
      </c>
      <c r="D234" s="2" t="s">
        <v>55</v>
      </c>
      <c r="E234" s="2">
        <v>80161504</v>
      </c>
      <c r="F234" s="129" t="s">
        <v>421</v>
      </c>
      <c r="G234" s="3">
        <v>1</v>
      </c>
      <c r="H234" s="3">
        <v>1</v>
      </c>
      <c r="I234" s="2">
        <v>10.5</v>
      </c>
      <c r="J234" s="2">
        <v>1</v>
      </c>
      <c r="K234" s="2" t="s">
        <v>30</v>
      </c>
      <c r="L234" s="2" t="s">
        <v>31</v>
      </c>
      <c r="M234" s="2" t="s">
        <v>32</v>
      </c>
      <c r="N234" s="2">
        <v>0</v>
      </c>
      <c r="O234" s="4">
        <v>22713600</v>
      </c>
      <c r="P234" s="4">
        <v>22713600</v>
      </c>
      <c r="Q234" s="1">
        <v>0</v>
      </c>
      <c r="R234" s="2">
        <v>0</v>
      </c>
      <c r="S234" s="2" t="s">
        <v>33</v>
      </c>
      <c r="T234" s="2" t="s">
        <v>34</v>
      </c>
      <c r="U234" s="2" t="s">
        <v>35</v>
      </c>
      <c r="V234" s="2" t="s">
        <v>36</v>
      </c>
      <c r="W234" s="2" t="s">
        <v>37</v>
      </c>
      <c r="X234" s="2">
        <v>3241000</v>
      </c>
      <c r="Y234" s="96" t="s">
        <v>38</v>
      </c>
    </row>
    <row r="235" spans="1:25" ht="135" x14ac:dyDescent="0.2">
      <c r="A235" s="2" t="s">
        <v>429</v>
      </c>
      <c r="B235" s="2" t="s">
        <v>26</v>
      </c>
      <c r="C235" s="2" t="s">
        <v>54</v>
      </c>
      <c r="D235" s="2" t="s">
        <v>55</v>
      </c>
      <c r="E235" s="2">
        <v>80121704</v>
      </c>
      <c r="F235" s="129" t="s">
        <v>374</v>
      </c>
      <c r="G235" s="3">
        <v>1</v>
      </c>
      <c r="H235" s="3">
        <v>1</v>
      </c>
      <c r="I235" s="2">
        <v>10.5</v>
      </c>
      <c r="J235" s="2">
        <v>1</v>
      </c>
      <c r="K235" s="2" t="s">
        <v>30</v>
      </c>
      <c r="L235" s="2" t="s">
        <v>31</v>
      </c>
      <c r="M235" s="2" t="s">
        <v>57</v>
      </c>
      <c r="N235" s="2">
        <v>0</v>
      </c>
      <c r="O235" s="4">
        <v>32760000</v>
      </c>
      <c r="P235" s="4">
        <v>32760000</v>
      </c>
      <c r="Q235" s="1">
        <v>0</v>
      </c>
      <c r="R235" s="2">
        <v>0</v>
      </c>
      <c r="S235" s="2" t="s">
        <v>33</v>
      </c>
      <c r="T235" s="2" t="s">
        <v>34</v>
      </c>
      <c r="U235" s="2" t="s">
        <v>35</v>
      </c>
      <c r="V235" s="2" t="s">
        <v>36</v>
      </c>
      <c r="W235" s="2" t="s">
        <v>37</v>
      </c>
      <c r="X235" s="2">
        <v>3241000</v>
      </c>
      <c r="Y235" s="96" t="s">
        <v>38</v>
      </c>
    </row>
    <row r="236" spans="1:25" ht="135" x14ac:dyDescent="0.2">
      <c r="A236" s="2" t="s">
        <v>430</v>
      </c>
      <c r="B236" s="2" t="s">
        <v>26</v>
      </c>
      <c r="C236" s="2" t="s">
        <v>54</v>
      </c>
      <c r="D236" s="2" t="s">
        <v>55</v>
      </c>
      <c r="E236" s="2">
        <v>80121704</v>
      </c>
      <c r="F236" s="129" t="s">
        <v>374</v>
      </c>
      <c r="G236" s="3">
        <v>1</v>
      </c>
      <c r="H236" s="3">
        <v>1</v>
      </c>
      <c r="I236" s="2">
        <v>10.5</v>
      </c>
      <c r="J236" s="2">
        <v>1</v>
      </c>
      <c r="K236" s="2" t="s">
        <v>30</v>
      </c>
      <c r="L236" s="2" t="s">
        <v>31</v>
      </c>
      <c r="M236" s="2" t="s">
        <v>57</v>
      </c>
      <c r="N236" s="2">
        <v>0</v>
      </c>
      <c r="O236" s="4">
        <v>40884480</v>
      </c>
      <c r="P236" s="4">
        <v>40884480</v>
      </c>
      <c r="Q236" s="1">
        <v>0</v>
      </c>
      <c r="R236" s="2">
        <v>0</v>
      </c>
      <c r="S236" s="2" t="s">
        <v>33</v>
      </c>
      <c r="T236" s="2" t="s">
        <v>34</v>
      </c>
      <c r="U236" s="2" t="s">
        <v>35</v>
      </c>
      <c r="V236" s="2" t="s">
        <v>36</v>
      </c>
      <c r="W236" s="2" t="s">
        <v>37</v>
      </c>
      <c r="X236" s="2">
        <v>3241000</v>
      </c>
      <c r="Y236" s="96" t="s">
        <v>38</v>
      </c>
    </row>
    <row r="237" spans="1:25" ht="135" x14ac:dyDescent="0.2">
      <c r="A237" s="2" t="s">
        <v>431</v>
      </c>
      <c r="B237" s="2" t="s">
        <v>26</v>
      </c>
      <c r="C237" s="2" t="s">
        <v>54</v>
      </c>
      <c r="D237" s="2" t="s">
        <v>55</v>
      </c>
      <c r="E237" s="2">
        <v>80121704</v>
      </c>
      <c r="F237" s="129" t="s">
        <v>374</v>
      </c>
      <c r="G237" s="3">
        <v>1</v>
      </c>
      <c r="H237" s="3">
        <v>1</v>
      </c>
      <c r="I237" s="2">
        <v>10.5</v>
      </c>
      <c r="J237" s="2">
        <v>1</v>
      </c>
      <c r="K237" s="2" t="s">
        <v>30</v>
      </c>
      <c r="L237" s="2" t="s">
        <v>31</v>
      </c>
      <c r="M237" s="2" t="s">
        <v>57</v>
      </c>
      <c r="N237" s="2">
        <v>0</v>
      </c>
      <c r="O237" s="4">
        <v>39748800</v>
      </c>
      <c r="P237" s="4">
        <v>39748800</v>
      </c>
      <c r="Q237" s="1">
        <v>0</v>
      </c>
      <c r="R237" s="2">
        <v>0</v>
      </c>
      <c r="S237" s="2" t="s">
        <v>33</v>
      </c>
      <c r="T237" s="2" t="s">
        <v>34</v>
      </c>
      <c r="U237" s="2" t="s">
        <v>35</v>
      </c>
      <c r="V237" s="2" t="s">
        <v>36</v>
      </c>
      <c r="W237" s="2" t="s">
        <v>37</v>
      </c>
      <c r="X237" s="2">
        <v>3241000</v>
      </c>
      <c r="Y237" s="96" t="s">
        <v>38</v>
      </c>
    </row>
    <row r="238" spans="1:25" ht="135" x14ac:dyDescent="0.2">
      <c r="A238" s="2" t="s">
        <v>432</v>
      </c>
      <c r="B238" s="2" t="s">
        <v>26</v>
      </c>
      <c r="C238" s="2" t="s">
        <v>54</v>
      </c>
      <c r="D238" s="2" t="s">
        <v>55</v>
      </c>
      <c r="E238" s="2">
        <v>80121704</v>
      </c>
      <c r="F238" s="129" t="s">
        <v>374</v>
      </c>
      <c r="G238" s="3">
        <v>1</v>
      </c>
      <c r="H238" s="3">
        <v>1</v>
      </c>
      <c r="I238" s="2">
        <v>10.5</v>
      </c>
      <c r="J238" s="2">
        <v>1</v>
      </c>
      <c r="K238" s="2" t="s">
        <v>30</v>
      </c>
      <c r="L238" s="2" t="s">
        <v>31</v>
      </c>
      <c r="M238" s="2" t="s">
        <v>57</v>
      </c>
      <c r="N238" s="2">
        <v>0</v>
      </c>
      <c r="O238" s="4">
        <v>34070400</v>
      </c>
      <c r="P238" s="4">
        <v>34070400</v>
      </c>
      <c r="Q238" s="1">
        <v>0</v>
      </c>
      <c r="R238" s="2">
        <v>0</v>
      </c>
      <c r="S238" s="2" t="s">
        <v>33</v>
      </c>
      <c r="T238" s="2" t="s">
        <v>34</v>
      </c>
      <c r="U238" s="2" t="s">
        <v>35</v>
      </c>
      <c r="V238" s="2" t="s">
        <v>36</v>
      </c>
      <c r="W238" s="2" t="s">
        <v>37</v>
      </c>
      <c r="X238" s="2">
        <v>3241000</v>
      </c>
      <c r="Y238" s="96" t="s">
        <v>38</v>
      </c>
    </row>
    <row r="239" spans="1:25" ht="135" x14ac:dyDescent="0.2">
      <c r="A239" s="2" t="s">
        <v>433</v>
      </c>
      <c r="B239" s="2" t="s">
        <v>26</v>
      </c>
      <c r="C239" s="2" t="s">
        <v>54</v>
      </c>
      <c r="D239" s="2" t="s">
        <v>55</v>
      </c>
      <c r="E239" s="2">
        <v>80121704</v>
      </c>
      <c r="F239" s="129" t="s">
        <v>374</v>
      </c>
      <c r="G239" s="3">
        <v>1</v>
      </c>
      <c r="H239" s="3">
        <v>1</v>
      </c>
      <c r="I239" s="2">
        <v>10.5</v>
      </c>
      <c r="J239" s="2">
        <v>1</v>
      </c>
      <c r="K239" s="2" t="s">
        <v>30</v>
      </c>
      <c r="L239" s="2" t="s">
        <v>31</v>
      </c>
      <c r="M239" s="2" t="s">
        <v>57</v>
      </c>
      <c r="N239" s="2">
        <v>0</v>
      </c>
      <c r="O239" s="4">
        <v>38220000</v>
      </c>
      <c r="P239" s="4">
        <v>38220000</v>
      </c>
      <c r="Q239" s="1">
        <v>0</v>
      </c>
      <c r="R239" s="2">
        <v>0</v>
      </c>
      <c r="S239" s="2" t="s">
        <v>33</v>
      </c>
      <c r="T239" s="2" t="s">
        <v>34</v>
      </c>
      <c r="U239" s="2" t="s">
        <v>35</v>
      </c>
      <c r="V239" s="2" t="s">
        <v>36</v>
      </c>
      <c r="W239" s="2" t="s">
        <v>37</v>
      </c>
      <c r="X239" s="2">
        <v>3241000</v>
      </c>
      <c r="Y239" s="96" t="s">
        <v>38</v>
      </c>
    </row>
    <row r="240" spans="1:25" ht="135" x14ac:dyDescent="0.2">
      <c r="A240" s="2" t="s">
        <v>434</v>
      </c>
      <c r="B240" s="2" t="s">
        <v>26</v>
      </c>
      <c r="C240" s="2" t="s">
        <v>54</v>
      </c>
      <c r="D240" s="2" t="s">
        <v>55</v>
      </c>
      <c r="E240" s="2">
        <v>80121704</v>
      </c>
      <c r="F240" s="129" t="s">
        <v>374</v>
      </c>
      <c r="G240" s="3">
        <v>1</v>
      </c>
      <c r="H240" s="3">
        <v>1</v>
      </c>
      <c r="I240" s="2">
        <v>10.5</v>
      </c>
      <c r="J240" s="2">
        <v>1</v>
      </c>
      <c r="K240" s="2" t="s">
        <v>30</v>
      </c>
      <c r="L240" s="2" t="s">
        <v>31</v>
      </c>
      <c r="M240" s="2" t="s">
        <v>57</v>
      </c>
      <c r="N240" s="2">
        <v>0</v>
      </c>
      <c r="O240" s="4">
        <v>61326720</v>
      </c>
      <c r="P240" s="4">
        <v>61326720</v>
      </c>
      <c r="Q240" s="1">
        <v>0</v>
      </c>
      <c r="R240" s="2">
        <v>0</v>
      </c>
      <c r="S240" s="2" t="s">
        <v>33</v>
      </c>
      <c r="T240" s="2" t="s">
        <v>34</v>
      </c>
      <c r="U240" s="2" t="s">
        <v>35</v>
      </c>
      <c r="V240" s="2" t="s">
        <v>36</v>
      </c>
      <c r="W240" s="2" t="s">
        <v>37</v>
      </c>
      <c r="X240" s="2">
        <v>3241000</v>
      </c>
      <c r="Y240" s="96" t="s">
        <v>38</v>
      </c>
    </row>
    <row r="241" spans="1:25" ht="135" x14ac:dyDescent="0.2">
      <c r="A241" s="2" t="s">
        <v>435</v>
      </c>
      <c r="B241" s="2" t="s">
        <v>26</v>
      </c>
      <c r="C241" s="2" t="s">
        <v>54</v>
      </c>
      <c r="D241" s="2" t="s">
        <v>55</v>
      </c>
      <c r="E241" s="2">
        <v>80121704</v>
      </c>
      <c r="F241" s="129" t="s">
        <v>374</v>
      </c>
      <c r="G241" s="3">
        <v>1</v>
      </c>
      <c r="H241" s="3">
        <v>1</v>
      </c>
      <c r="I241" s="2">
        <v>10.5</v>
      </c>
      <c r="J241" s="2">
        <v>1</v>
      </c>
      <c r="K241" s="2" t="s">
        <v>30</v>
      </c>
      <c r="L241" s="2" t="s">
        <v>31</v>
      </c>
      <c r="M241" s="2" t="s">
        <v>57</v>
      </c>
      <c r="N241" s="2">
        <v>0</v>
      </c>
      <c r="O241" s="4">
        <v>61326720</v>
      </c>
      <c r="P241" s="4">
        <v>61326720</v>
      </c>
      <c r="Q241" s="1">
        <v>0</v>
      </c>
      <c r="R241" s="2">
        <v>0</v>
      </c>
      <c r="S241" s="2" t="s">
        <v>33</v>
      </c>
      <c r="T241" s="2" t="s">
        <v>34</v>
      </c>
      <c r="U241" s="2" t="s">
        <v>35</v>
      </c>
      <c r="V241" s="2" t="s">
        <v>36</v>
      </c>
      <c r="W241" s="2" t="s">
        <v>37</v>
      </c>
      <c r="X241" s="2">
        <v>3241000</v>
      </c>
      <c r="Y241" s="96" t="s">
        <v>38</v>
      </c>
    </row>
    <row r="242" spans="1:25" ht="135" x14ac:dyDescent="0.2">
      <c r="A242" s="2" t="s">
        <v>436</v>
      </c>
      <c r="B242" s="2" t="s">
        <v>26</v>
      </c>
      <c r="C242" s="2" t="s">
        <v>54</v>
      </c>
      <c r="D242" s="2" t="s">
        <v>55</v>
      </c>
      <c r="E242" s="2">
        <v>80121704</v>
      </c>
      <c r="F242" s="129" t="s">
        <v>374</v>
      </c>
      <c r="G242" s="3">
        <v>1</v>
      </c>
      <c r="H242" s="3">
        <v>1</v>
      </c>
      <c r="I242" s="2">
        <v>10.5</v>
      </c>
      <c r="J242" s="2">
        <v>1</v>
      </c>
      <c r="K242" s="2" t="s">
        <v>30</v>
      </c>
      <c r="L242" s="2" t="s">
        <v>31</v>
      </c>
      <c r="M242" s="2" t="s">
        <v>57</v>
      </c>
      <c r="N242" s="2">
        <v>0</v>
      </c>
      <c r="O242" s="4">
        <v>61326720</v>
      </c>
      <c r="P242" s="4">
        <v>61326720</v>
      </c>
      <c r="Q242" s="1">
        <v>0</v>
      </c>
      <c r="R242" s="2">
        <v>0</v>
      </c>
      <c r="S242" s="2" t="s">
        <v>33</v>
      </c>
      <c r="T242" s="2" t="s">
        <v>34</v>
      </c>
      <c r="U242" s="2" t="s">
        <v>35</v>
      </c>
      <c r="V242" s="2" t="s">
        <v>36</v>
      </c>
      <c r="W242" s="2" t="s">
        <v>37</v>
      </c>
      <c r="X242" s="2">
        <v>3241000</v>
      </c>
      <c r="Y242" s="96" t="s">
        <v>38</v>
      </c>
    </row>
    <row r="243" spans="1:25" ht="135" x14ac:dyDescent="0.2">
      <c r="A243" s="2" t="s">
        <v>437</v>
      </c>
      <c r="B243" s="2" t="s">
        <v>26</v>
      </c>
      <c r="C243" s="2" t="s">
        <v>54</v>
      </c>
      <c r="D243" s="2" t="s">
        <v>55</v>
      </c>
      <c r="E243" s="2">
        <v>80121704</v>
      </c>
      <c r="F243" s="129" t="s">
        <v>374</v>
      </c>
      <c r="G243" s="3">
        <v>1</v>
      </c>
      <c r="H243" s="3">
        <v>1</v>
      </c>
      <c r="I243" s="2">
        <v>10.5</v>
      </c>
      <c r="J243" s="2">
        <v>1</v>
      </c>
      <c r="K243" s="2" t="s">
        <v>30</v>
      </c>
      <c r="L243" s="2" t="s">
        <v>31</v>
      </c>
      <c r="M243" s="2" t="s">
        <v>57</v>
      </c>
      <c r="N243" s="2">
        <v>0</v>
      </c>
      <c r="O243" s="4">
        <v>61326720</v>
      </c>
      <c r="P243" s="4">
        <v>61326720</v>
      </c>
      <c r="Q243" s="1">
        <v>0</v>
      </c>
      <c r="R243" s="2">
        <v>0</v>
      </c>
      <c r="S243" s="2" t="s">
        <v>33</v>
      </c>
      <c r="T243" s="2" t="s">
        <v>34</v>
      </c>
      <c r="U243" s="2" t="s">
        <v>35</v>
      </c>
      <c r="V243" s="2" t="s">
        <v>36</v>
      </c>
      <c r="W243" s="2" t="s">
        <v>37</v>
      </c>
      <c r="X243" s="2">
        <v>3241000</v>
      </c>
      <c r="Y243" s="96" t="s">
        <v>38</v>
      </c>
    </row>
    <row r="244" spans="1:25" ht="135" x14ac:dyDescent="0.2">
      <c r="A244" s="2" t="s">
        <v>438</v>
      </c>
      <c r="B244" s="2" t="s">
        <v>26</v>
      </c>
      <c r="C244" s="2" t="s">
        <v>54</v>
      </c>
      <c r="D244" s="2" t="s">
        <v>55</v>
      </c>
      <c r="E244" s="2">
        <v>80121704</v>
      </c>
      <c r="F244" s="129" t="s">
        <v>374</v>
      </c>
      <c r="G244" s="3">
        <v>1</v>
      </c>
      <c r="H244" s="3">
        <v>1</v>
      </c>
      <c r="I244" s="2">
        <v>10.5</v>
      </c>
      <c r="J244" s="2">
        <v>1</v>
      </c>
      <c r="K244" s="2" t="s">
        <v>30</v>
      </c>
      <c r="L244" s="2" t="s">
        <v>31</v>
      </c>
      <c r="M244" s="2" t="s">
        <v>57</v>
      </c>
      <c r="N244" s="2">
        <v>0</v>
      </c>
      <c r="O244" s="4">
        <v>65869440</v>
      </c>
      <c r="P244" s="4">
        <v>65869440</v>
      </c>
      <c r="Q244" s="1">
        <v>0</v>
      </c>
      <c r="R244" s="2">
        <v>0</v>
      </c>
      <c r="S244" s="2" t="s">
        <v>33</v>
      </c>
      <c r="T244" s="2" t="s">
        <v>34</v>
      </c>
      <c r="U244" s="2" t="s">
        <v>35</v>
      </c>
      <c r="V244" s="2" t="s">
        <v>36</v>
      </c>
      <c r="W244" s="2" t="s">
        <v>37</v>
      </c>
      <c r="X244" s="2">
        <v>3241000</v>
      </c>
      <c r="Y244" s="96" t="s">
        <v>38</v>
      </c>
    </row>
    <row r="245" spans="1:25" ht="135" x14ac:dyDescent="0.2">
      <c r="A245" s="2" t="s">
        <v>439</v>
      </c>
      <c r="B245" s="2" t="s">
        <v>26</v>
      </c>
      <c r="C245" s="2" t="s">
        <v>54</v>
      </c>
      <c r="D245" s="2" t="s">
        <v>55</v>
      </c>
      <c r="E245" s="2">
        <v>80121704</v>
      </c>
      <c r="F245" s="129" t="s">
        <v>374</v>
      </c>
      <c r="G245" s="3">
        <v>1</v>
      </c>
      <c r="H245" s="3">
        <v>1</v>
      </c>
      <c r="I245" s="2">
        <v>10.5</v>
      </c>
      <c r="J245" s="2">
        <v>1</v>
      </c>
      <c r="K245" s="2" t="s">
        <v>30</v>
      </c>
      <c r="L245" s="2" t="s">
        <v>31</v>
      </c>
      <c r="M245" s="2" t="s">
        <v>57</v>
      </c>
      <c r="N245" s="2">
        <v>0</v>
      </c>
      <c r="O245" s="4">
        <v>60060000</v>
      </c>
      <c r="P245" s="4">
        <v>60060000</v>
      </c>
      <c r="Q245" s="1">
        <v>0</v>
      </c>
      <c r="R245" s="2">
        <v>0</v>
      </c>
      <c r="S245" s="2" t="s">
        <v>33</v>
      </c>
      <c r="T245" s="2" t="s">
        <v>34</v>
      </c>
      <c r="U245" s="2" t="s">
        <v>35</v>
      </c>
      <c r="V245" s="2" t="s">
        <v>36</v>
      </c>
      <c r="W245" s="2" t="s">
        <v>37</v>
      </c>
      <c r="X245" s="2">
        <v>3241000</v>
      </c>
      <c r="Y245" s="96" t="s">
        <v>38</v>
      </c>
    </row>
    <row r="246" spans="1:25" ht="135" x14ac:dyDescent="0.2">
      <c r="A246" s="2" t="s">
        <v>440</v>
      </c>
      <c r="B246" s="2" t="s">
        <v>26</v>
      </c>
      <c r="C246" s="2" t="s">
        <v>54</v>
      </c>
      <c r="D246" s="2" t="s">
        <v>55</v>
      </c>
      <c r="E246" s="2">
        <v>80121704</v>
      </c>
      <c r="F246" s="129" t="s">
        <v>374</v>
      </c>
      <c r="G246" s="3">
        <v>1</v>
      </c>
      <c r="H246" s="3">
        <v>1</v>
      </c>
      <c r="I246" s="2">
        <v>10.5</v>
      </c>
      <c r="J246" s="2">
        <v>1</v>
      </c>
      <c r="K246" s="2" t="s">
        <v>30</v>
      </c>
      <c r="L246" s="2" t="s">
        <v>31</v>
      </c>
      <c r="M246" s="2" t="s">
        <v>57</v>
      </c>
      <c r="N246" s="2">
        <v>0</v>
      </c>
      <c r="O246" s="4">
        <v>60060000</v>
      </c>
      <c r="P246" s="4">
        <v>60060000</v>
      </c>
      <c r="Q246" s="1">
        <v>0</v>
      </c>
      <c r="R246" s="2">
        <v>0</v>
      </c>
      <c r="S246" s="2" t="s">
        <v>33</v>
      </c>
      <c r="T246" s="2" t="s">
        <v>34</v>
      </c>
      <c r="U246" s="2" t="s">
        <v>35</v>
      </c>
      <c r="V246" s="2" t="s">
        <v>36</v>
      </c>
      <c r="W246" s="2" t="s">
        <v>37</v>
      </c>
      <c r="X246" s="2">
        <v>3241000</v>
      </c>
      <c r="Y246" s="96" t="s">
        <v>38</v>
      </c>
    </row>
    <row r="247" spans="1:25" ht="135" x14ac:dyDescent="0.2">
      <c r="A247" s="2" t="s">
        <v>441</v>
      </c>
      <c r="B247" s="2" t="s">
        <v>26</v>
      </c>
      <c r="C247" s="2" t="s">
        <v>54</v>
      </c>
      <c r="D247" s="2" t="s">
        <v>55</v>
      </c>
      <c r="E247" s="2">
        <v>80121704</v>
      </c>
      <c r="F247" s="129" t="s">
        <v>374</v>
      </c>
      <c r="G247" s="3">
        <v>1</v>
      </c>
      <c r="H247" s="3">
        <v>1</v>
      </c>
      <c r="I247" s="2">
        <v>10.5</v>
      </c>
      <c r="J247" s="2">
        <v>1</v>
      </c>
      <c r="K247" s="2" t="s">
        <v>30</v>
      </c>
      <c r="L247" s="2" t="s">
        <v>31</v>
      </c>
      <c r="M247" s="2" t="s">
        <v>57</v>
      </c>
      <c r="N247" s="2">
        <v>0</v>
      </c>
      <c r="O247" s="4">
        <v>58968000</v>
      </c>
      <c r="P247" s="4">
        <v>58968000</v>
      </c>
      <c r="Q247" s="1">
        <v>0</v>
      </c>
      <c r="R247" s="2">
        <v>0</v>
      </c>
      <c r="S247" s="2" t="s">
        <v>33</v>
      </c>
      <c r="T247" s="2" t="s">
        <v>34</v>
      </c>
      <c r="U247" s="2" t="s">
        <v>35</v>
      </c>
      <c r="V247" s="2" t="s">
        <v>36</v>
      </c>
      <c r="W247" s="2" t="s">
        <v>37</v>
      </c>
      <c r="X247" s="2">
        <v>3241000</v>
      </c>
      <c r="Y247" s="96" t="s">
        <v>38</v>
      </c>
    </row>
    <row r="248" spans="1:25" ht="135" x14ac:dyDescent="0.2">
      <c r="A248" s="2" t="s">
        <v>442</v>
      </c>
      <c r="B248" s="2" t="s">
        <v>26</v>
      </c>
      <c r="C248" s="2" t="s">
        <v>54</v>
      </c>
      <c r="D248" s="2" t="s">
        <v>55</v>
      </c>
      <c r="E248" s="2">
        <v>80121704</v>
      </c>
      <c r="F248" s="129" t="s">
        <v>374</v>
      </c>
      <c r="G248" s="3">
        <v>1</v>
      </c>
      <c r="H248" s="3">
        <v>1</v>
      </c>
      <c r="I248" s="2">
        <v>10.5</v>
      </c>
      <c r="J248" s="2">
        <v>1</v>
      </c>
      <c r="K248" s="2" t="s">
        <v>30</v>
      </c>
      <c r="L248" s="2" t="s">
        <v>31</v>
      </c>
      <c r="M248" s="2" t="s">
        <v>57</v>
      </c>
      <c r="N248" s="2">
        <v>0</v>
      </c>
      <c r="O248" s="4">
        <v>39748800</v>
      </c>
      <c r="P248" s="4">
        <v>39748800</v>
      </c>
      <c r="Q248" s="1">
        <v>0</v>
      </c>
      <c r="R248" s="2">
        <v>0</v>
      </c>
      <c r="S248" s="2" t="s">
        <v>33</v>
      </c>
      <c r="T248" s="2" t="s">
        <v>34</v>
      </c>
      <c r="U248" s="2" t="s">
        <v>35</v>
      </c>
      <c r="V248" s="2" t="s">
        <v>36</v>
      </c>
      <c r="W248" s="2" t="s">
        <v>37</v>
      </c>
      <c r="X248" s="2">
        <v>3241000</v>
      </c>
      <c r="Y248" s="96" t="s">
        <v>38</v>
      </c>
    </row>
    <row r="249" spans="1:25" ht="135" x14ac:dyDescent="0.2">
      <c r="A249" s="2" t="s">
        <v>443</v>
      </c>
      <c r="B249" s="2" t="s">
        <v>26</v>
      </c>
      <c r="C249" s="2" t="s">
        <v>54</v>
      </c>
      <c r="D249" s="2" t="s">
        <v>55</v>
      </c>
      <c r="E249" s="2">
        <v>80161504</v>
      </c>
      <c r="F249" s="129" t="s">
        <v>382</v>
      </c>
      <c r="G249" s="3">
        <v>1</v>
      </c>
      <c r="H249" s="3">
        <v>1</v>
      </c>
      <c r="I249" s="2">
        <v>10.5</v>
      </c>
      <c r="J249" s="2">
        <v>1</v>
      </c>
      <c r="K249" s="2" t="s">
        <v>30</v>
      </c>
      <c r="L249" s="2" t="s">
        <v>31</v>
      </c>
      <c r="M249" s="2" t="s">
        <v>32</v>
      </c>
      <c r="N249" s="2">
        <v>0</v>
      </c>
      <c r="O249" s="4">
        <v>29527680</v>
      </c>
      <c r="P249" s="4">
        <v>29527680</v>
      </c>
      <c r="Q249" s="1">
        <v>0</v>
      </c>
      <c r="R249" s="2">
        <v>0</v>
      </c>
      <c r="S249" s="2" t="s">
        <v>33</v>
      </c>
      <c r="T249" s="2" t="s">
        <v>34</v>
      </c>
      <c r="U249" s="2" t="s">
        <v>35</v>
      </c>
      <c r="V249" s="2" t="s">
        <v>36</v>
      </c>
      <c r="W249" s="2" t="s">
        <v>37</v>
      </c>
      <c r="X249" s="2">
        <v>3241000</v>
      </c>
      <c r="Y249" s="96" t="s">
        <v>38</v>
      </c>
    </row>
    <row r="250" spans="1:25" ht="135" x14ac:dyDescent="0.2">
      <c r="A250" s="2" t="s">
        <v>444</v>
      </c>
      <c r="B250" s="2" t="s">
        <v>26</v>
      </c>
      <c r="C250" s="2" t="s">
        <v>54</v>
      </c>
      <c r="D250" s="2" t="s">
        <v>55</v>
      </c>
      <c r="E250" s="2">
        <v>80161504</v>
      </c>
      <c r="F250" s="129" t="s">
        <v>382</v>
      </c>
      <c r="G250" s="3">
        <v>1</v>
      </c>
      <c r="H250" s="3">
        <v>1</v>
      </c>
      <c r="I250" s="2">
        <v>10.5</v>
      </c>
      <c r="J250" s="2">
        <v>1</v>
      </c>
      <c r="K250" s="2" t="s">
        <v>30</v>
      </c>
      <c r="L250" s="2" t="s">
        <v>31</v>
      </c>
      <c r="M250" s="2" t="s">
        <v>32</v>
      </c>
      <c r="N250" s="2">
        <v>0</v>
      </c>
      <c r="O250" s="4">
        <v>32760000</v>
      </c>
      <c r="P250" s="4">
        <v>32760000</v>
      </c>
      <c r="Q250" s="1">
        <v>0</v>
      </c>
      <c r="R250" s="2">
        <v>0</v>
      </c>
      <c r="S250" s="2" t="s">
        <v>33</v>
      </c>
      <c r="T250" s="2" t="s">
        <v>34</v>
      </c>
      <c r="U250" s="2" t="s">
        <v>35</v>
      </c>
      <c r="V250" s="2" t="s">
        <v>36</v>
      </c>
      <c r="W250" s="2" t="s">
        <v>37</v>
      </c>
      <c r="X250" s="2">
        <v>3241000</v>
      </c>
      <c r="Y250" s="96" t="s">
        <v>38</v>
      </c>
    </row>
    <row r="251" spans="1:25" ht="135" x14ac:dyDescent="0.2">
      <c r="A251" s="2" t="s">
        <v>445</v>
      </c>
      <c r="B251" s="2" t="s">
        <v>26</v>
      </c>
      <c r="C251" s="2" t="s">
        <v>54</v>
      </c>
      <c r="D251" s="2" t="s">
        <v>55</v>
      </c>
      <c r="E251" s="2">
        <v>80161504</v>
      </c>
      <c r="F251" s="129" t="s">
        <v>446</v>
      </c>
      <c r="G251" s="3">
        <v>1</v>
      </c>
      <c r="H251" s="3">
        <v>1</v>
      </c>
      <c r="I251" s="2">
        <v>10.5</v>
      </c>
      <c r="J251" s="2">
        <v>1</v>
      </c>
      <c r="K251" s="2" t="s">
        <v>30</v>
      </c>
      <c r="L251" s="2" t="s">
        <v>31</v>
      </c>
      <c r="M251" s="2" t="s">
        <v>32</v>
      </c>
      <c r="N251" s="2">
        <v>0</v>
      </c>
      <c r="O251" s="4">
        <v>22713600</v>
      </c>
      <c r="P251" s="4">
        <v>22713600</v>
      </c>
      <c r="Q251" s="1">
        <v>0</v>
      </c>
      <c r="R251" s="2">
        <v>0</v>
      </c>
      <c r="S251" s="2" t="s">
        <v>33</v>
      </c>
      <c r="T251" s="2" t="s">
        <v>34</v>
      </c>
      <c r="U251" s="2" t="s">
        <v>35</v>
      </c>
      <c r="V251" s="2" t="s">
        <v>36</v>
      </c>
      <c r="W251" s="2" t="s">
        <v>37</v>
      </c>
      <c r="X251" s="2">
        <v>3241000</v>
      </c>
      <c r="Y251" s="96" t="s">
        <v>38</v>
      </c>
    </row>
    <row r="252" spans="1:25" ht="135" x14ac:dyDescent="0.2">
      <c r="A252" s="2" t="s">
        <v>447</v>
      </c>
      <c r="B252" s="2" t="s">
        <v>26</v>
      </c>
      <c r="C252" s="2" t="s">
        <v>54</v>
      </c>
      <c r="D252" s="2" t="s">
        <v>55</v>
      </c>
      <c r="E252" s="2">
        <v>80161504</v>
      </c>
      <c r="F252" s="129" t="s">
        <v>446</v>
      </c>
      <c r="G252" s="3">
        <v>1</v>
      </c>
      <c r="H252" s="3">
        <v>1</v>
      </c>
      <c r="I252" s="2">
        <v>10.5</v>
      </c>
      <c r="J252" s="2">
        <v>1</v>
      </c>
      <c r="K252" s="2" t="s">
        <v>30</v>
      </c>
      <c r="L252" s="2" t="s">
        <v>31</v>
      </c>
      <c r="M252" s="2" t="s">
        <v>32</v>
      </c>
      <c r="N252" s="2">
        <v>0</v>
      </c>
      <c r="O252" s="4">
        <v>23395008</v>
      </c>
      <c r="P252" s="4">
        <v>23395008</v>
      </c>
      <c r="Q252" s="1">
        <v>0</v>
      </c>
      <c r="R252" s="2">
        <v>0</v>
      </c>
      <c r="S252" s="2" t="s">
        <v>33</v>
      </c>
      <c r="T252" s="2" t="s">
        <v>34</v>
      </c>
      <c r="U252" s="2" t="s">
        <v>35</v>
      </c>
      <c r="V252" s="2" t="s">
        <v>36</v>
      </c>
      <c r="W252" s="2" t="s">
        <v>37</v>
      </c>
      <c r="X252" s="2">
        <v>3241000</v>
      </c>
      <c r="Y252" s="96" t="s">
        <v>38</v>
      </c>
    </row>
    <row r="253" spans="1:25" ht="135" x14ac:dyDescent="0.2">
      <c r="A253" s="2" t="s">
        <v>448</v>
      </c>
      <c r="B253" s="2" t="s">
        <v>26</v>
      </c>
      <c r="C253" s="2" t="s">
        <v>54</v>
      </c>
      <c r="D253" s="2" t="s">
        <v>55</v>
      </c>
      <c r="E253" s="2">
        <v>80161504</v>
      </c>
      <c r="F253" s="129" t="s">
        <v>446</v>
      </c>
      <c r="G253" s="3">
        <v>1</v>
      </c>
      <c r="H253" s="3">
        <v>1</v>
      </c>
      <c r="I253" s="2">
        <v>10.5</v>
      </c>
      <c r="J253" s="2">
        <v>1</v>
      </c>
      <c r="K253" s="2" t="s">
        <v>30</v>
      </c>
      <c r="L253" s="2" t="s">
        <v>31</v>
      </c>
      <c r="M253" s="2" t="s">
        <v>32</v>
      </c>
      <c r="N253" s="2">
        <v>0</v>
      </c>
      <c r="O253" s="4">
        <v>22713600</v>
      </c>
      <c r="P253" s="4">
        <v>22713600</v>
      </c>
      <c r="Q253" s="1">
        <v>0</v>
      </c>
      <c r="R253" s="2">
        <v>0</v>
      </c>
      <c r="S253" s="2" t="s">
        <v>33</v>
      </c>
      <c r="T253" s="2" t="s">
        <v>34</v>
      </c>
      <c r="U253" s="2" t="s">
        <v>35</v>
      </c>
      <c r="V253" s="2" t="s">
        <v>36</v>
      </c>
      <c r="W253" s="2" t="s">
        <v>37</v>
      </c>
      <c r="X253" s="2">
        <v>3241000</v>
      </c>
      <c r="Y253" s="96" t="s">
        <v>38</v>
      </c>
    </row>
    <row r="254" spans="1:25" ht="135" x14ac:dyDescent="0.2">
      <c r="A254" s="2" t="s">
        <v>449</v>
      </c>
      <c r="B254" s="2" t="s">
        <v>26</v>
      </c>
      <c r="C254" s="2" t="s">
        <v>54</v>
      </c>
      <c r="D254" s="2" t="s">
        <v>55</v>
      </c>
      <c r="E254" s="2">
        <v>80161504</v>
      </c>
      <c r="F254" s="129" t="s">
        <v>446</v>
      </c>
      <c r="G254" s="3">
        <v>1</v>
      </c>
      <c r="H254" s="3">
        <v>1</v>
      </c>
      <c r="I254" s="2">
        <v>10.5</v>
      </c>
      <c r="J254" s="2">
        <v>1</v>
      </c>
      <c r="K254" s="2" t="s">
        <v>30</v>
      </c>
      <c r="L254" s="2" t="s">
        <v>31</v>
      </c>
      <c r="M254" s="2" t="s">
        <v>32</v>
      </c>
      <c r="N254" s="2">
        <v>0</v>
      </c>
      <c r="O254" s="4">
        <v>22713600</v>
      </c>
      <c r="P254" s="4">
        <v>22713600</v>
      </c>
      <c r="Q254" s="1">
        <v>0</v>
      </c>
      <c r="R254" s="2">
        <v>0</v>
      </c>
      <c r="S254" s="2" t="s">
        <v>33</v>
      </c>
      <c r="T254" s="2" t="s">
        <v>34</v>
      </c>
      <c r="U254" s="2" t="s">
        <v>35</v>
      </c>
      <c r="V254" s="2" t="s">
        <v>36</v>
      </c>
      <c r="W254" s="2" t="s">
        <v>37</v>
      </c>
      <c r="X254" s="2">
        <v>3241000</v>
      </c>
      <c r="Y254" s="96" t="s">
        <v>38</v>
      </c>
    </row>
    <row r="255" spans="1:25" ht="135" x14ac:dyDescent="0.2">
      <c r="A255" s="2" t="s">
        <v>450</v>
      </c>
      <c r="B255" s="2" t="s">
        <v>26</v>
      </c>
      <c r="C255" s="2" t="s">
        <v>54</v>
      </c>
      <c r="D255" s="2" t="s">
        <v>55</v>
      </c>
      <c r="E255" s="2">
        <v>80161504</v>
      </c>
      <c r="F255" s="129" t="s">
        <v>446</v>
      </c>
      <c r="G255" s="3">
        <v>1</v>
      </c>
      <c r="H255" s="3">
        <v>1</v>
      </c>
      <c r="I255" s="2">
        <v>10.5</v>
      </c>
      <c r="J255" s="2">
        <v>1</v>
      </c>
      <c r="K255" s="2" t="s">
        <v>30</v>
      </c>
      <c r="L255" s="2" t="s">
        <v>31</v>
      </c>
      <c r="M255" s="2" t="s">
        <v>32</v>
      </c>
      <c r="N255" s="2">
        <v>0</v>
      </c>
      <c r="O255" s="4">
        <v>27300000</v>
      </c>
      <c r="P255" s="4">
        <v>27300000</v>
      </c>
      <c r="Q255" s="1">
        <v>0</v>
      </c>
      <c r="R255" s="2">
        <v>0</v>
      </c>
      <c r="S255" s="2" t="s">
        <v>33</v>
      </c>
      <c r="T255" s="2" t="s">
        <v>34</v>
      </c>
      <c r="U255" s="2" t="s">
        <v>35</v>
      </c>
      <c r="V255" s="2" t="s">
        <v>36</v>
      </c>
      <c r="W255" s="2" t="s">
        <v>37</v>
      </c>
      <c r="X255" s="2">
        <v>3241000</v>
      </c>
      <c r="Y255" s="96" t="s">
        <v>38</v>
      </c>
    </row>
    <row r="256" spans="1:25" ht="135" x14ac:dyDescent="0.2">
      <c r="A256" s="2" t="s">
        <v>451</v>
      </c>
      <c r="B256" s="2" t="s">
        <v>26</v>
      </c>
      <c r="C256" s="2" t="s">
        <v>54</v>
      </c>
      <c r="D256" s="2" t="s">
        <v>55</v>
      </c>
      <c r="E256" s="2">
        <v>80161504</v>
      </c>
      <c r="F256" s="129" t="s">
        <v>446</v>
      </c>
      <c r="G256" s="3">
        <v>1</v>
      </c>
      <c r="H256" s="3">
        <v>1</v>
      </c>
      <c r="I256" s="2">
        <v>10.5</v>
      </c>
      <c r="J256" s="2">
        <v>1</v>
      </c>
      <c r="K256" s="2" t="s">
        <v>30</v>
      </c>
      <c r="L256" s="2" t="s">
        <v>31</v>
      </c>
      <c r="M256" s="2" t="s">
        <v>32</v>
      </c>
      <c r="N256" s="2">
        <v>0</v>
      </c>
      <c r="O256" s="4">
        <v>22713600</v>
      </c>
      <c r="P256" s="4">
        <v>22713600</v>
      </c>
      <c r="Q256" s="1">
        <v>0</v>
      </c>
      <c r="R256" s="2">
        <v>0</v>
      </c>
      <c r="S256" s="2" t="s">
        <v>33</v>
      </c>
      <c r="T256" s="2" t="s">
        <v>34</v>
      </c>
      <c r="U256" s="2" t="s">
        <v>35</v>
      </c>
      <c r="V256" s="2" t="s">
        <v>36</v>
      </c>
      <c r="W256" s="2" t="s">
        <v>37</v>
      </c>
      <c r="X256" s="2">
        <v>3241000</v>
      </c>
      <c r="Y256" s="96" t="s">
        <v>38</v>
      </c>
    </row>
    <row r="257" spans="1:25" ht="135" x14ac:dyDescent="0.2">
      <c r="A257" s="2" t="s">
        <v>452</v>
      </c>
      <c r="B257" s="2" t="s">
        <v>26</v>
      </c>
      <c r="C257" s="2" t="s">
        <v>54</v>
      </c>
      <c r="D257" s="2" t="s">
        <v>55</v>
      </c>
      <c r="E257" s="2">
        <v>80161504</v>
      </c>
      <c r="F257" s="129" t="s">
        <v>446</v>
      </c>
      <c r="G257" s="3">
        <v>1</v>
      </c>
      <c r="H257" s="3">
        <v>1</v>
      </c>
      <c r="I257" s="2">
        <v>10.5</v>
      </c>
      <c r="J257" s="2">
        <v>1</v>
      </c>
      <c r="K257" s="2" t="s">
        <v>30</v>
      </c>
      <c r="L257" s="2" t="s">
        <v>31</v>
      </c>
      <c r="M257" s="2" t="s">
        <v>32</v>
      </c>
      <c r="N257" s="2">
        <v>0</v>
      </c>
      <c r="O257" s="4">
        <v>22713600</v>
      </c>
      <c r="P257" s="4">
        <v>22713600</v>
      </c>
      <c r="Q257" s="1">
        <v>0</v>
      </c>
      <c r="R257" s="2">
        <v>0</v>
      </c>
      <c r="S257" s="2" t="s">
        <v>33</v>
      </c>
      <c r="T257" s="2" t="s">
        <v>34</v>
      </c>
      <c r="U257" s="2" t="s">
        <v>35</v>
      </c>
      <c r="V257" s="2" t="s">
        <v>36</v>
      </c>
      <c r="W257" s="2" t="s">
        <v>37</v>
      </c>
      <c r="X257" s="2">
        <v>3241000</v>
      </c>
      <c r="Y257" s="96" t="s">
        <v>38</v>
      </c>
    </row>
    <row r="258" spans="1:25" ht="135" x14ac:dyDescent="0.2">
      <c r="A258" s="2" t="s">
        <v>453</v>
      </c>
      <c r="B258" s="2" t="s">
        <v>26</v>
      </c>
      <c r="C258" s="2" t="s">
        <v>54</v>
      </c>
      <c r="D258" s="2" t="s">
        <v>55</v>
      </c>
      <c r="E258" s="2">
        <v>80161504</v>
      </c>
      <c r="F258" s="129" t="s">
        <v>374</v>
      </c>
      <c r="G258" s="3">
        <v>1</v>
      </c>
      <c r="H258" s="3">
        <v>1</v>
      </c>
      <c r="I258" s="2">
        <v>10.5</v>
      </c>
      <c r="J258" s="2">
        <v>1</v>
      </c>
      <c r="K258" s="2" t="s">
        <v>30</v>
      </c>
      <c r="L258" s="2" t="s">
        <v>31</v>
      </c>
      <c r="M258" s="2" t="s">
        <v>32</v>
      </c>
      <c r="N258" s="2">
        <v>0</v>
      </c>
      <c r="O258" s="4">
        <v>32760000</v>
      </c>
      <c r="P258" s="4">
        <v>22713600</v>
      </c>
      <c r="Q258" s="1">
        <v>0</v>
      </c>
      <c r="R258" s="2">
        <v>0</v>
      </c>
      <c r="S258" s="2" t="s">
        <v>33</v>
      </c>
      <c r="T258" s="2" t="s">
        <v>34</v>
      </c>
      <c r="U258" s="2" t="s">
        <v>35</v>
      </c>
      <c r="V258" s="2" t="s">
        <v>36</v>
      </c>
      <c r="W258" s="2" t="s">
        <v>37</v>
      </c>
      <c r="X258" s="2">
        <v>3241000</v>
      </c>
      <c r="Y258" s="96" t="s">
        <v>38</v>
      </c>
    </row>
    <row r="259" spans="1:25" ht="135" x14ac:dyDescent="0.2">
      <c r="A259" s="2" t="s">
        <v>454</v>
      </c>
      <c r="B259" s="2" t="s">
        <v>26</v>
      </c>
      <c r="C259" s="2" t="s">
        <v>54</v>
      </c>
      <c r="D259" s="2" t="s">
        <v>55</v>
      </c>
      <c r="E259" s="2">
        <v>80161504</v>
      </c>
      <c r="F259" s="129" t="s">
        <v>446</v>
      </c>
      <c r="G259" s="3">
        <v>1</v>
      </c>
      <c r="H259" s="3">
        <v>1</v>
      </c>
      <c r="I259" s="2">
        <v>10.5</v>
      </c>
      <c r="J259" s="2">
        <v>1</v>
      </c>
      <c r="K259" s="2" t="s">
        <v>30</v>
      </c>
      <c r="L259" s="2" t="s">
        <v>31</v>
      </c>
      <c r="M259" s="2" t="s">
        <v>32</v>
      </c>
      <c r="N259" s="2">
        <v>0</v>
      </c>
      <c r="O259" s="4">
        <v>32760000</v>
      </c>
      <c r="P259" s="4">
        <v>32760000</v>
      </c>
      <c r="Q259" s="1">
        <v>0</v>
      </c>
      <c r="R259" s="2">
        <v>0</v>
      </c>
      <c r="S259" s="2" t="s">
        <v>33</v>
      </c>
      <c r="T259" s="2" t="s">
        <v>34</v>
      </c>
      <c r="U259" s="2" t="s">
        <v>35</v>
      </c>
      <c r="V259" s="2" t="s">
        <v>36</v>
      </c>
      <c r="W259" s="2" t="s">
        <v>37</v>
      </c>
      <c r="X259" s="2">
        <v>3241000</v>
      </c>
      <c r="Y259" s="96" t="s">
        <v>38</v>
      </c>
    </row>
    <row r="260" spans="1:25" ht="135" x14ac:dyDescent="0.2">
      <c r="A260" s="2" t="s">
        <v>455</v>
      </c>
      <c r="B260" s="2" t="s">
        <v>26</v>
      </c>
      <c r="C260" s="2" t="s">
        <v>54</v>
      </c>
      <c r="D260" s="2" t="s">
        <v>55</v>
      </c>
      <c r="E260" s="2">
        <v>80161504</v>
      </c>
      <c r="F260" s="129" t="s">
        <v>446</v>
      </c>
      <c r="G260" s="3">
        <v>1</v>
      </c>
      <c r="H260" s="3">
        <v>1</v>
      </c>
      <c r="I260" s="2">
        <v>10.5</v>
      </c>
      <c r="J260" s="2">
        <v>1</v>
      </c>
      <c r="K260" s="2" t="s">
        <v>30</v>
      </c>
      <c r="L260" s="2" t="s">
        <v>31</v>
      </c>
      <c r="M260" s="2" t="s">
        <v>32</v>
      </c>
      <c r="N260" s="2">
        <v>0</v>
      </c>
      <c r="O260" s="4">
        <v>29527680</v>
      </c>
      <c r="P260" s="4">
        <v>29527680</v>
      </c>
      <c r="Q260" s="1">
        <v>0</v>
      </c>
      <c r="R260" s="2">
        <v>0</v>
      </c>
      <c r="S260" s="2" t="s">
        <v>33</v>
      </c>
      <c r="T260" s="2" t="s">
        <v>34</v>
      </c>
      <c r="U260" s="2" t="s">
        <v>35</v>
      </c>
      <c r="V260" s="2" t="s">
        <v>36</v>
      </c>
      <c r="W260" s="2" t="s">
        <v>37</v>
      </c>
      <c r="X260" s="2">
        <v>3241000</v>
      </c>
      <c r="Y260" s="96" t="s">
        <v>38</v>
      </c>
    </row>
    <row r="261" spans="1:25" ht="135" x14ac:dyDescent="0.2">
      <c r="A261" s="2" t="s">
        <v>456</v>
      </c>
      <c r="B261" s="2" t="s">
        <v>26</v>
      </c>
      <c r="C261" s="2" t="s">
        <v>54</v>
      </c>
      <c r="D261" s="2" t="s">
        <v>55</v>
      </c>
      <c r="E261" s="2">
        <v>80161504</v>
      </c>
      <c r="F261" s="129" t="s">
        <v>446</v>
      </c>
      <c r="G261" s="3">
        <v>1</v>
      </c>
      <c r="H261" s="3">
        <v>1</v>
      </c>
      <c r="I261" s="2">
        <v>10.5</v>
      </c>
      <c r="J261" s="2">
        <v>1</v>
      </c>
      <c r="K261" s="2" t="s">
        <v>30</v>
      </c>
      <c r="L261" s="2" t="s">
        <v>31</v>
      </c>
      <c r="M261" s="2" t="s">
        <v>32</v>
      </c>
      <c r="N261" s="2">
        <v>0</v>
      </c>
      <c r="O261" s="4">
        <v>22713600</v>
      </c>
      <c r="P261" s="4">
        <v>22713600</v>
      </c>
      <c r="Q261" s="1">
        <v>0</v>
      </c>
      <c r="R261" s="2">
        <v>0</v>
      </c>
      <c r="S261" s="2" t="s">
        <v>33</v>
      </c>
      <c r="T261" s="2" t="s">
        <v>34</v>
      </c>
      <c r="U261" s="2" t="s">
        <v>35</v>
      </c>
      <c r="V261" s="2" t="s">
        <v>36</v>
      </c>
      <c r="W261" s="2" t="s">
        <v>37</v>
      </c>
      <c r="X261" s="2">
        <v>3241000</v>
      </c>
      <c r="Y261" s="96" t="s">
        <v>38</v>
      </c>
    </row>
    <row r="262" spans="1:25" ht="135" x14ac:dyDescent="0.2">
      <c r="A262" s="2" t="s">
        <v>457</v>
      </c>
      <c r="B262" s="2" t="s">
        <v>26</v>
      </c>
      <c r="C262" s="2" t="s">
        <v>54</v>
      </c>
      <c r="D262" s="2" t="s">
        <v>55</v>
      </c>
      <c r="E262" s="2">
        <v>80161504</v>
      </c>
      <c r="F262" s="129" t="s">
        <v>446</v>
      </c>
      <c r="G262" s="3">
        <v>1</v>
      </c>
      <c r="H262" s="3">
        <v>1</v>
      </c>
      <c r="I262" s="2">
        <v>10.5</v>
      </c>
      <c r="J262" s="2">
        <v>1</v>
      </c>
      <c r="K262" s="2" t="s">
        <v>30</v>
      </c>
      <c r="L262" s="2" t="s">
        <v>31</v>
      </c>
      <c r="M262" s="2" t="s">
        <v>32</v>
      </c>
      <c r="N262" s="2">
        <v>0</v>
      </c>
      <c r="O262" s="4">
        <v>22713600</v>
      </c>
      <c r="P262" s="4">
        <v>22713600</v>
      </c>
      <c r="Q262" s="1">
        <v>0</v>
      </c>
      <c r="R262" s="2">
        <v>0</v>
      </c>
      <c r="S262" s="2" t="s">
        <v>33</v>
      </c>
      <c r="T262" s="2" t="s">
        <v>34</v>
      </c>
      <c r="U262" s="2" t="s">
        <v>35</v>
      </c>
      <c r="V262" s="2" t="s">
        <v>36</v>
      </c>
      <c r="W262" s="2" t="s">
        <v>37</v>
      </c>
      <c r="X262" s="2">
        <v>3241000</v>
      </c>
      <c r="Y262" s="96" t="s">
        <v>38</v>
      </c>
    </row>
    <row r="263" spans="1:25" ht="135" x14ac:dyDescent="0.2">
      <c r="A263" s="2" t="s">
        <v>458</v>
      </c>
      <c r="B263" s="2" t="s">
        <v>26</v>
      </c>
      <c r="C263" s="2" t="s">
        <v>54</v>
      </c>
      <c r="D263" s="2" t="s">
        <v>55</v>
      </c>
      <c r="E263" s="2">
        <v>80161504</v>
      </c>
      <c r="F263" s="129" t="s">
        <v>446</v>
      </c>
      <c r="G263" s="3">
        <v>1</v>
      </c>
      <c r="H263" s="3">
        <v>1</v>
      </c>
      <c r="I263" s="2">
        <v>10.5</v>
      </c>
      <c r="J263" s="2">
        <v>1</v>
      </c>
      <c r="K263" s="2" t="s">
        <v>30</v>
      </c>
      <c r="L263" s="2" t="s">
        <v>31</v>
      </c>
      <c r="M263" s="2" t="s">
        <v>32</v>
      </c>
      <c r="N263" s="2">
        <v>0</v>
      </c>
      <c r="O263" s="4">
        <v>22713600</v>
      </c>
      <c r="P263" s="4">
        <v>22713600</v>
      </c>
      <c r="Q263" s="1">
        <v>0</v>
      </c>
      <c r="R263" s="2">
        <v>0</v>
      </c>
      <c r="S263" s="2" t="s">
        <v>33</v>
      </c>
      <c r="T263" s="2" t="s">
        <v>34</v>
      </c>
      <c r="U263" s="2" t="s">
        <v>35</v>
      </c>
      <c r="V263" s="2" t="s">
        <v>36</v>
      </c>
      <c r="W263" s="2" t="s">
        <v>37</v>
      </c>
      <c r="X263" s="2">
        <v>3241000</v>
      </c>
      <c r="Y263" s="96" t="s">
        <v>38</v>
      </c>
    </row>
    <row r="264" spans="1:25" ht="135" x14ac:dyDescent="0.2">
      <c r="A264" s="2" t="s">
        <v>459</v>
      </c>
      <c r="B264" s="2" t="s">
        <v>26</v>
      </c>
      <c r="C264" s="2" t="s">
        <v>54</v>
      </c>
      <c r="D264" s="2" t="s">
        <v>55</v>
      </c>
      <c r="E264" s="2">
        <v>80161504</v>
      </c>
      <c r="F264" s="129" t="s">
        <v>446</v>
      </c>
      <c r="G264" s="3">
        <v>1</v>
      </c>
      <c r="H264" s="3">
        <v>1</v>
      </c>
      <c r="I264" s="2">
        <v>10.5</v>
      </c>
      <c r="J264" s="2">
        <v>1</v>
      </c>
      <c r="K264" s="2" t="s">
        <v>30</v>
      </c>
      <c r="L264" s="2" t="s">
        <v>31</v>
      </c>
      <c r="M264" s="2" t="s">
        <v>32</v>
      </c>
      <c r="N264" s="2">
        <v>0</v>
      </c>
      <c r="O264" s="4">
        <v>22713600</v>
      </c>
      <c r="P264" s="4">
        <v>22713600</v>
      </c>
      <c r="Q264" s="1">
        <v>0</v>
      </c>
      <c r="R264" s="2">
        <v>0</v>
      </c>
      <c r="S264" s="2" t="s">
        <v>33</v>
      </c>
      <c r="T264" s="2" t="s">
        <v>34</v>
      </c>
      <c r="U264" s="2" t="s">
        <v>35</v>
      </c>
      <c r="V264" s="2" t="s">
        <v>36</v>
      </c>
      <c r="W264" s="2" t="s">
        <v>37</v>
      </c>
      <c r="X264" s="2">
        <v>3241000</v>
      </c>
      <c r="Y264" s="96" t="s">
        <v>38</v>
      </c>
    </row>
    <row r="265" spans="1:25" ht="135" x14ac:dyDescent="0.2">
      <c r="A265" s="2" t="s">
        <v>460</v>
      </c>
      <c r="B265" s="2" t="s">
        <v>26</v>
      </c>
      <c r="C265" s="2" t="s">
        <v>54</v>
      </c>
      <c r="D265" s="2" t="s">
        <v>55</v>
      </c>
      <c r="E265" s="2">
        <v>80161504</v>
      </c>
      <c r="F265" s="129" t="s">
        <v>446</v>
      </c>
      <c r="G265" s="3">
        <v>1</v>
      </c>
      <c r="H265" s="3">
        <v>1</v>
      </c>
      <c r="I265" s="2">
        <v>10.5</v>
      </c>
      <c r="J265" s="2">
        <v>1</v>
      </c>
      <c r="K265" s="2" t="s">
        <v>30</v>
      </c>
      <c r="L265" s="2" t="s">
        <v>31</v>
      </c>
      <c r="M265" s="2" t="s">
        <v>32</v>
      </c>
      <c r="N265" s="2">
        <v>0</v>
      </c>
      <c r="O265" s="4">
        <v>22713600</v>
      </c>
      <c r="P265" s="4">
        <v>22713600</v>
      </c>
      <c r="Q265" s="1">
        <v>0</v>
      </c>
      <c r="R265" s="2">
        <v>0</v>
      </c>
      <c r="S265" s="2" t="s">
        <v>33</v>
      </c>
      <c r="T265" s="2" t="s">
        <v>34</v>
      </c>
      <c r="U265" s="2" t="s">
        <v>35</v>
      </c>
      <c r="V265" s="2" t="s">
        <v>36</v>
      </c>
      <c r="W265" s="2" t="s">
        <v>37</v>
      </c>
      <c r="X265" s="2">
        <v>3241000</v>
      </c>
      <c r="Y265" s="96" t="s">
        <v>38</v>
      </c>
    </row>
    <row r="266" spans="1:25" ht="135" x14ac:dyDescent="0.2">
      <c r="A266" s="2" t="s">
        <v>461</v>
      </c>
      <c r="B266" s="2" t="s">
        <v>26</v>
      </c>
      <c r="C266" s="2" t="s">
        <v>54</v>
      </c>
      <c r="D266" s="2" t="s">
        <v>55</v>
      </c>
      <c r="E266" s="2">
        <v>80161504</v>
      </c>
      <c r="F266" s="129" t="s">
        <v>446</v>
      </c>
      <c r="G266" s="3">
        <v>1</v>
      </c>
      <c r="H266" s="3">
        <v>1</v>
      </c>
      <c r="I266" s="2">
        <v>10.5</v>
      </c>
      <c r="J266" s="2">
        <v>1</v>
      </c>
      <c r="K266" s="2" t="s">
        <v>30</v>
      </c>
      <c r="L266" s="2" t="s">
        <v>31</v>
      </c>
      <c r="M266" s="2" t="s">
        <v>32</v>
      </c>
      <c r="N266" s="2">
        <v>0</v>
      </c>
      <c r="O266" s="4">
        <v>22713600</v>
      </c>
      <c r="P266" s="4">
        <v>22713600</v>
      </c>
      <c r="Q266" s="1">
        <v>0</v>
      </c>
      <c r="R266" s="2">
        <v>0</v>
      </c>
      <c r="S266" s="2" t="s">
        <v>33</v>
      </c>
      <c r="T266" s="2" t="s">
        <v>34</v>
      </c>
      <c r="U266" s="2" t="s">
        <v>35</v>
      </c>
      <c r="V266" s="2" t="s">
        <v>36</v>
      </c>
      <c r="W266" s="2" t="s">
        <v>37</v>
      </c>
      <c r="X266" s="2">
        <v>3241000</v>
      </c>
      <c r="Y266" s="96" t="s">
        <v>38</v>
      </c>
    </row>
    <row r="267" spans="1:25" ht="135" x14ac:dyDescent="0.2">
      <c r="A267" s="2" t="s">
        <v>462</v>
      </c>
      <c r="B267" s="2" t="s">
        <v>26</v>
      </c>
      <c r="C267" s="2" t="s">
        <v>54</v>
      </c>
      <c r="D267" s="2" t="s">
        <v>55</v>
      </c>
      <c r="E267" s="2">
        <v>80161504</v>
      </c>
      <c r="F267" s="129" t="s">
        <v>446</v>
      </c>
      <c r="G267" s="3">
        <v>1</v>
      </c>
      <c r="H267" s="3">
        <v>1</v>
      </c>
      <c r="I267" s="2">
        <v>10.5</v>
      </c>
      <c r="J267" s="2">
        <v>1</v>
      </c>
      <c r="K267" s="2" t="s">
        <v>30</v>
      </c>
      <c r="L267" s="2" t="s">
        <v>31</v>
      </c>
      <c r="M267" s="2" t="s">
        <v>32</v>
      </c>
      <c r="N267" s="2">
        <v>0</v>
      </c>
      <c r="O267" s="4">
        <v>22713600</v>
      </c>
      <c r="P267" s="4">
        <v>22713600</v>
      </c>
      <c r="Q267" s="1">
        <v>0</v>
      </c>
      <c r="R267" s="2">
        <v>0</v>
      </c>
      <c r="S267" s="2" t="s">
        <v>33</v>
      </c>
      <c r="T267" s="2" t="s">
        <v>34</v>
      </c>
      <c r="U267" s="2" t="s">
        <v>35</v>
      </c>
      <c r="V267" s="2" t="s">
        <v>36</v>
      </c>
      <c r="W267" s="2" t="s">
        <v>37</v>
      </c>
      <c r="X267" s="2">
        <v>3241000</v>
      </c>
      <c r="Y267" s="96" t="s">
        <v>38</v>
      </c>
    </row>
    <row r="268" spans="1:25" ht="135" x14ac:dyDescent="0.2">
      <c r="A268" s="2" t="s">
        <v>463</v>
      </c>
      <c r="B268" s="2" t="s">
        <v>26</v>
      </c>
      <c r="C268" s="2" t="s">
        <v>54</v>
      </c>
      <c r="D268" s="2" t="s">
        <v>55</v>
      </c>
      <c r="E268" s="2">
        <v>80161504</v>
      </c>
      <c r="F268" s="129" t="s">
        <v>446</v>
      </c>
      <c r="G268" s="3">
        <v>1</v>
      </c>
      <c r="H268" s="3">
        <v>1</v>
      </c>
      <c r="I268" s="2">
        <v>10.5</v>
      </c>
      <c r="J268" s="2">
        <v>1</v>
      </c>
      <c r="K268" s="2" t="s">
        <v>30</v>
      </c>
      <c r="L268" s="2" t="s">
        <v>31</v>
      </c>
      <c r="M268" s="2" t="s">
        <v>32</v>
      </c>
      <c r="N268" s="2">
        <v>0</v>
      </c>
      <c r="O268" s="4">
        <v>22713600</v>
      </c>
      <c r="P268" s="4">
        <v>22713600</v>
      </c>
      <c r="Q268" s="1">
        <v>0</v>
      </c>
      <c r="R268" s="2">
        <v>0</v>
      </c>
      <c r="S268" s="2" t="s">
        <v>33</v>
      </c>
      <c r="T268" s="2" t="s">
        <v>34</v>
      </c>
      <c r="U268" s="2" t="s">
        <v>35</v>
      </c>
      <c r="V268" s="2" t="s">
        <v>36</v>
      </c>
      <c r="W268" s="2" t="s">
        <v>37</v>
      </c>
      <c r="X268" s="2">
        <v>3241000</v>
      </c>
      <c r="Y268" s="96" t="s">
        <v>38</v>
      </c>
    </row>
    <row r="269" spans="1:25" ht="135" x14ac:dyDescent="0.2">
      <c r="A269" s="2" t="s">
        <v>464</v>
      </c>
      <c r="B269" s="2" t="s">
        <v>26</v>
      </c>
      <c r="C269" s="2" t="s">
        <v>54</v>
      </c>
      <c r="D269" s="2" t="s">
        <v>55</v>
      </c>
      <c r="E269" s="2">
        <v>80161504</v>
      </c>
      <c r="F269" s="129" t="s">
        <v>446</v>
      </c>
      <c r="G269" s="3">
        <v>1</v>
      </c>
      <c r="H269" s="3">
        <v>1</v>
      </c>
      <c r="I269" s="2">
        <v>10.5</v>
      </c>
      <c r="J269" s="2">
        <v>1</v>
      </c>
      <c r="K269" s="2" t="s">
        <v>30</v>
      </c>
      <c r="L269" s="2" t="s">
        <v>31</v>
      </c>
      <c r="M269" s="2" t="s">
        <v>32</v>
      </c>
      <c r="N269" s="2">
        <v>0</v>
      </c>
      <c r="O269" s="4">
        <v>22713600</v>
      </c>
      <c r="P269" s="4">
        <v>22713600</v>
      </c>
      <c r="Q269" s="1">
        <v>0</v>
      </c>
      <c r="R269" s="2">
        <v>0</v>
      </c>
      <c r="S269" s="2" t="s">
        <v>33</v>
      </c>
      <c r="T269" s="2" t="s">
        <v>34</v>
      </c>
      <c r="U269" s="2" t="s">
        <v>35</v>
      </c>
      <c r="V269" s="2" t="s">
        <v>36</v>
      </c>
      <c r="W269" s="2" t="s">
        <v>37</v>
      </c>
      <c r="X269" s="2">
        <v>3241000</v>
      </c>
      <c r="Y269" s="96" t="s">
        <v>38</v>
      </c>
    </row>
    <row r="270" spans="1:25" ht="135" x14ac:dyDescent="0.2">
      <c r="A270" s="2" t="s">
        <v>465</v>
      </c>
      <c r="B270" s="2" t="s">
        <v>26</v>
      </c>
      <c r="C270" s="2" t="s">
        <v>54</v>
      </c>
      <c r="D270" s="2" t="s">
        <v>55</v>
      </c>
      <c r="E270" s="2">
        <v>80161504</v>
      </c>
      <c r="F270" s="129" t="s">
        <v>446</v>
      </c>
      <c r="G270" s="3">
        <v>1</v>
      </c>
      <c r="H270" s="3">
        <v>1</v>
      </c>
      <c r="I270" s="2">
        <v>10.5</v>
      </c>
      <c r="J270" s="2">
        <v>1</v>
      </c>
      <c r="K270" s="2" t="s">
        <v>30</v>
      </c>
      <c r="L270" s="2" t="s">
        <v>31</v>
      </c>
      <c r="M270" s="2" t="s">
        <v>32</v>
      </c>
      <c r="N270" s="2">
        <v>0</v>
      </c>
      <c r="O270" s="4">
        <v>18808608</v>
      </c>
      <c r="P270" s="4">
        <v>18808608</v>
      </c>
      <c r="Q270" s="1">
        <v>0</v>
      </c>
      <c r="R270" s="2">
        <v>0</v>
      </c>
      <c r="S270" s="2" t="s">
        <v>33</v>
      </c>
      <c r="T270" s="2" t="s">
        <v>34</v>
      </c>
      <c r="U270" s="2" t="s">
        <v>35</v>
      </c>
      <c r="V270" s="2" t="s">
        <v>36</v>
      </c>
      <c r="W270" s="2" t="s">
        <v>37</v>
      </c>
      <c r="X270" s="2">
        <v>3241000</v>
      </c>
      <c r="Y270" s="96" t="s">
        <v>38</v>
      </c>
    </row>
    <row r="271" spans="1:25" ht="135" x14ac:dyDescent="0.2">
      <c r="A271" s="2" t="s">
        <v>466</v>
      </c>
      <c r="B271" s="2" t="s">
        <v>26</v>
      </c>
      <c r="C271" s="2" t="s">
        <v>54</v>
      </c>
      <c r="D271" s="2" t="s">
        <v>55</v>
      </c>
      <c r="E271" s="2">
        <v>80161504</v>
      </c>
      <c r="F271" s="129" t="s">
        <v>446</v>
      </c>
      <c r="G271" s="3">
        <v>1</v>
      </c>
      <c r="H271" s="3">
        <v>1</v>
      </c>
      <c r="I271" s="2">
        <v>10.5</v>
      </c>
      <c r="J271" s="2">
        <v>1</v>
      </c>
      <c r="K271" s="2" t="s">
        <v>30</v>
      </c>
      <c r="L271" s="2" t="s">
        <v>31</v>
      </c>
      <c r="M271" s="2" t="s">
        <v>32</v>
      </c>
      <c r="N271" s="2">
        <v>0</v>
      </c>
      <c r="O271" s="4">
        <v>22713600</v>
      </c>
      <c r="P271" s="4">
        <v>22713600</v>
      </c>
      <c r="Q271" s="1">
        <v>0</v>
      </c>
      <c r="R271" s="2">
        <v>0</v>
      </c>
      <c r="S271" s="2" t="s">
        <v>33</v>
      </c>
      <c r="T271" s="2" t="s">
        <v>34</v>
      </c>
      <c r="U271" s="2" t="s">
        <v>35</v>
      </c>
      <c r="V271" s="2" t="s">
        <v>36</v>
      </c>
      <c r="W271" s="2" t="s">
        <v>37</v>
      </c>
      <c r="X271" s="2">
        <v>3241000</v>
      </c>
      <c r="Y271" s="96" t="s">
        <v>38</v>
      </c>
    </row>
    <row r="272" spans="1:25" ht="135" x14ac:dyDescent="0.2">
      <c r="A272" s="2" t="s">
        <v>467</v>
      </c>
      <c r="B272" s="2" t="s">
        <v>26</v>
      </c>
      <c r="C272" s="2" t="s">
        <v>54</v>
      </c>
      <c r="D272" s="2" t="s">
        <v>55</v>
      </c>
      <c r="E272" s="2">
        <v>80161504</v>
      </c>
      <c r="F272" s="129" t="s">
        <v>446</v>
      </c>
      <c r="G272" s="3">
        <v>1</v>
      </c>
      <c r="H272" s="3">
        <v>1</v>
      </c>
      <c r="I272" s="2">
        <v>10.5</v>
      </c>
      <c r="J272" s="2">
        <v>1</v>
      </c>
      <c r="K272" s="2" t="s">
        <v>30</v>
      </c>
      <c r="L272" s="2" t="s">
        <v>31</v>
      </c>
      <c r="M272" s="2" t="s">
        <v>32</v>
      </c>
      <c r="N272" s="2">
        <v>0</v>
      </c>
      <c r="O272" s="4">
        <v>22713600</v>
      </c>
      <c r="P272" s="4">
        <v>22713600</v>
      </c>
      <c r="Q272" s="1">
        <v>0</v>
      </c>
      <c r="R272" s="2">
        <v>0</v>
      </c>
      <c r="S272" s="2" t="s">
        <v>33</v>
      </c>
      <c r="T272" s="2" t="s">
        <v>34</v>
      </c>
      <c r="U272" s="2" t="s">
        <v>35</v>
      </c>
      <c r="V272" s="2" t="s">
        <v>36</v>
      </c>
      <c r="W272" s="2" t="s">
        <v>37</v>
      </c>
      <c r="X272" s="2">
        <v>3241000</v>
      </c>
      <c r="Y272" s="96" t="s">
        <v>38</v>
      </c>
    </row>
    <row r="273" spans="1:25" ht="135" x14ac:dyDescent="0.2">
      <c r="A273" s="2" t="s">
        <v>468</v>
      </c>
      <c r="B273" s="2" t="s">
        <v>26</v>
      </c>
      <c r="C273" s="2" t="s">
        <v>54</v>
      </c>
      <c r="D273" s="2" t="s">
        <v>55</v>
      </c>
      <c r="E273" s="2">
        <v>80161504</v>
      </c>
      <c r="F273" s="129" t="s">
        <v>446</v>
      </c>
      <c r="G273" s="3">
        <v>1</v>
      </c>
      <c r="H273" s="3">
        <v>1</v>
      </c>
      <c r="I273" s="2">
        <v>10.5</v>
      </c>
      <c r="J273" s="2">
        <v>1</v>
      </c>
      <c r="K273" s="2" t="s">
        <v>30</v>
      </c>
      <c r="L273" s="2" t="s">
        <v>31</v>
      </c>
      <c r="M273" s="2" t="s">
        <v>32</v>
      </c>
      <c r="N273" s="2">
        <v>0</v>
      </c>
      <c r="O273" s="4">
        <v>22713600</v>
      </c>
      <c r="P273" s="4">
        <v>22713600</v>
      </c>
      <c r="Q273" s="1">
        <v>0</v>
      </c>
      <c r="R273" s="2">
        <v>0</v>
      </c>
      <c r="S273" s="2" t="s">
        <v>33</v>
      </c>
      <c r="T273" s="2" t="s">
        <v>34</v>
      </c>
      <c r="U273" s="2" t="s">
        <v>35</v>
      </c>
      <c r="V273" s="2" t="s">
        <v>36</v>
      </c>
      <c r="W273" s="2" t="s">
        <v>37</v>
      </c>
      <c r="X273" s="2">
        <v>3241000</v>
      </c>
      <c r="Y273" s="96" t="s">
        <v>38</v>
      </c>
    </row>
    <row r="274" spans="1:25" ht="135" x14ac:dyDescent="0.2">
      <c r="A274" s="2" t="s">
        <v>469</v>
      </c>
      <c r="B274" s="2" t="s">
        <v>26</v>
      </c>
      <c r="C274" s="2" t="s">
        <v>54</v>
      </c>
      <c r="D274" s="2" t="s">
        <v>55</v>
      </c>
      <c r="E274" s="2">
        <v>80161504</v>
      </c>
      <c r="F274" s="129" t="s">
        <v>446</v>
      </c>
      <c r="G274" s="3">
        <v>1</v>
      </c>
      <c r="H274" s="3">
        <v>1</v>
      </c>
      <c r="I274" s="2">
        <v>10.5</v>
      </c>
      <c r="J274" s="2">
        <v>1</v>
      </c>
      <c r="K274" s="2" t="s">
        <v>30</v>
      </c>
      <c r="L274" s="2" t="s">
        <v>31</v>
      </c>
      <c r="M274" s="2" t="s">
        <v>32</v>
      </c>
      <c r="N274" s="2">
        <v>0</v>
      </c>
      <c r="O274" s="4">
        <v>22713600</v>
      </c>
      <c r="P274" s="4">
        <v>22713600</v>
      </c>
      <c r="Q274" s="1">
        <v>0</v>
      </c>
      <c r="R274" s="2">
        <v>0</v>
      </c>
      <c r="S274" s="2" t="s">
        <v>33</v>
      </c>
      <c r="T274" s="2" t="s">
        <v>34</v>
      </c>
      <c r="U274" s="2" t="s">
        <v>35</v>
      </c>
      <c r="V274" s="2" t="s">
        <v>36</v>
      </c>
      <c r="W274" s="2" t="s">
        <v>37</v>
      </c>
      <c r="X274" s="2">
        <v>3241000</v>
      </c>
      <c r="Y274" s="96" t="s">
        <v>38</v>
      </c>
    </row>
    <row r="275" spans="1:25" ht="135" x14ac:dyDescent="0.2">
      <c r="A275" s="2" t="s">
        <v>470</v>
      </c>
      <c r="B275" s="2" t="s">
        <v>26</v>
      </c>
      <c r="C275" s="2" t="s">
        <v>54</v>
      </c>
      <c r="D275" s="2" t="s">
        <v>55</v>
      </c>
      <c r="E275" s="2">
        <v>80161504</v>
      </c>
      <c r="F275" s="129" t="s">
        <v>446</v>
      </c>
      <c r="G275" s="3">
        <v>1</v>
      </c>
      <c r="H275" s="3">
        <v>1</v>
      </c>
      <c r="I275" s="2">
        <v>10.5</v>
      </c>
      <c r="J275" s="2">
        <v>1</v>
      </c>
      <c r="K275" s="2" t="s">
        <v>30</v>
      </c>
      <c r="L275" s="2" t="s">
        <v>31</v>
      </c>
      <c r="M275" s="2" t="s">
        <v>32</v>
      </c>
      <c r="N275" s="2">
        <v>0</v>
      </c>
      <c r="O275" s="4">
        <v>22713600</v>
      </c>
      <c r="P275" s="4">
        <v>22713600</v>
      </c>
      <c r="Q275" s="1">
        <v>0</v>
      </c>
      <c r="R275" s="2">
        <v>0</v>
      </c>
      <c r="S275" s="2" t="s">
        <v>33</v>
      </c>
      <c r="T275" s="2" t="s">
        <v>34</v>
      </c>
      <c r="U275" s="2" t="s">
        <v>35</v>
      </c>
      <c r="V275" s="2" t="s">
        <v>36</v>
      </c>
      <c r="W275" s="2" t="s">
        <v>37</v>
      </c>
      <c r="X275" s="2">
        <v>3241000</v>
      </c>
      <c r="Y275" s="96" t="s">
        <v>38</v>
      </c>
    </row>
    <row r="276" spans="1:25" ht="135" x14ac:dyDescent="0.2">
      <c r="A276" s="2" t="s">
        <v>471</v>
      </c>
      <c r="B276" s="2" t="s">
        <v>26</v>
      </c>
      <c r="C276" s="2" t="s">
        <v>54</v>
      </c>
      <c r="D276" s="2" t="s">
        <v>55</v>
      </c>
      <c r="E276" s="2">
        <v>80161504</v>
      </c>
      <c r="F276" s="129" t="s">
        <v>446</v>
      </c>
      <c r="G276" s="3">
        <v>1</v>
      </c>
      <c r="H276" s="3">
        <v>1</v>
      </c>
      <c r="I276" s="2">
        <v>10.5</v>
      </c>
      <c r="J276" s="2">
        <v>1</v>
      </c>
      <c r="K276" s="2" t="s">
        <v>30</v>
      </c>
      <c r="L276" s="2" t="s">
        <v>31</v>
      </c>
      <c r="M276" s="2" t="s">
        <v>32</v>
      </c>
      <c r="N276" s="2">
        <v>0</v>
      </c>
      <c r="O276" s="4">
        <v>22713600</v>
      </c>
      <c r="P276" s="4">
        <v>22713600</v>
      </c>
      <c r="Q276" s="1">
        <v>0</v>
      </c>
      <c r="R276" s="2">
        <v>0</v>
      </c>
      <c r="S276" s="2" t="s">
        <v>33</v>
      </c>
      <c r="T276" s="2" t="s">
        <v>34</v>
      </c>
      <c r="U276" s="2" t="s">
        <v>35</v>
      </c>
      <c r="V276" s="2" t="s">
        <v>36</v>
      </c>
      <c r="W276" s="2" t="s">
        <v>37</v>
      </c>
      <c r="X276" s="2">
        <v>3241000</v>
      </c>
      <c r="Y276" s="96" t="s">
        <v>38</v>
      </c>
    </row>
    <row r="277" spans="1:25" ht="135" x14ac:dyDescent="0.2">
      <c r="A277" s="2" t="s">
        <v>472</v>
      </c>
      <c r="B277" s="2" t="s">
        <v>26</v>
      </c>
      <c r="C277" s="2" t="s">
        <v>54</v>
      </c>
      <c r="D277" s="2" t="s">
        <v>55</v>
      </c>
      <c r="E277" s="2">
        <v>80161504</v>
      </c>
      <c r="F277" s="129" t="s">
        <v>446</v>
      </c>
      <c r="G277" s="3">
        <v>1</v>
      </c>
      <c r="H277" s="3">
        <v>1</v>
      </c>
      <c r="I277" s="2">
        <v>10.5</v>
      </c>
      <c r="J277" s="2">
        <v>1</v>
      </c>
      <c r="K277" s="2" t="s">
        <v>30</v>
      </c>
      <c r="L277" s="2" t="s">
        <v>31</v>
      </c>
      <c r="M277" s="2" t="s">
        <v>32</v>
      </c>
      <c r="N277" s="2">
        <v>0</v>
      </c>
      <c r="O277" s="4">
        <v>27256320</v>
      </c>
      <c r="P277" s="4">
        <v>27256320</v>
      </c>
      <c r="Q277" s="1">
        <v>0</v>
      </c>
      <c r="R277" s="2">
        <v>0</v>
      </c>
      <c r="S277" s="2" t="s">
        <v>33</v>
      </c>
      <c r="T277" s="2" t="s">
        <v>34</v>
      </c>
      <c r="U277" s="2" t="s">
        <v>35</v>
      </c>
      <c r="V277" s="2" t="s">
        <v>36</v>
      </c>
      <c r="W277" s="2" t="s">
        <v>37</v>
      </c>
      <c r="X277" s="2">
        <v>3241000</v>
      </c>
      <c r="Y277" s="96" t="s">
        <v>38</v>
      </c>
    </row>
    <row r="278" spans="1:25" ht="135" x14ac:dyDescent="0.2">
      <c r="A278" s="2" t="s">
        <v>473</v>
      </c>
      <c r="B278" s="2" t="s">
        <v>26</v>
      </c>
      <c r="C278" s="2" t="s">
        <v>54</v>
      </c>
      <c r="D278" s="2" t="s">
        <v>55</v>
      </c>
      <c r="E278" s="2">
        <v>80161504</v>
      </c>
      <c r="F278" s="129" t="s">
        <v>446</v>
      </c>
      <c r="G278" s="3">
        <v>1</v>
      </c>
      <c r="H278" s="3">
        <v>1</v>
      </c>
      <c r="I278" s="2">
        <v>10.5</v>
      </c>
      <c r="J278" s="2">
        <v>1</v>
      </c>
      <c r="K278" s="2" t="s">
        <v>30</v>
      </c>
      <c r="L278" s="2" t="s">
        <v>31</v>
      </c>
      <c r="M278" s="2" t="s">
        <v>32</v>
      </c>
      <c r="N278" s="2">
        <v>0</v>
      </c>
      <c r="O278" s="4">
        <v>22713600</v>
      </c>
      <c r="P278" s="4">
        <v>22713600</v>
      </c>
      <c r="Q278" s="1">
        <v>0</v>
      </c>
      <c r="R278" s="2">
        <v>0</v>
      </c>
      <c r="S278" s="2" t="s">
        <v>33</v>
      </c>
      <c r="T278" s="2" t="s">
        <v>34</v>
      </c>
      <c r="U278" s="2" t="s">
        <v>35</v>
      </c>
      <c r="V278" s="2" t="s">
        <v>36</v>
      </c>
      <c r="W278" s="2" t="s">
        <v>37</v>
      </c>
      <c r="X278" s="2">
        <v>3241000</v>
      </c>
      <c r="Y278" s="96" t="s">
        <v>38</v>
      </c>
    </row>
    <row r="279" spans="1:25" ht="135" x14ac:dyDescent="0.2">
      <c r="A279" s="2" t="s">
        <v>474</v>
      </c>
      <c r="B279" s="2" t="s">
        <v>26</v>
      </c>
      <c r="C279" s="2" t="s">
        <v>54</v>
      </c>
      <c r="D279" s="2" t="s">
        <v>55</v>
      </c>
      <c r="E279" s="2">
        <v>84111502</v>
      </c>
      <c r="F279" s="129" t="s">
        <v>390</v>
      </c>
      <c r="G279" s="3">
        <v>1</v>
      </c>
      <c r="H279" s="3">
        <v>1</v>
      </c>
      <c r="I279" s="2">
        <v>10.5</v>
      </c>
      <c r="J279" s="2">
        <v>1</v>
      </c>
      <c r="K279" s="2" t="s">
        <v>30</v>
      </c>
      <c r="L279" s="2" t="s">
        <v>31</v>
      </c>
      <c r="M279" s="2" t="s">
        <v>57</v>
      </c>
      <c r="N279" s="2">
        <v>0</v>
      </c>
      <c r="O279" s="4">
        <v>54600000</v>
      </c>
      <c r="P279" s="4">
        <v>54600000</v>
      </c>
      <c r="Q279" s="1">
        <v>0</v>
      </c>
      <c r="R279" s="2">
        <v>0</v>
      </c>
      <c r="S279" s="2" t="s">
        <v>33</v>
      </c>
      <c r="T279" s="2" t="s">
        <v>34</v>
      </c>
      <c r="U279" s="2" t="s">
        <v>35</v>
      </c>
      <c r="V279" s="2" t="s">
        <v>36</v>
      </c>
      <c r="W279" s="2" t="s">
        <v>37</v>
      </c>
      <c r="X279" s="2">
        <v>3241000</v>
      </c>
      <c r="Y279" s="96" t="s">
        <v>38</v>
      </c>
    </row>
    <row r="280" spans="1:25" ht="135" x14ac:dyDescent="0.2">
      <c r="A280" s="2" t="s">
        <v>475</v>
      </c>
      <c r="B280" s="2" t="s">
        <v>26</v>
      </c>
      <c r="C280" s="2" t="s">
        <v>54</v>
      </c>
      <c r="D280" s="2" t="s">
        <v>55</v>
      </c>
      <c r="E280" s="2">
        <v>80121704</v>
      </c>
      <c r="F280" s="129" t="s">
        <v>374</v>
      </c>
      <c r="G280" s="3">
        <v>1</v>
      </c>
      <c r="H280" s="3">
        <v>1</v>
      </c>
      <c r="I280" s="2">
        <v>10.5</v>
      </c>
      <c r="J280" s="2">
        <v>1</v>
      </c>
      <c r="K280" s="2" t="s">
        <v>30</v>
      </c>
      <c r="L280" s="2" t="s">
        <v>31</v>
      </c>
      <c r="M280" s="2" t="s">
        <v>57</v>
      </c>
      <c r="N280" s="2">
        <v>0</v>
      </c>
      <c r="O280" s="4">
        <v>49140000</v>
      </c>
      <c r="P280" s="4">
        <v>49140000</v>
      </c>
      <c r="Q280" s="1">
        <v>0</v>
      </c>
      <c r="R280" s="2">
        <v>0</v>
      </c>
      <c r="S280" s="2" t="s">
        <v>33</v>
      </c>
      <c r="T280" s="2" t="s">
        <v>34</v>
      </c>
      <c r="U280" s="2" t="s">
        <v>35</v>
      </c>
      <c r="V280" s="2" t="s">
        <v>36</v>
      </c>
      <c r="W280" s="2" t="s">
        <v>37</v>
      </c>
      <c r="X280" s="2">
        <v>3241000</v>
      </c>
      <c r="Y280" s="96" t="s">
        <v>38</v>
      </c>
    </row>
    <row r="281" spans="1:25" ht="135" x14ac:dyDescent="0.2">
      <c r="A281" s="2" t="s">
        <v>476</v>
      </c>
      <c r="B281" s="2" t="s">
        <v>26</v>
      </c>
      <c r="C281" s="2" t="s">
        <v>54</v>
      </c>
      <c r="D281" s="2" t="s">
        <v>55</v>
      </c>
      <c r="E281" s="2">
        <v>80121704</v>
      </c>
      <c r="F281" s="129" t="s">
        <v>374</v>
      </c>
      <c r="G281" s="3">
        <v>1</v>
      </c>
      <c r="H281" s="3">
        <v>1</v>
      </c>
      <c r="I281" s="2">
        <v>10.5</v>
      </c>
      <c r="J281" s="2">
        <v>1</v>
      </c>
      <c r="K281" s="2" t="s">
        <v>30</v>
      </c>
      <c r="L281" s="2" t="s">
        <v>31</v>
      </c>
      <c r="M281" s="2" t="s">
        <v>57</v>
      </c>
      <c r="N281" s="2">
        <v>0</v>
      </c>
      <c r="O281" s="4">
        <v>60060000</v>
      </c>
      <c r="P281" s="4">
        <v>60060000</v>
      </c>
      <c r="Q281" s="1">
        <v>0</v>
      </c>
      <c r="R281" s="2">
        <v>0</v>
      </c>
      <c r="S281" s="2" t="s">
        <v>33</v>
      </c>
      <c r="T281" s="2" t="s">
        <v>34</v>
      </c>
      <c r="U281" s="2" t="s">
        <v>35</v>
      </c>
      <c r="V281" s="2" t="s">
        <v>36</v>
      </c>
      <c r="W281" s="2" t="s">
        <v>37</v>
      </c>
      <c r="X281" s="2">
        <v>3241000</v>
      </c>
      <c r="Y281" s="96" t="s">
        <v>38</v>
      </c>
    </row>
    <row r="282" spans="1:25" ht="135" x14ac:dyDescent="0.2">
      <c r="A282" s="2" t="s">
        <v>477</v>
      </c>
      <c r="B282" s="2" t="s">
        <v>26</v>
      </c>
      <c r="C282" s="2" t="s">
        <v>54</v>
      </c>
      <c r="D282" s="2" t="s">
        <v>55</v>
      </c>
      <c r="E282" s="2">
        <v>80121704</v>
      </c>
      <c r="F282" s="129" t="s">
        <v>374</v>
      </c>
      <c r="G282" s="3">
        <v>1</v>
      </c>
      <c r="H282" s="3">
        <v>1</v>
      </c>
      <c r="I282" s="2">
        <v>10.5</v>
      </c>
      <c r="J282" s="2">
        <v>1</v>
      </c>
      <c r="K282" s="2" t="s">
        <v>30</v>
      </c>
      <c r="L282" s="2" t="s">
        <v>31</v>
      </c>
      <c r="M282" s="2" t="s">
        <v>57</v>
      </c>
      <c r="N282" s="2">
        <v>0</v>
      </c>
      <c r="O282" s="4">
        <v>56784000</v>
      </c>
      <c r="P282" s="4">
        <v>56784000</v>
      </c>
      <c r="Q282" s="1">
        <v>0</v>
      </c>
      <c r="R282" s="2">
        <v>0</v>
      </c>
      <c r="S282" s="2" t="s">
        <v>33</v>
      </c>
      <c r="T282" s="2" t="s">
        <v>34</v>
      </c>
      <c r="U282" s="2" t="s">
        <v>35</v>
      </c>
      <c r="V282" s="2" t="s">
        <v>36</v>
      </c>
      <c r="W282" s="2" t="s">
        <v>37</v>
      </c>
      <c r="X282" s="2">
        <v>3241000</v>
      </c>
      <c r="Y282" s="96" t="s">
        <v>38</v>
      </c>
    </row>
    <row r="283" spans="1:25" ht="135" x14ac:dyDescent="0.2">
      <c r="A283" s="2" t="s">
        <v>478</v>
      </c>
      <c r="B283" s="2" t="s">
        <v>26</v>
      </c>
      <c r="C283" s="2" t="s">
        <v>54</v>
      </c>
      <c r="D283" s="2" t="s">
        <v>55</v>
      </c>
      <c r="E283" s="2">
        <v>80121704</v>
      </c>
      <c r="F283" s="129" t="s">
        <v>374</v>
      </c>
      <c r="G283" s="3">
        <v>1</v>
      </c>
      <c r="H283" s="3">
        <v>1</v>
      </c>
      <c r="I283" s="2">
        <v>10.5</v>
      </c>
      <c r="J283" s="2">
        <v>1</v>
      </c>
      <c r="K283" s="2" t="s">
        <v>30</v>
      </c>
      <c r="L283" s="2" t="s">
        <v>31</v>
      </c>
      <c r="M283" s="2" t="s">
        <v>57</v>
      </c>
      <c r="N283" s="2">
        <v>0</v>
      </c>
      <c r="O283" s="4">
        <v>54600000</v>
      </c>
      <c r="P283" s="4">
        <v>54600000</v>
      </c>
      <c r="Q283" s="1">
        <v>0</v>
      </c>
      <c r="R283" s="2">
        <v>0</v>
      </c>
      <c r="S283" s="2" t="s">
        <v>33</v>
      </c>
      <c r="T283" s="2" t="s">
        <v>34</v>
      </c>
      <c r="U283" s="2" t="s">
        <v>35</v>
      </c>
      <c r="V283" s="2" t="s">
        <v>36</v>
      </c>
      <c r="W283" s="2" t="s">
        <v>37</v>
      </c>
      <c r="X283" s="2">
        <v>3241000</v>
      </c>
      <c r="Y283" s="96" t="s">
        <v>38</v>
      </c>
    </row>
    <row r="284" spans="1:25" ht="135" x14ac:dyDescent="0.2">
      <c r="A284" s="2" t="s">
        <v>479</v>
      </c>
      <c r="B284" s="2" t="s">
        <v>26</v>
      </c>
      <c r="C284" s="2" t="s">
        <v>54</v>
      </c>
      <c r="D284" s="2" t="s">
        <v>55</v>
      </c>
      <c r="E284" s="2">
        <v>80161504</v>
      </c>
      <c r="F284" s="129" t="s">
        <v>480</v>
      </c>
      <c r="G284" s="3">
        <v>1</v>
      </c>
      <c r="H284" s="3">
        <v>1</v>
      </c>
      <c r="I284" s="2">
        <v>10.5</v>
      </c>
      <c r="J284" s="2">
        <v>1</v>
      </c>
      <c r="K284" s="2" t="s">
        <v>30</v>
      </c>
      <c r="L284" s="2" t="s">
        <v>31</v>
      </c>
      <c r="M284" s="2" t="s">
        <v>32</v>
      </c>
      <c r="N284" s="2">
        <v>0</v>
      </c>
      <c r="O284" s="4">
        <v>68250000</v>
      </c>
      <c r="P284" s="4">
        <v>68250000</v>
      </c>
      <c r="Q284" s="1">
        <v>0</v>
      </c>
      <c r="R284" s="2">
        <v>0</v>
      </c>
      <c r="S284" s="2" t="s">
        <v>33</v>
      </c>
      <c r="T284" s="2" t="s">
        <v>34</v>
      </c>
      <c r="U284" s="2" t="s">
        <v>35</v>
      </c>
      <c r="V284" s="2" t="s">
        <v>36</v>
      </c>
      <c r="W284" s="2" t="s">
        <v>37</v>
      </c>
      <c r="X284" s="2">
        <v>3241000</v>
      </c>
      <c r="Y284" s="96" t="s">
        <v>38</v>
      </c>
    </row>
    <row r="285" spans="1:25" ht="135" x14ac:dyDescent="0.2">
      <c r="A285" s="2" t="s">
        <v>481</v>
      </c>
      <c r="B285" s="2" t="s">
        <v>26</v>
      </c>
      <c r="C285" s="2" t="s">
        <v>54</v>
      </c>
      <c r="D285" s="2" t="s">
        <v>55</v>
      </c>
      <c r="E285" s="2">
        <v>80121704</v>
      </c>
      <c r="F285" s="129" t="s">
        <v>482</v>
      </c>
      <c r="G285" s="3">
        <v>1</v>
      </c>
      <c r="H285" s="3">
        <v>1</v>
      </c>
      <c r="I285" s="3">
        <v>9</v>
      </c>
      <c r="J285" s="2">
        <v>1</v>
      </c>
      <c r="K285" s="2" t="s">
        <v>30</v>
      </c>
      <c r="L285" s="2" t="s">
        <v>31</v>
      </c>
      <c r="M285" s="2" t="s">
        <v>57</v>
      </c>
      <c r="N285" s="2">
        <v>0</v>
      </c>
      <c r="O285" s="4">
        <v>49405449</v>
      </c>
      <c r="P285" s="4">
        <v>49405449</v>
      </c>
      <c r="Q285" s="1">
        <v>0</v>
      </c>
      <c r="R285" s="2">
        <v>0</v>
      </c>
      <c r="S285" s="2" t="s">
        <v>33</v>
      </c>
      <c r="T285" s="2" t="s">
        <v>34</v>
      </c>
      <c r="U285" s="2" t="s">
        <v>35</v>
      </c>
      <c r="V285" s="2" t="s">
        <v>36</v>
      </c>
      <c r="W285" s="2" t="s">
        <v>37</v>
      </c>
      <c r="X285" s="2">
        <v>3241000</v>
      </c>
      <c r="Y285" s="96" t="s">
        <v>38</v>
      </c>
    </row>
    <row r="286" spans="1:25" ht="135" x14ac:dyDescent="0.2">
      <c r="A286" s="2" t="s">
        <v>483</v>
      </c>
      <c r="B286" s="2" t="s">
        <v>26</v>
      </c>
      <c r="C286" s="2" t="s">
        <v>54</v>
      </c>
      <c r="D286" s="2" t="s">
        <v>55</v>
      </c>
      <c r="E286" s="2">
        <v>80121704</v>
      </c>
      <c r="F286" s="129" t="s">
        <v>482</v>
      </c>
      <c r="G286" s="3">
        <v>1</v>
      </c>
      <c r="H286" s="3">
        <v>1</v>
      </c>
      <c r="I286" s="3">
        <v>10</v>
      </c>
      <c r="J286" s="2">
        <v>1</v>
      </c>
      <c r="K286" s="2" t="s">
        <v>30</v>
      </c>
      <c r="L286" s="2" t="s">
        <v>31</v>
      </c>
      <c r="M286" s="2" t="s">
        <v>57</v>
      </c>
      <c r="N286" s="2">
        <v>0</v>
      </c>
      <c r="O286" s="4">
        <v>54894944</v>
      </c>
      <c r="P286" s="4">
        <v>54894944</v>
      </c>
      <c r="Q286" s="1">
        <v>0</v>
      </c>
      <c r="R286" s="2">
        <v>0</v>
      </c>
      <c r="S286" s="2" t="s">
        <v>33</v>
      </c>
      <c r="T286" s="2" t="s">
        <v>34</v>
      </c>
      <c r="U286" s="2" t="s">
        <v>35</v>
      </c>
      <c r="V286" s="2" t="s">
        <v>36</v>
      </c>
      <c r="W286" s="2" t="s">
        <v>37</v>
      </c>
      <c r="X286" s="2">
        <v>3241000</v>
      </c>
      <c r="Y286" s="96" t="s">
        <v>38</v>
      </c>
    </row>
    <row r="287" spans="1:25" ht="135" x14ac:dyDescent="0.2">
      <c r="A287" s="2" t="s">
        <v>484</v>
      </c>
      <c r="B287" s="2" t="s">
        <v>26</v>
      </c>
      <c r="C287" s="2" t="s">
        <v>54</v>
      </c>
      <c r="D287" s="2" t="s">
        <v>55</v>
      </c>
      <c r="E287" s="2">
        <v>80121704</v>
      </c>
      <c r="F287" s="129" t="s">
        <v>482</v>
      </c>
      <c r="G287" s="3">
        <v>1</v>
      </c>
      <c r="H287" s="3">
        <v>1</v>
      </c>
      <c r="I287" s="3">
        <v>9</v>
      </c>
      <c r="J287" s="2">
        <v>1</v>
      </c>
      <c r="K287" s="2" t="s">
        <v>30</v>
      </c>
      <c r="L287" s="2" t="s">
        <v>31</v>
      </c>
      <c r="M287" s="2" t="s">
        <v>57</v>
      </c>
      <c r="N287" s="2">
        <v>0</v>
      </c>
      <c r="O287" s="4">
        <v>39088548</v>
      </c>
      <c r="P287" s="4">
        <v>39088548</v>
      </c>
      <c r="Q287" s="1">
        <v>0</v>
      </c>
      <c r="R287" s="2">
        <v>0</v>
      </c>
      <c r="S287" s="2" t="s">
        <v>33</v>
      </c>
      <c r="T287" s="2" t="s">
        <v>34</v>
      </c>
      <c r="U287" s="2" t="s">
        <v>35</v>
      </c>
      <c r="V287" s="2" t="s">
        <v>36</v>
      </c>
      <c r="W287" s="2" t="s">
        <v>37</v>
      </c>
      <c r="X287" s="2">
        <v>3241000</v>
      </c>
      <c r="Y287" s="96" t="s">
        <v>38</v>
      </c>
    </row>
    <row r="288" spans="1:25" ht="135" x14ac:dyDescent="0.2">
      <c r="A288" s="2" t="s">
        <v>485</v>
      </c>
      <c r="B288" s="2" t="s">
        <v>26</v>
      </c>
      <c r="C288" s="2" t="s">
        <v>54</v>
      </c>
      <c r="D288" s="2" t="s">
        <v>55</v>
      </c>
      <c r="E288" s="2">
        <v>80121704</v>
      </c>
      <c r="F288" s="129" t="s">
        <v>486</v>
      </c>
      <c r="G288" s="3">
        <v>1</v>
      </c>
      <c r="H288" s="3">
        <v>1</v>
      </c>
      <c r="I288" s="3">
        <v>8</v>
      </c>
      <c r="J288" s="2">
        <v>1</v>
      </c>
      <c r="K288" s="2" t="s">
        <v>30</v>
      </c>
      <c r="L288" s="2" t="s">
        <v>31</v>
      </c>
      <c r="M288" s="2" t="s">
        <v>57</v>
      </c>
      <c r="N288" s="2">
        <v>0</v>
      </c>
      <c r="O288" s="4">
        <v>34745376</v>
      </c>
      <c r="P288" s="4">
        <v>34745376</v>
      </c>
      <c r="Q288" s="1">
        <v>0</v>
      </c>
      <c r="R288" s="2">
        <v>0</v>
      </c>
      <c r="S288" s="2" t="s">
        <v>33</v>
      </c>
      <c r="T288" s="2" t="s">
        <v>34</v>
      </c>
      <c r="U288" s="2" t="s">
        <v>35</v>
      </c>
      <c r="V288" s="2" t="s">
        <v>36</v>
      </c>
      <c r="W288" s="2" t="s">
        <v>37</v>
      </c>
      <c r="X288" s="2">
        <v>3241000</v>
      </c>
      <c r="Y288" s="96" t="s">
        <v>38</v>
      </c>
    </row>
    <row r="289" spans="1:25" ht="135" x14ac:dyDescent="0.2">
      <c r="A289" s="2" t="s">
        <v>487</v>
      </c>
      <c r="B289" s="2" t="s">
        <v>26</v>
      </c>
      <c r="C289" s="2" t="s">
        <v>54</v>
      </c>
      <c r="D289" s="2" t="s">
        <v>55</v>
      </c>
      <c r="E289" s="2">
        <v>80121704</v>
      </c>
      <c r="F289" s="129" t="s">
        <v>488</v>
      </c>
      <c r="G289" s="3">
        <v>1</v>
      </c>
      <c r="H289" s="3">
        <v>1</v>
      </c>
      <c r="I289" s="3">
        <v>10</v>
      </c>
      <c r="J289" s="2">
        <v>1</v>
      </c>
      <c r="K289" s="2" t="s">
        <v>30</v>
      </c>
      <c r="L289" s="2" t="s">
        <v>31</v>
      </c>
      <c r="M289" s="2" t="s">
        <v>57</v>
      </c>
      <c r="N289" s="2">
        <v>0</v>
      </c>
      <c r="O289" s="4">
        <v>43431720</v>
      </c>
      <c r="P289" s="4">
        <v>43431720</v>
      </c>
      <c r="Q289" s="1">
        <v>0</v>
      </c>
      <c r="R289" s="2">
        <v>0</v>
      </c>
      <c r="S289" s="2" t="s">
        <v>33</v>
      </c>
      <c r="T289" s="2" t="s">
        <v>34</v>
      </c>
      <c r="U289" s="2" t="s">
        <v>35</v>
      </c>
      <c r="V289" s="2" t="s">
        <v>36</v>
      </c>
      <c r="W289" s="2" t="s">
        <v>37</v>
      </c>
      <c r="X289" s="2">
        <v>3241000</v>
      </c>
      <c r="Y289" s="96" t="s">
        <v>38</v>
      </c>
    </row>
    <row r="290" spans="1:25" ht="135" x14ac:dyDescent="0.2">
      <c r="A290" s="2" t="s">
        <v>489</v>
      </c>
      <c r="B290" s="2" t="s">
        <v>26</v>
      </c>
      <c r="C290" s="2" t="s">
        <v>54</v>
      </c>
      <c r="D290" s="2" t="s">
        <v>55</v>
      </c>
      <c r="E290" s="2">
        <v>80111600</v>
      </c>
      <c r="F290" s="129" t="s">
        <v>490</v>
      </c>
      <c r="G290" s="3">
        <v>1</v>
      </c>
      <c r="H290" s="3">
        <v>1</v>
      </c>
      <c r="I290" s="3">
        <v>10</v>
      </c>
      <c r="J290" s="2">
        <v>1</v>
      </c>
      <c r="K290" s="2" t="s">
        <v>30</v>
      </c>
      <c r="L290" s="2" t="s">
        <v>31</v>
      </c>
      <c r="M290" s="2" t="s">
        <v>57</v>
      </c>
      <c r="N290" s="2">
        <v>0</v>
      </c>
      <c r="O290" s="4">
        <v>39013940</v>
      </c>
      <c r="P290" s="4">
        <v>39013940</v>
      </c>
      <c r="Q290" s="1">
        <v>0</v>
      </c>
      <c r="R290" s="2">
        <v>0</v>
      </c>
      <c r="S290" s="2" t="s">
        <v>33</v>
      </c>
      <c r="T290" s="2" t="s">
        <v>34</v>
      </c>
      <c r="U290" s="2" t="s">
        <v>35</v>
      </c>
      <c r="V290" s="2" t="s">
        <v>36</v>
      </c>
      <c r="W290" s="2" t="s">
        <v>37</v>
      </c>
      <c r="X290" s="2">
        <v>3241000</v>
      </c>
      <c r="Y290" s="96" t="s">
        <v>38</v>
      </c>
    </row>
    <row r="291" spans="1:25" ht="135" x14ac:dyDescent="0.2">
      <c r="A291" s="2" t="s">
        <v>491</v>
      </c>
      <c r="B291" s="2" t="s">
        <v>26</v>
      </c>
      <c r="C291" s="2" t="s">
        <v>54</v>
      </c>
      <c r="D291" s="2" t="s">
        <v>55</v>
      </c>
      <c r="E291" s="2">
        <v>80121704</v>
      </c>
      <c r="F291" s="129" t="s">
        <v>486</v>
      </c>
      <c r="G291" s="3">
        <v>1</v>
      </c>
      <c r="H291" s="3">
        <v>1</v>
      </c>
      <c r="I291" s="3">
        <v>8</v>
      </c>
      <c r="J291" s="2">
        <v>1</v>
      </c>
      <c r="K291" s="2" t="s">
        <v>30</v>
      </c>
      <c r="L291" s="2" t="s">
        <v>31</v>
      </c>
      <c r="M291" s="2" t="s">
        <v>57</v>
      </c>
      <c r="N291" s="2">
        <v>0</v>
      </c>
      <c r="O291" s="4">
        <v>31211148</v>
      </c>
      <c r="P291" s="4">
        <v>31211148</v>
      </c>
      <c r="Q291" s="1">
        <v>0</v>
      </c>
      <c r="R291" s="2">
        <v>0</v>
      </c>
      <c r="S291" s="2" t="s">
        <v>33</v>
      </c>
      <c r="T291" s="2" t="s">
        <v>34</v>
      </c>
      <c r="U291" s="2" t="s">
        <v>35</v>
      </c>
      <c r="V291" s="2" t="s">
        <v>36</v>
      </c>
      <c r="W291" s="2" t="s">
        <v>37</v>
      </c>
      <c r="X291" s="2">
        <v>3241000</v>
      </c>
      <c r="Y291" s="96" t="s">
        <v>38</v>
      </c>
    </row>
    <row r="292" spans="1:25" ht="135" x14ac:dyDescent="0.2">
      <c r="A292" s="2" t="s">
        <v>492</v>
      </c>
      <c r="B292" s="2" t="s">
        <v>26</v>
      </c>
      <c r="C292" s="2" t="s">
        <v>54</v>
      </c>
      <c r="D292" s="2" t="s">
        <v>55</v>
      </c>
      <c r="E292" s="2">
        <v>80121704</v>
      </c>
      <c r="F292" s="129" t="s">
        <v>486</v>
      </c>
      <c r="G292" s="3">
        <v>1</v>
      </c>
      <c r="H292" s="3">
        <v>1</v>
      </c>
      <c r="I292" s="3">
        <v>8</v>
      </c>
      <c r="J292" s="2">
        <v>1</v>
      </c>
      <c r="K292" s="2" t="s">
        <v>30</v>
      </c>
      <c r="L292" s="2" t="s">
        <v>31</v>
      </c>
      <c r="M292" s="2" t="s">
        <v>57</v>
      </c>
      <c r="N292" s="2">
        <v>0</v>
      </c>
      <c r="O292" s="4">
        <v>32000000</v>
      </c>
      <c r="P292" s="4">
        <v>32000000</v>
      </c>
      <c r="Q292" s="1">
        <v>0</v>
      </c>
      <c r="R292" s="2">
        <v>0</v>
      </c>
      <c r="S292" s="2" t="s">
        <v>33</v>
      </c>
      <c r="T292" s="2" t="s">
        <v>34</v>
      </c>
      <c r="U292" s="2" t="s">
        <v>35</v>
      </c>
      <c r="V292" s="2" t="s">
        <v>36</v>
      </c>
      <c r="W292" s="2" t="s">
        <v>37</v>
      </c>
      <c r="X292" s="2">
        <v>3241000</v>
      </c>
      <c r="Y292" s="96" t="s">
        <v>38</v>
      </c>
    </row>
    <row r="293" spans="1:25" ht="90" x14ac:dyDescent="0.2">
      <c r="A293" s="2" t="s">
        <v>493</v>
      </c>
      <c r="B293" s="2" t="s">
        <v>26</v>
      </c>
      <c r="C293" s="2" t="s">
        <v>27</v>
      </c>
      <c r="D293" s="2" t="s">
        <v>494</v>
      </c>
      <c r="E293" s="2" t="s">
        <v>495</v>
      </c>
      <c r="F293" s="129" t="s">
        <v>496</v>
      </c>
      <c r="G293" s="3">
        <v>2</v>
      </c>
      <c r="H293" s="3">
        <v>4</v>
      </c>
      <c r="I293" s="3">
        <v>9</v>
      </c>
      <c r="J293" s="2">
        <v>1</v>
      </c>
      <c r="K293" s="2" t="s">
        <v>45</v>
      </c>
      <c r="L293" s="2" t="s">
        <v>46</v>
      </c>
      <c r="M293" s="2" t="s">
        <v>47</v>
      </c>
      <c r="N293" s="2">
        <v>0</v>
      </c>
      <c r="O293" s="4">
        <v>1119663349</v>
      </c>
      <c r="P293" s="4">
        <v>1119663349</v>
      </c>
      <c r="Q293" s="1">
        <v>0</v>
      </c>
      <c r="R293" s="2">
        <v>0</v>
      </c>
      <c r="S293" s="2" t="s">
        <v>33</v>
      </c>
      <c r="T293" s="2" t="s">
        <v>34</v>
      </c>
      <c r="U293" s="2" t="s">
        <v>35</v>
      </c>
      <c r="V293" s="2" t="s">
        <v>36</v>
      </c>
      <c r="W293" s="2" t="s">
        <v>37</v>
      </c>
      <c r="X293" s="2">
        <v>3241000</v>
      </c>
      <c r="Y293" s="96" t="s">
        <v>38</v>
      </c>
    </row>
    <row r="294" spans="1:25" ht="165" x14ac:dyDescent="0.2">
      <c r="A294" s="2" t="s">
        <v>497</v>
      </c>
      <c r="B294" s="2" t="s">
        <v>26</v>
      </c>
      <c r="C294" s="2" t="s">
        <v>54</v>
      </c>
      <c r="D294" s="2" t="s">
        <v>55</v>
      </c>
      <c r="E294" s="24">
        <v>86101713</v>
      </c>
      <c r="F294" s="129" t="s">
        <v>498</v>
      </c>
      <c r="G294" s="3">
        <v>1</v>
      </c>
      <c r="H294" s="3">
        <v>1</v>
      </c>
      <c r="I294" s="2">
        <v>11.5</v>
      </c>
      <c r="J294" s="2">
        <v>1</v>
      </c>
      <c r="K294" s="2" t="s">
        <v>30</v>
      </c>
      <c r="L294" s="2" t="s">
        <v>31</v>
      </c>
      <c r="M294" s="2" t="s">
        <v>57</v>
      </c>
      <c r="N294" s="2">
        <v>0</v>
      </c>
      <c r="O294" s="43">
        <v>83720000</v>
      </c>
      <c r="P294" s="43">
        <v>83720000</v>
      </c>
      <c r="Q294" s="1">
        <v>0</v>
      </c>
      <c r="R294" s="2">
        <v>0</v>
      </c>
      <c r="S294" s="2" t="s">
        <v>33</v>
      </c>
      <c r="T294" s="2" t="s">
        <v>34</v>
      </c>
      <c r="U294" s="2" t="s">
        <v>35</v>
      </c>
      <c r="V294" s="2" t="s">
        <v>36</v>
      </c>
      <c r="W294" s="2" t="s">
        <v>37</v>
      </c>
      <c r="X294" s="2">
        <v>3241000</v>
      </c>
      <c r="Y294" s="96" t="s">
        <v>38</v>
      </c>
    </row>
    <row r="295" spans="1:25" ht="135" x14ac:dyDescent="0.2">
      <c r="A295" s="2" t="s">
        <v>499</v>
      </c>
      <c r="B295" s="2" t="s">
        <v>26</v>
      </c>
      <c r="C295" s="2" t="s">
        <v>54</v>
      </c>
      <c r="D295" s="2" t="s">
        <v>55</v>
      </c>
      <c r="E295" s="24">
        <v>84111500</v>
      </c>
      <c r="F295" s="129" t="s">
        <v>500</v>
      </c>
      <c r="G295" s="3">
        <v>1</v>
      </c>
      <c r="H295" s="3">
        <v>1</v>
      </c>
      <c r="I295" s="2">
        <v>11.5</v>
      </c>
      <c r="J295" s="2">
        <v>1</v>
      </c>
      <c r="K295" s="2" t="s">
        <v>30</v>
      </c>
      <c r="L295" s="2" t="s">
        <v>31</v>
      </c>
      <c r="M295" s="2" t="s">
        <v>57</v>
      </c>
      <c r="N295" s="2">
        <v>0</v>
      </c>
      <c r="O295" s="43">
        <v>74630400</v>
      </c>
      <c r="P295" s="43">
        <v>74630400</v>
      </c>
      <c r="Q295" s="1">
        <v>0</v>
      </c>
      <c r="R295" s="2">
        <v>0</v>
      </c>
      <c r="S295" s="2" t="s">
        <v>33</v>
      </c>
      <c r="T295" s="2" t="s">
        <v>34</v>
      </c>
      <c r="U295" s="2" t="s">
        <v>35</v>
      </c>
      <c r="V295" s="2" t="s">
        <v>36</v>
      </c>
      <c r="W295" s="2" t="s">
        <v>37</v>
      </c>
      <c r="X295" s="2">
        <v>3241000</v>
      </c>
      <c r="Y295" s="96" t="s">
        <v>38</v>
      </c>
    </row>
    <row r="296" spans="1:25" ht="135" x14ac:dyDescent="0.2">
      <c r="A296" s="2" t="s">
        <v>501</v>
      </c>
      <c r="B296" s="2" t="s">
        <v>26</v>
      </c>
      <c r="C296" s="2" t="s">
        <v>54</v>
      </c>
      <c r="D296" s="2" t="s">
        <v>55</v>
      </c>
      <c r="E296" s="24">
        <v>80111601</v>
      </c>
      <c r="F296" s="129" t="s">
        <v>502</v>
      </c>
      <c r="G296" s="3">
        <v>1</v>
      </c>
      <c r="H296" s="3">
        <v>1</v>
      </c>
      <c r="I296" s="2">
        <v>11.5</v>
      </c>
      <c r="J296" s="2">
        <v>1</v>
      </c>
      <c r="K296" s="2" t="s">
        <v>30</v>
      </c>
      <c r="L296" s="2" t="s">
        <v>31</v>
      </c>
      <c r="M296" s="2" t="s">
        <v>57</v>
      </c>
      <c r="N296" s="2">
        <v>0</v>
      </c>
      <c r="O296" s="43">
        <v>59800000</v>
      </c>
      <c r="P296" s="43">
        <v>59800000</v>
      </c>
      <c r="Q296" s="1">
        <v>0</v>
      </c>
      <c r="R296" s="2">
        <v>0</v>
      </c>
      <c r="S296" s="2" t="s">
        <v>33</v>
      </c>
      <c r="T296" s="2" t="s">
        <v>34</v>
      </c>
      <c r="U296" s="2" t="s">
        <v>35</v>
      </c>
      <c r="V296" s="2" t="s">
        <v>36</v>
      </c>
      <c r="W296" s="2" t="s">
        <v>37</v>
      </c>
      <c r="X296" s="2">
        <v>3241000</v>
      </c>
      <c r="Y296" s="96" t="s">
        <v>38</v>
      </c>
    </row>
    <row r="297" spans="1:25" ht="135" x14ac:dyDescent="0.2">
      <c r="A297" s="2" t="s">
        <v>503</v>
      </c>
      <c r="B297" s="2" t="s">
        <v>26</v>
      </c>
      <c r="C297" s="2" t="s">
        <v>54</v>
      </c>
      <c r="D297" s="2" t="s">
        <v>55</v>
      </c>
      <c r="E297" s="24">
        <v>80111601</v>
      </c>
      <c r="F297" s="129" t="s">
        <v>502</v>
      </c>
      <c r="G297" s="3">
        <v>1</v>
      </c>
      <c r="H297" s="3">
        <v>1</v>
      </c>
      <c r="I297" s="2">
        <v>11.5</v>
      </c>
      <c r="J297" s="2">
        <v>1</v>
      </c>
      <c r="K297" s="2" t="s">
        <v>30</v>
      </c>
      <c r="L297" s="2" t="s">
        <v>31</v>
      </c>
      <c r="M297" s="2" t="s">
        <v>57</v>
      </c>
      <c r="N297" s="2">
        <v>0</v>
      </c>
      <c r="O297" s="43">
        <v>59800000</v>
      </c>
      <c r="P297" s="43">
        <v>59800000</v>
      </c>
      <c r="Q297" s="1">
        <v>0</v>
      </c>
      <c r="R297" s="2">
        <v>0</v>
      </c>
      <c r="S297" s="2" t="s">
        <v>33</v>
      </c>
      <c r="T297" s="2" t="s">
        <v>34</v>
      </c>
      <c r="U297" s="2" t="s">
        <v>35</v>
      </c>
      <c r="V297" s="2" t="s">
        <v>36</v>
      </c>
      <c r="W297" s="2" t="s">
        <v>37</v>
      </c>
      <c r="X297" s="2">
        <v>3241000</v>
      </c>
      <c r="Y297" s="96" t="s">
        <v>38</v>
      </c>
    </row>
    <row r="298" spans="1:25" ht="135" x14ac:dyDescent="0.2">
      <c r="A298" s="2" t="s">
        <v>504</v>
      </c>
      <c r="B298" s="2" t="s">
        <v>26</v>
      </c>
      <c r="C298" s="2" t="s">
        <v>54</v>
      </c>
      <c r="D298" s="2" t="s">
        <v>55</v>
      </c>
      <c r="E298" s="24">
        <v>80111601</v>
      </c>
      <c r="F298" s="129" t="s">
        <v>502</v>
      </c>
      <c r="G298" s="3">
        <v>1</v>
      </c>
      <c r="H298" s="3">
        <v>1</v>
      </c>
      <c r="I298" s="2">
        <v>11.5</v>
      </c>
      <c r="J298" s="2">
        <v>1</v>
      </c>
      <c r="K298" s="2" t="s">
        <v>30</v>
      </c>
      <c r="L298" s="2" t="s">
        <v>31</v>
      </c>
      <c r="M298" s="2" t="s">
        <v>57</v>
      </c>
      <c r="N298" s="2">
        <v>0</v>
      </c>
      <c r="O298" s="43">
        <v>59800000</v>
      </c>
      <c r="P298" s="43">
        <v>59800000</v>
      </c>
      <c r="Q298" s="1">
        <v>0</v>
      </c>
      <c r="R298" s="2">
        <v>0</v>
      </c>
      <c r="S298" s="2" t="s">
        <v>33</v>
      </c>
      <c r="T298" s="2" t="s">
        <v>34</v>
      </c>
      <c r="U298" s="2" t="s">
        <v>35</v>
      </c>
      <c r="V298" s="2" t="s">
        <v>36</v>
      </c>
      <c r="W298" s="2" t="s">
        <v>37</v>
      </c>
      <c r="X298" s="2">
        <v>3241000</v>
      </c>
      <c r="Y298" s="96" t="s">
        <v>38</v>
      </c>
    </row>
    <row r="299" spans="1:25" ht="135" x14ac:dyDescent="0.2">
      <c r="A299" s="2" t="s">
        <v>505</v>
      </c>
      <c r="B299" s="2" t="s">
        <v>26</v>
      </c>
      <c r="C299" s="2" t="s">
        <v>54</v>
      </c>
      <c r="D299" s="2" t="s">
        <v>55</v>
      </c>
      <c r="E299" s="24">
        <v>80161506</v>
      </c>
      <c r="F299" s="129" t="s">
        <v>506</v>
      </c>
      <c r="G299" s="3">
        <v>1</v>
      </c>
      <c r="H299" s="3">
        <v>1</v>
      </c>
      <c r="I299" s="2">
        <v>11.5</v>
      </c>
      <c r="J299" s="2">
        <v>1</v>
      </c>
      <c r="K299" s="2" t="s">
        <v>30</v>
      </c>
      <c r="L299" s="2" t="s">
        <v>31</v>
      </c>
      <c r="M299" s="2" t="s">
        <v>57</v>
      </c>
      <c r="N299" s="2">
        <v>0</v>
      </c>
      <c r="O299" s="43">
        <v>35880000</v>
      </c>
      <c r="P299" s="43">
        <v>35880000</v>
      </c>
      <c r="Q299" s="1">
        <v>0</v>
      </c>
      <c r="R299" s="2">
        <v>0</v>
      </c>
      <c r="S299" s="2" t="s">
        <v>33</v>
      </c>
      <c r="T299" s="2" t="s">
        <v>34</v>
      </c>
      <c r="U299" s="2" t="s">
        <v>35</v>
      </c>
      <c r="V299" s="2" t="s">
        <v>36</v>
      </c>
      <c r="W299" s="2" t="s">
        <v>37</v>
      </c>
      <c r="X299" s="2">
        <v>3241000</v>
      </c>
      <c r="Y299" s="96" t="s">
        <v>38</v>
      </c>
    </row>
    <row r="300" spans="1:25" ht="135" x14ac:dyDescent="0.2">
      <c r="A300" s="2" t="s">
        <v>507</v>
      </c>
      <c r="B300" s="2" t="s">
        <v>26</v>
      </c>
      <c r="C300" s="2" t="s">
        <v>54</v>
      </c>
      <c r="D300" s="2" t="s">
        <v>55</v>
      </c>
      <c r="E300" s="24">
        <v>80161506</v>
      </c>
      <c r="F300" s="129" t="s">
        <v>508</v>
      </c>
      <c r="G300" s="3">
        <v>1</v>
      </c>
      <c r="H300" s="3">
        <v>1</v>
      </c>
      <c r="I300" s="2">
        <v>11.5</v>
      </c>
      <c r="J300" s="2">
        <v>1</v>
      </c>
      <c r="K300" s="2" t="s">
        <v>30</v>
      </c>
      <c r="L300" s="2" t="s">
        <v>31</v>
      </c>
      <c r="M300" s="2" t="s">
        <v>57</v>
      </c>
      <c r="N300" s="2">
        <v>0</v>
      </c>
      <c r="O300" s="43">
        <v>35880000</v>
      </c>
      <c r="P300" s="43">
        <v>35880000</v>
      </c>
      <c r="Q300" s="1">
        <v>0</v>
      </c>
      <c r="R300" s="2">
        <v>0</v>
      </c>
      <c r="S300" s="2" t="s">
        <v>33</v>
      </c>
      <c r="T300" s="2" t="s">
        <v>34</v>
      </c>
      <c r="U300" s="2" t="s">
        <v>35</v>
      </c>
      <c r="V300" s="2" t="s">
        <v>36</v>
      </c>
      <c r="W300" s="2" t="s">
        <v>37</v>
      </c>
      <c r="X300" s="2">
        <v>3241000</v>
      </c>
      <c r="Y300" s="96" t="s">
        <v>38</v>
      </c>
    </row>
    <row r="301" spans="1:25" ht="135" x14ac:dyDescent="0.2">
      <c r="A301" s="2" t="s">
        <v>509</v>
      </c>
      <c r="B301" s="2" t="s">
        <v>26</v>
      </c>
      <c r="C301" s="2" t="s">
        <v>54</v>
      </c>
      <c r="D301" s="2" t="s">
        <v>55</v>
      </c>
      <c r="E301" s="24">
        <v>80161506</v>
      </c>
      <c r="F301" s="129" t="s">
        <v>508</v>
      </c>
      <c r="G301" s="3">
        <v>1</v>
      </c>
      <c r="H301" s="3">
        <v>1</v>
      </c>
      <c r="I301" s="2">
        <v>11.5</v>
      </c>
      <c r="J301" s="2">
        <v>1</v>
      </c>
      <c r="K301" s="2" t="s">
        <v>30</v>
      </c>
      <c r="L301" s="2" t="s">
        <v>31</v>
      </c>
      <c r="M301" s="2" t="s">
        <v>57</v>
      </c>
      <c r="N301" s="2">
        <v>0</v>
      </c>
      <c r="O301" s="43">
        <v>35880000</v>
      </c>
      <c r="P301" s="43">
        <v>35880000</v>
      </c>
      <c r="Q301" s="1">
        <v>0</v>
      </c>
      <c r="R301" s="2">
        <v>0</v>
      </c>
      <c r="S301" s="2" t="s">
        <v>33</v>
      </c>
      <c r="T301" s="2" t="s">
        <v>34</v>
      </c>
      <c r="U301" s="2" t="s">
        <v>35</v>
      </c>
      <c r="V301" s="2" t="s">
        <v>36</v>
      </c>
      <c r="W301" s="2" t="s">
        <v>37</v>
      </c>
      <c r="X301" s="2">
        <v>3241000</v>
      </c>
      <c r="Y301" s="96" t="s">
        <v>38</v>
      </c>
    </row>
    <row r="302" spans="1:25" ht="135" x14ac:dyDescent="0.2">
      <c r="A302" s="2" t="s">
        <v>510</v>
      </c>
      <c r="B302" s="2" t="s">
        <v>26</v>
      </c>
      <c r="C302" s="2" t="s">
        <v>54</v>
      </c>
      <c r="D302" s="2" t="s">
        <v>55</v>
      </c>
      <c r="E302" s="24">
        <v>84111500</v>
      </c>
      <c r="F302" s="129" t="s">
        <v>511</v>
      </c>
      <c r="G302" s="3">
        <v>1</v>
      </c>
      <c r="H302" s="3">
        <v>1</v>
      </c>
      <c r="I302" s="2">
        <v>6</v>
      </c>
      <c r="J302" s="2">
        <v>1</v>
      </c>
      <c r="K302" s="2" t="s">
        <v>30</v>
      </c>
      <c r="L302" s="2" t="s">
        <v>31</v>
      </c>
      <c r="M302" s="2" t="s">
        <v>57</v>
      </c>
      <c r="N302" s="2">
        <v>0</v>
      </c>
      <c r="O302" s="43">
        <v>31200000</v>
      </c>
      <c r="P302" s="43">
        <v>31200000</v>
      </c>
      <c r="Q302" s="1">
        <v>0</v>
      </c>
      <c r="R302" s="2">
        <v>0</v>
      </c>
      <c r="S302" s="2" t="s">
        <v>33</v>
      </c>
      <c r="T302" s="2" t="s">
        <v>34</v>
      </c>
      <c r="U302" s="2" t="s">
        <v>35</v>
      </c>
      <c r="V302" s="2" t="s">
        <v>36</v>
      </c>
      <c r="W302" s="2" t="s">
        <v>37</v>
      </c>
      <c r="X302" s="2">
        <v>3241000</v>
      </c>
      <c r="Y302" s="96" t="s">
        <v>38</v>
      </c>
    </row>
    <row r="303" spans="1:25" ht="135" x14ac:dyDescent="0.2">
      <c r="A303" s="2" t="s">
        <v>512</v>
      </c>
      <c r="B303" s="2" t="s">
        <v>26</v>
      </c>
      <c r="C303" s="2" t="s">
        <v>54</v>
      </c>
      <c r="D303" s="2" t="s">
        <v>55</v>
      </c>
      <c r="E303" s="24">
        <v>84111500</v>
      </c>
      <c r="F303" s="129" t="s">
        <v>511</v>
      </c>
      <c r="G303" s="3">
        <v>1</v>
      </c>
      <c r="H303" s="3">
        <v>1</v>
      </c>
      <c r="I303" s="2">
        <v>6</v>
      </c>
      <c r="J303" s="2">
        <v>1</v>
      </c>
      <c r="K303" s="2" t="s">
        <v>30</v>
      </c>
      <c r="L303" s="2" t="s">
        <v>31</v>
      </c>
      <c r="M303" s="2" t="s">
        <v>57</v>
      </c>
      <c r="N303" s="2">
        <v>0</v>
      </c>
      <c r="O303" s="43">
        <v>31200000</v>
      </c>
      <c r="P303" s="43">
        <v>31200000</v>
      </c>
      <c r="Q303" s="1">
        <v>0</v>
      </c>
      <c r="R303" s="2">
        <v>0</v>
      </c>
      <c r="S303" s="2" t="s">
        <v>33</v>
      </c>
      <c r="T303" s="2" t="s">
        <v>34</v>
      </c>
      <c r="U303" s="2" t="s">
        <v>35</v>
      </c>
      <c r="V303" s="2" t="s">
        <v>36</v>
      </c>
      <c r="W303" s="2" t="s">
        <v>37</v>
      </c>
      <c r="X303" s="2">
        <v>3241000</v>
      </c>
      <c r="Y303" s="96" t="s">
        <v>38</v>
      </c>
    </row>
    <row r="304" spans="1:25" ht="135" x14ac:dyDescent="0.2">
      <c r="A304" s="2" t="s">
        <v>513</v>
      </c>
      <c r="B304" s="2" t="s">
        <v>26</v>
      </c>
      <c r="C304" s="2" t="s">
        <v>54</v>
      </c>
      <c r="D304" s="2" t="s">
        <v>55</v>
      </c>
      <c r="E304" s="24">
        <v>84111500</v>
      </c>
      <c r="F304" s="129" t="s">
        <v>511</v>
      </c>
      <c r="G304" s="3">
        <v>1</v>
      </c>
      <c r="H304" s="3">
        <v>1</v>
      </c>
      <c r="I304" s="2">
        <v>6</v>
      </c>
      <c r="J304" s="2">
        <v>1</v>
      </c>
      <c r="K304" s="2" t="s">
        <v>30</v>
      </c>
      <c r="L304" s="2" t="s">
        <v>31</v>
      </c>
      <c r="M304" s="2" t="s">
        <v>57</v>
      </c>
      <c r="N304" s="2">
        <v>0</v>
      </c>
      <c r="O304" s="43">
        <v>31200000</v>
      </c>
      <c r="P304" s="43">
        <v>31200000</v>
      </c>
      <c r="Q304" s="1">
        <v>0</v>
      </c>
      <c r="R304" s="2">
        <v>0</v>
      </c>
      <c r="S304" s="2" t="s">
        <v>33</v>
      </c>
      <c r="T304" s="2" t="s">
        <v>34</v>
      </c>
      <c r="U304" s="2" t="s">
        <v>35</v>
      </c>
      <c r="V304" s="2" t="s">
        <v>36</v>
      </c>
      <c r="W304" s="2" t="s">
        <v>37</v>
      </c>
      <c r="X304" s="2">
        <v>3241000</v>
      </c>
      <c r="Y304" s="96" t="s">
        <v>38</v>
      </c>
    </row>
    <row r="305" spans="1:25" ht="135" x14ac:dyDescent="0.2">
      <c r="A305" s="2" t="s">
        <v>514</v>
      </c>
      <c r="B305" s="2" t="s">
        <v>26</v>
      </c>
      <c r="C305" s="2" t="s">
        <v>54</v>
      </c>
      <c r="D305" s="2" t="s">
        <v>55</v>
      </c>
      <c r="E305" s="24">
        <v>80111601</v>
      </c>
      <c r="F305" s="129" t="s">
        <v>515</v>
      </c>
      <c r="G305" s="3">
        <v>1</v>
      </c>
      <c r="H305" s="3">
        <v>1</v>
      </c>
      <c r="I305" s="2">
        <v>6</v>
      </c>
      <c r="J305" s="2">
        <v>1</v>
      </c>
      <c r="K305" s="2" t="s">
        <v>30</v>
      </c>
      <c r="L305" s="2" t="s">
        <v>31</v>
      </c>
      <c r="M305" s="2" t="s">
        <v>57</v>
      </c>
      <c r="N305" s="2">
        <v>0</v>
      </c>
      <c r="O305" s="43">
        <v>31200000</v>
      </c>
      <c r="P305" s="43">
        <v>31200000</v>
      </c>
      <c r="Q305" s="1">
        <v>0</v>
      </c>
      <c r="R305" s="2">
        <v>0</v>
      </c>
      <c r="S305" s="2" t="s">
        <v>33</v>
      </c>
      <c r="T305" s="2" t="s">
        <v>34</v>
      </c>
      <c r="U305" s="2" t="s">
        <v>35</v>
      </c>
      <c r="V305" s="2" t="s">
        <v>36</v>
      </c>
      <c r="W305" s="2" t="s">
        <v>37</v>
      </c>
      <c r="X305" s="2">
        <v>3241000</v>
      </c>
      <c r="Y305" s="96" t="s">
        <v>38</v>
      </c>
    </row>
    <row r="306" spans="1:25" ht="135" x14ac:dyDescent="0.2">
      <c r="A306" s="2" t="s">
        <v>516</v>
      </c>
      <c r="B306" s="2" t="s">
        <v>26</v>
      </c>
      <c r="C306" s="2" t="s">
        <v>54</v>
      </c>
      <c r="D306" s="2" t="s">
        <v>55</v>
      </c>
      <c r="E306" s="24">
        <v>80161506</v>
      </c>
      <c r="F306" s="129" t="s">
        <v>517</v>
      </c>
      <c r="G306" s="3">
        <v>1</v>
      </c>
      <c r="H306" s="3">
        <v>1</v>
      </c>
      <c r="I306" s="2">
        <v>6</v>
      </c>
      <c r="J306" s="2">
        <v>1</v>
      </c>
      <c r="K306" s="2" t="s">
        <v>30</v>
      </c>
      <c r="L306" s="2" t="s">
        <v>31</v>
      </c>
      <c r="M306" s="2" t="s">
        <v>57</v>
      </c>
      <c r="N306" s="2">
        <v>0</v>
      </c>
      <c r="O306" s="43">
        <v>18720000</v>
      </c>
      <c r="P306" s="43">
        <v>18720000</v>
      </c>
      <c r="Q306" s="1">
        <v>0</v>
      </c>
      <c r="R306" s="2">
        <v>0</v>
      </c>
      <c r="S306" s="2" t="s">
        <v>33</v>
      </c>
      <c r="T306" s="2" t="s">
        <v>34</v>
      </c>
      <c r="U306" s="2" t="s">
        <v>35</v>
      </c>
      <c r="V306" s="2" t="s">
        <v>36</v>
      </c>
      <c r="W306" s="2" t="s">
        <v>37</v>
      </c>
      <c r="X306" s="2">
        <v>3241000</v>
      </c>
      <c r="Y306" s="96" t="s">
        <v>38</v>
      </c>
    </row>
    <row r="307" spans="1:25" ht="195" x14ac:dyDescent="0.2">
      <c r="A307" s="2" t="s">
        <v>518</v>
      </c>
      <c r="B307" s="2" t="s">
        <v>26</v>
      </c>
      <c r="C307" s="2" t="s">
        <v>54</v>
      </c>
      <c r="D307" s="2" t="s">
        <v>55</v>
      </c>
      <c r="E307" s="24">
        <v>80111601</v>
      </c>
      <c r="F307" s="2" t="s">
        <v>519</v>
      </c>
      <c r="G307" s="3">
        <v>1</v>
      </c>
      <c r="H307" s="3">
        <v>1</v>
      </c>
      <c r="I307" s="2">
        <v>6</v>
      </c>
      <c r="J307" s="2">
        <v>1</v>
      </c>
      <c r="K307" s="2" t="s">
        <v>30</v>
      </c>
      <c r="L307" s="2" t="s">
        <v>31</v>
      </c>
      <c r="M307" s="2" t="s">
        <v>57</v>
      </c>
      <c r="N307" s="2">
        <v>0</v>
      </c>
      <c r="O307" s="43">
        <v>42000000</v>
      </c>
      <c r="P307" s="43">
        <v>42000000</v>
      </c>
      <c r="Q307" s="1">
        <v>0</v>
      </c>
      <c r="R307" s="2">
        <v>0</v>
      </c>
      <c r="S307" s="2" t="s">
        <v>33</v>
      </c>
      <c r="T307" s="2" t="s">
        <v>34</v>
      </c>
      <c r="U307" s="2" t="s">
        <v>35</v>
      </c>
      <c r="V307" s="2" t="s">
        <v>36</v>
      </c>
      <c r="W307" s="2" t="s">
        <v>37</v>
      </c>
      <c r="X307" s="2">
        <v>3241000</v>
      </c>
      <c r="Y307" s="96" t="s">
        <v>38</v>
      </c>
    </row>
    <row r="308" spans="1:25" ht="135" x14ac:dyDescent="0.2">
      <c r="A308" s="2" t="s">
        <v>520</v>
      </c>
      <c r="B308" s="2" t="s">
        <v>26</v>
      </c>
      <c r="C308" s="2" t="s">
        <v>54</v>
      </c>
      <c r="D308" s="2" t="s">
        <v>55</v>
      </c>
      <c r="E308" s="98">
        <v>80111601</v>
      </c>
      <c r="F308" s="129" t="s">
        <v>521</v>
      </c>
      <c r="G308" s="3">
        <v>1</v>
      </c>
      <c r="H308" s="3">
        <v>1</v>
      </c>
      <c r="I308" s="99">
        <v>9.5</v>
      </c>
      <c r="J308" s="2">
        <v>1</v>
      </c>
      <c r="K308" s="2" t="s">
        <v>30</v>
      </c>
      <c r="L308" s="2" t="s">
        <v>31</v>
      </c>
      <c r="M308" s="2" t="s">
        <v>57</v>
      </c>
      <c r="N308" s="2">
        <v>0</v>
      </c>
      <c r="O308" s="4">
        <v>47161914</v>
      </c>
      <c r="P308" s="4">
        <v>47161914</v>
      </c>
      <c r="Q308" s="1">
        <v>0</v>
      </c>
      <c r="R308" s="2">
        <v>0</v>
      </c>
      <c r="S308" s="2" t="s">
        <v>33</v>
      </c>
      <c r="T308" s="2" t="s">
        <v>34</v>
      </c>
      <c r="U308" s="2" t="s">
        <v>35</v>
      </c>
      <c r="V308" s="2" t="s">
        <v>36</v>
      </c>
      <c r="W308" s="2" t="s">
        <v>37</v>
      </c>
      <c r="X308" s="2">
        <v>3241000</v>
      </c>
      <c r="Y308" s="96" t="s">
        <v>38</v>
      </c>
    </row>
    <row r="309" spans="1:25" ht="135" x14ac:dyDescent="0.2">
      <c r="A309" s="2" t="s">
        <v>522</v>
      </c>
      <c r="B309" s="2" t="s">
        <v>26</v>
      </c>
      <c r="C309" s="2" t="s">
        <v>54</v>
      </c>
      <c r="D309" s="2" t="s">
        <v>55</v>
      </c>
      <c r="E309" s="98">
        <v>80111601</v>
      </c>
      <c r="F309" s="129" t="s">
        <v>521</v>
      </c>
      <c r="G309" s="3">
        <v>1</v>
      </c>
      <c r="H309" s="3">
        <v>1</v>
      </c>
      <c r="I309" s="99">
        <v>9.5</v>
      </c>
      <c r="J309" s="2">
        <v>1</v>
      </c>
      <c r="K309" s="2" t="s">
        <v>30</v>
      </c>
      <c r="L309" s="2" t="s">
        <v>31</v>
      </c>
      <c r="M309" s="2" t="s">
        <v>57</v>
      </c>
      <c r="N309" s="2">
        <v>0</v>
      </c>
      <c r="O309" s="4">
        <v>43603841</v>
      </c>
      <c r="P309" s="4">
        <v>43603841</v>
      </c>
      <c r="Q309" s="1">
        <v>0</v>
      </c>
      <c r="R309" s="2">
        <v>0</v>
      </c>
      <c r="S309" s="2" t="s">
        <v>33</v>
      </c>
      <c r="T309" s="2" t="s">
        <v>34</v>
      </c>
      <c r="U309" s="2" t="s">
        <v>35</v>
      </c>
      <c r="V309" s="2" t="s">
        <v>36</v>
      </c>
      <c r="W309" s="2" t="s">
        <v>37</v>
      </c>
      <c r="X309" s="2">
        <v>3241000</v>
      </c>
      <c r="Y309" s="96" t="s">
        <v>38</v>
      </c>
    </row>
    <row r="310" spans="1:25" ht="135" x14ac:dyDescent="0.2">
      <c r="A310" s="2" t="s">
        <v>523</v>
      </c>
      <c r="B310" s="2" t="s">
        <v>26</v>
      </c>
      <c r="C310" s="2" t="s">
        <v>54</v>
      </c>
      <c r="D310" s="2" t="s">
        <v>55</v>
      </c>
      <c r="E310" s="98">
        <v>80111601</v>
      </c>
      <c r="F310" s="129" t="s">
        <v>521</v>
      </c>
      <c r="G310" s="3">
        <v>1</v>
      </c>
      <c r="H310" s="3">
        <v>1</v>
      </c>
      <c r="I310" s="99">
        <v>9.5</v>
      </c>
      <c r="J310" s="2">
        <v>1</v>
      </c>
      <c r="K310" s="2" t="s">
        <v>30</v>
      </c>
      <c r="L310" s="2" t="s">
        <v>31</v>
      </c>
      <c r="M310" s="2" t="s">
        <v>57</v>
      </c>
      <c r="N310" s="2">
        <v>0</v>
      </c>
      <c r="O310" s="4">
        <v>43603841</v>
      </c>
      <c r="P310" s="4">
        <v>43603841</v>
      </c>
      <c r="Q310" s="1">
        <v>0</v>
      </c>
      <c r="R310" s="2">
        <v>0</v>
      </c>
      <c r="S310" s="2" t="s">
        <v>33</v>
      </c>
      <c r="T310" s="2" t="s">
        <v>34</v>
      </c>
      <c r="U310" s="2" t="s">
        <v>35</v>
      </c>
      <c r="V310" s="2" t="s">
        <v>36</v>
      </c>
      <c r="W310" s="2" t="s">
        <v>37</v>
      </c>
      <c r="X310" s="2">
        <v>3241000</v>
      </c>
      <c r="Y310" s="96" t="s">
        <v>38</v>
      </c>
    </row>
    <row r="311" spans="1:25" ht="135" x14ac:dyDescent="0.2">
      <c r="A311" s="10" t="s">
        <v>524</v>
      </c>
      <c r="B311" s="2" t="s">
        <v>26</v>
      </c>
      <c r="C311" s="2" t="s">
        <v>54</v>
      </c>
      <c r="D311" s="2" t="s">
        <v>55</v>
      </c>
      <c r="E311" s="98">
        <v>80111601</v>
      </c>
      <c r="F311" s="129" t="s">
        <v>525</v>
      </c>
      <c r="G311" s="3">
        <v>1</v>
      </c>
      <c r="H311" s="3">
        <v>1</v>
      </c>
      <c r="I311" s="99">
        <v>11.7</v>
      </c>
      <c r="J311" s="2">
        <v>1</v>
      </c>
      <c r="K311" s="2" t="s">
        <v>30</v>
      </c>
      <c r="L311" s="2" t="s">
        <v>31</v>
      </c>
      <c r="M311" s="2" t="s">
        <v>57</v>
      </c>
      <c r="N311" s="2">
        <v>0</v>
      </c>
      <c r="O311" s="4">
        <v>70200000</v>
      </c>
      <c r="P311" s="4">
        <v>70200000</v>
      </c>
      <c r="Q311" s="1">
        <v>0</v>
      </c>
      <c r="R311" s="2">
        <v>0</v>
      </c>
      <c r="S311" s="2" t="s">
        <v>33</v>
      </c>
      <c r="T311" s="2" t="s">
        <v>34</v>
      </c>
      <c r="U311" s="2" t="s">
        <v>35</v>
      </c>
      <c r="V311" s="2" t="s">
        <v>36</v>
      </c>
      <c r="W311" s="2" t="s">
        <v>37</v>
      </c>
      <c r="X311" s="2">
        <v>3241000</v>
      </c>
      <c r="Y311" s="96" t="s">
        <v>38</v>
      </c>
    </row>
    <row r="312" spans="1:25" ht="135" x14ac:dyDescent="0.2">
      <c r="A312" s="2" t="s">
        <v>526</v>
      </c>
      <c r="B312" s="2" t="s">
        <v>26</v>
      </c>
      <c r="C312" s="2" t="s">
        <v>54</v>
      </c>
      <c r="D312" s="2" t="s">
        <v>55</v>
      </c>
      <c r="E312" s="98">
        <v>80111601</v>
      </c>
      <c r="F312" s="129" t="s">
        <v>527</v>
      </c>
      <c r="G312" s="3">
        <v>1</v>
      </c>
      <c r="H312" s="3">
        <v>1</v>
      </c>
      <c r="I312" s="99">
        <v>9.5</v>
      </c>
      <c r="J312" s="2">
        <v>1</v>
      </c>
      <c r="K312" s="2" t="s">
        <v>30</v>
      </c>
      <c r="L312" s="2" t="s">
        <v>31</v>
      </c>
      <c r="M312" s="2" t="s">
        <v>57</v>
      </c>
      <c r="N312" s="2">
        <v>0</v>
      </c>
      <c r="O312" s="4">
        <v>61651200</v>
      </c>
      <c r="P312" s="4">
        <v>61651200</v>
      </c>
      <c r="Q312" s="1"/>
      <c r="R312" s="2"/>
      <c r="S312" s="2" t="s">
        <v>33</v>
      </c>
      <c r="T312" s="2" t="s">
        <v>34</v>
      </c>
      <c r="U312" s="2" t="s">
        <v>35</v>
      </c>
      <c r="V312" s="2" t="s">
        <v>36</v>
      </c>
      <c r="W312" s="2" t="s">
        <v>37</v>
      </c>
      <c r="X312" s="2">
        <v>3241000</v>
      </c>
      <c r="Y312" s="96" t="s">
        <v>38</v>
      </c>
    </row>
    <row r="313" spans="1:25" ht="180" x14ac:dyDescent="0.2">
      <c r="A313" s="2" t="s">
        <v>528</v>
      </c>
      <c r="B313" s="2" t="s">
        <v>26</v>
      </c>
      <c r="C313" s="2" t="s">
        <v>54</v>
      </c>
      <c r="D313" s="2" t="s">
        <v>55</v>
      </c>
      <c r="E313" s="98">
        <v>80111601</v>
      </c>
      <c r="F313" s="129" t="s">
        <v>529</v>
      </c>
      <c r="G313" s="3">
        <v>1</v>
      </c>
      <c r="H313" s="3">
        <v>1</v>
      </c>
      <c r="I313" s="99">
        <v>11.7</v>
      </c>
      <c r="J313" s="2">
        <v>1</v>
      </c>
      <c r="K313" s="2" t="s">
        <v>30</v>
      </c>
      <c r="L313" s="2" t="s">
        <v>31</v>
      </c>
      <c r="M313" s="2" t="s">
        <v>57</v>
      </c>
      <c r="N313" s="2">
        <v>0</v>
      </c>
      <c r="O313" s="4">
        <v>75928320</v>
      </c>
      <c r="P313" s="4">
        <v>75928320</v>
      </c>
      <c r="Q313" s="1"/>
      <c r="R313" s="2"/>
      <c r="S313" s="2" t="s">
        <v>33</v>
      </c>
      <c r="T313" s="2" t="s">
        <v>34</v>
      </c>
      <c r="U313" s="2" t="s">
        <v>35</v>
      </c>
      <c r="V313" s="2" t="s">
        <v>36</v>
      </c>
      <c r="W313" s="2" t="s">
        <v>37</v>
      </c>
      <c r="X313" s="2">
        <v>3241000</v>
      </c>
      <c r="Y313" s="96" t="s">
        <v>38</v>
      </c>
    </row>
    <row r="314" spans="1:25" ht="195" x14ac:dyDescent="0.2">
      <c r="A314" s="2" t="s">
        <v>530</v>
      </c>
      <c r="B314" s="2" t="s">
        <v>26</v>
      </c>
      <c r="C314" s="2" t="s">
        <v>54</v>
      </c>
      <c r="D314" s="2" t="s">
        <v>55</v>
      </c>
      <c r="E314" s="98">
        <v>80111601</v>
      </c>
      <c r="F314" s="28" t="s">
        <v>531</v>
      </c>
      <c r="G314" s="3">
        <v>1</v>
      </c>
      <c r="H314" s="3">
        <v>1</v>
      </c>
      <c r="I314" s="99">
        <v>11.7</v>
      </c>
      <c r="J314" s="2">
        <v>1</v>
      </c>
      <c r="K314" s="2" t="s">
        <v>30</v>
      </c>
      <c r="L314" s="2" t="s">
        <v>31</v>
      </c>
      <c r="M314" s="2" t="s">
        <v>57</v>
      </c>
      <c r="N314" s="2">
        <v>0</v>
      </c>
      <c r="O314" s="4">
        <v>75928230</v>
      </c>
      <c r="P314" s="4">
        <v>75928230</v>
      </c>
      <c r="Q314" s="1"/>
      <c r="R314" s="2"/>
      <c r="S314" s="2" t="s">
        <v>33</v>
      </c>
      <c r="T314" s="2" t="s">
        <v>34</v>
      </c>
      <c r="U314" s="2" t="s">
        <v>35</v>
      </c>
      <c r="V314" s="2" t="s">
        <v>36</v>
      </c>
      <c r="W314" s="2" t="s">
        <v>37</v>
      </c>
      <c r="X314" s="2">
        <v>3241000</v>
      </c>
      <c r="Y314" s="96" t="s">
        <v>38</v>
      </c>
    </row>
    <row r="315" spans="1:25" ht="135" x14ac:dyDescent="0.2">
      <c r="A315" s="2" t="s">
        <v>532</v>
      </c>
      <c r="B315" s="2" t="s">
        <v>26</v>
      </c>
      <c r="C315" s="2" t="s">
        <v>54</v>
      </c>
      <c r="D315" s="2" t="s">
        <v>55</v>
      </c>
      <c r="E315" s="98">
        <v>80111601</v>
      </c>
      <c r="F315" s="28" t="s">
        <v>533</v>
      </c>
      <c r="G315" s="3">
        <v>1</v>
      </c>
      <c r="H315" s="3">
        <v>1</v>
      </c>
      <c r="I315" s="99">
        <v>9.5</v>
      </c>
      <c r="J315" s="2">
        <v>1</v>
      </c>
      <c r="K315" s="2" t="s">
        <v>30</v>
      </c>
      <c r="L315" s="2" t="s">
        <v>31</v>
      </c>
      <c r="M315" s="2" t="s">
        <v>57</v>
      </c>
      <c r="N315" s="2">
        <v>0</v>
      </c>
      <c r="O315" s="4">
        <v>17991879</v>
      </c>
      <c r="P315" s="4">
        <v>17991879</v>
      </c>
      <c r="Q315" s="1"/>
      <c r="R315" s="2"/>
      <c r="S315" s="2" t="s">
        <v>33</v>
      </c>
      <c r="T315" s="2" t="s">
        <v>34</v>
      </c>
      <c r="U315" s="2" t="s">
        <v>35</v>
      </c>
      <c r="V315" s="2" t="s">
        <v>36</v>
      </c>
      <c r="W315" s="2" t="s">
        <v>37</v>
      </c>
      <c r="X315" s="2">
        <v>3241000</v>
      </c>
      <c r="Y315" s="96" t="s">
        <v>38</v>
      </c>
    </row>
    <row r="316" spans="1:25" ht="135" x14ac:dyDescent="0.2">
      <c r="A316" s="2" t="s">
        <v>534</v>
      </c>
      <c r="B316" s="2" t="s">
        <v>26</v>
      </c>
      <c r="C316" s="2" t="s">
        <v>54</v>
      </c>
      <c r="D316" s="2" t="s">
        <v>55</v>
      </c>
      <c r="E316" s="98">
        <v>80111601</v>
      </c>
      <c r="F316" s="28" t="s">
        <v>535</v>
      </c>
      <c r="G316" s="3">
        <v>1</v>
      </c>
      <c r="H316" s="3">
        <v>1</v>
      </c>
      <c r="I316" s="99">
        <v>11.7</v>
      </c>
      <c r="J316" s="2">
        <v>1</v>
      </c>
      <c r="K316" s="2" t="s">
        <v>30</v>
      </c>
      <c r="L316" s="2" t="s">
        <v>31</v>
      </c>
      <c r="M316" s="2" t="s">
        <v>57</v>
      </c>
      <c r="N316" s="2">
        <v>0</v>
      </c>
      <c r="O316" s="4">
        <v>43290000</v>
      </c>
      <c r="P316" s="4">
        <v>43290000</v>
      </c>
      <c r="Q316" s="1"/>
      <c r="R316" s="2"/>
      <c r="S316" s="2" t="s">
        <v>33</v>
      </c>
      <c r="T316" s="2" t="s">
        <v>34</v>
      </c>
      <c r="U316" s="2" t="s">
        <v>35</v>
      </c>
      <c r="V316" s="2" t="s">
        <v>36</v>
      </c>
      <c r="W316" s="2" t="s">
        <v>37</v>
      </c>
      <c r="X316" s="2">
        <v>3241000</v>
      </c>
      <c r="Y316" s="96" t="s">
        <v>38</v>
      </c>
    </row>
    <row r="317" spans="1:25" ht="135" x14ac:dyDescent="0.2">
      <c r="A317" s="2" t="s">
        <v>536</v>
      </c>
      <c r="B317" s="2" t="s">
        <v>26</v>
      </c>
      <c r="C317" s="2" t="s">
        <v>54</v>
      </c>
      <c r="D317" s="2" t="s">
        <v>55</v>
      </c>
      <c r="E317" s="98">
        <v>80111601</v>
      </c>
      <c r="F317" s="28" t="s">
        <v>537</v>
      </c>
      <c r="G317" s="3">
        <v>1</v>
      </c>
      <c r="H317" s="3">
        <v>1</v>
      </c>
      <c r="I317" s="99">
        <v>9.5</v>
      </c>
      <c r="J317" s="2">
        <v>1</v>
      </c>
      <c r="K317" s="2" t="s">
        <v>30</v>
      </c>
      <c r="L317" s="2" t="s">
        <v>31</v>
      </c>
      <c r="M317" s="2" t="s">
        <v>57</v>
      </c>
      <c r="N317" s="2">
        <v>0</v>
      </c>
      <c r="O317" s="4">
        <v>31853120</v>
      </c>
      <c r="P317" s="4">
        <v>31853120</v>
      </c>
      <c r="Q317" s="1"/>
      <c r="R317" s="2"/>
      <c r="S317" s="2" t="s">
        <v>33</v>
      </c>
      <c r="T317" s="2" t="s">
        <v>34</v>
      </c>
      <c r="U317" s="2" t="s">
        <v>35</v>
      </c>
      <c r="V317" s="2" t="s">
        <v>36</v>
      </c>
      <c r="W317" s="2" t="s">
        <v>37</v>
      </c>
      <c r="X317" s="2">
        <v>3241000</v>
      </c>
      <c r="Y317" s="96" t="s">
        <v>38</v>
      </c>
    </row>
    <row r="318" spans="1:25" ht="135" x14ac:dyDescent="0.2">
      <c r="A318" s="2" t="s">
        <v>538</v>
      </c>
      <c r="B318" s="2" t="s">
        <v>26</v>
      </c>
      <c r="C318" s="2" t="s">
        <v>54</v>
      </c>
      <c r="D318" s="2" t="s">
        <v>55</v>
      </c>
      <c r="E318" s="98">
        <v>80111601</v>
      </c>
      <c r="F318" s="28" t="s">
        <v>539</v>
      </c>
      <c r="G318" s="3">
        <v>1</v>
      </c>
      <c r="H318" s="3">
        <v>1</v>
      </c>
      <c r="I318" s="99">
        <v>9.5</v>
      </c>
      <c r="J318" s="2">
        <v>1</v>
      </c>
      <c r="K318" s="2" t="s">
        <v>30</v>
      </c>
      <c r="L318" s="2" t="s">
        <v>31</v>
      </c>
      <c r="M318" s="2" t="s">
        <v>57</v>
      </c>
      <c r="N318" s="2">
        <v>0</v>
      </c>
      <c r="O318" s="4">
        <v>44460000</v>
      </c>
      <c r="P318" s="4">
        <v>44460000</v>
      </c>
      <c r="Q318" s="1"/>
      <c r="R318" s="2"/>
      <c r="S318" s="2" t="s">
        <v>33</v>
      </c>
      <c r="T318" s="2" t="s">
        <v>34</v>
      </c>
      <c r="U318" s="2" t="s">
        <v>35</v>
      </c>
      <c r="V318" s="2" t="s">
        <v>36</v>
      </c>
      <c r="W318" s="2" t="s">
        <v>37</v>
      </c>
      <c r="X318" s="2">
        <v>3241000</v>
      </c>
      <c r="Y318" s="96" t="s">
        <v>38</v>
      </c>
    </row>
    <row r="319" spans="1:25" ht="135" x14ac:dyDescent="0.2">
      <c r="A319" s="2" t="s">
        <v>540</v>
      </c>
      <c r="B319" s="2" t="s">
        <v>26</v>
      </c>
      <c r="C319" s="2" t="s">
        <v>54</v>
      </c>
      <c r="D319" s="2" t="s">
        <v>55</v>
      </c>
      <c r="E319" s="98">
        <v>80111601</v>
      </c>
      <c r="F319" s="28" t="s">
        <v>541</v>
      </c>
      <c r="G319" s="3">
        <v>1</v>
      </c>
      <c r="H319" s="3">
        <v>1</v>
      </c>
      <c r="I319" s="99">
        <v>9.5</v>
      </c>
      <c r="J319" s="2">
        <v>1</v>
      </c>
      <c r="K319" s="2" t="s">
        <v>30</v>
      </c>
      <c r="L319" s="2" t="s">
        <v>31</v>
      </c>
      <c r="M319" s="2" t="s">
        <v>57</v>
      </c>
      <c r="N319" s="2">
        <v>0</v>
      </c>
      <c r="O319" s="4">
        <v>47161914</v>
      </c>
      <c r="P319" s="4">
        <v>47161914</v>
      </c>
      <c r="Q319" s="1"/>
      <c r="R319" s="2"/>
      <c r="S319" s="2" t="s">
        <v>33</v>
      </c>
      <c r="T319" s="2" t="s">
        <v>34</v>
      </c>
      <c r="U319" s="2" t="s">
        <v>35</v>
      </c>
      <c r="V319" s="2" t="s">
        <v>36</v>
      </c>
      <c r="W319" s="2" t="s">
        <v>37</v>
      </c>
      <c r="X319" s="2">
        <v>3241000</v>
      </c>
      <c r="Y319" s="96" t="s">
        <v>38</v>
      </c>
    </row>
    <row r="320" spans="1:25" ht="135" x14ac:dyDescent="0.2">
      <c r="A320" s="2" t="s">
        <v>542</v>
      </c>
      <c r="B320" s="2" t="s">
        <v>26</v>
      </c>
      <c r="C320" s="2" t="s">
        <v>54</v>
      </c>
      <c r="D320" s="2" t="s">
        <v>55</v>
      </c>
      <c r="E320" s="98">
        <v>80111601</v>
      </c>
      <c r="F320" s="28" t="s">
        <v>541</v>
      </c>
      <c r="G320" s="3">
        <v>1</v>
      </c>
      <c r="H320" s="3">
        <v>1</v>
      </c>
      <c r="I320" s="99">
        <v>9.5</v>
      </c>
      <c r="J320" s="2">
        <v>1</v>
      </c>
      <c r="K320" s="2" t="s">
        <v>30</v>
      </c>
      <c r="L320" s="2" t="s">
        <v>31</v>
      </c>
      <c r="M320" s="2" t="s">
        <v>57</v>
      </c>
      <c r="N320" s="2">
        <v>0</v>
      </c>
      <c r="O320" s="4">
        <v>47161914</v>
      </c>
      <c r="P320" s="4">
        <v>47161914</v>
      </c>
      <c r="Q320" s="1"/>
      <c r="R320" s="2"/>
      <c r="S320" s="2" t="s">
        <v>33</v>
      </c>
      <c r="T320" s="2" t="s">
        <v>34</v>
      </c>
      <c r="U320" s="2" t="s">
        <v>35</v>
      </c>
      <c r="V320" s="2" t="s">
        <v>36</v>
      </c>
      <c r="W320" s="2" t="s">
        <v>37</v>
      </c>
      <c r="X320" s="2">
        <v>3241000</v>
      </c>
      <c r="Y320" s="96" t="s">
        <v>38</v>
      </c>
    </row>
    <row r="321" spans="1:25" ht="135" x14ac:dyDescent="0.2">
      <c r="A321" s="2" t="s">
        <v>543</v>
      </c>
      <c r="B321" s="2" t="s">
        <v>26</v>
      </c>
      <c r="C321" s="2" t="s">
        <v>54</v>
      </c>
      <c r="D321" s="2" t="s">
        <v>55</v>
      </c>
      <c r="E321" s="98">
        <v>80111601</v>
      </c>
      <c r="F321" s="28" t="s">
        <v>544</v>
      </c>
      <c r="G321" s="3">
        <v>1</v>
      </c>
      <c r="H321" s="3">
        <v>1</v>
      </c>
      <c r="I321" s="99">
        <v>9.5</v>
      </c>
      <c r="J321" s="2">
        <v>1</v>
      </c>
      <c r="K321" s="2" t="s">
        <v>30</v>
      </c>
      <c r="L321" s="2" t="s">
        <v>31</v>
      </c>
      <c r="M321" s="2" t="s">
        <v>57</v>
      </c>
      <c r="N321" s="2">
        <v>0</v>
      </c>
      <c r="O321" s="4">
        <v>37063252.5</v>
      </c>
      <c r="P321" s="4">
        <v>37063252.5</v>
      </c>
      <c r="Q321" s="1"/>
      <c r="R321" s="2"/>
      <c r="S321" s="2" t="s">
        <v>33</v>
      </c>
      <c r="T321" s="2" t="s">
        <v>34</v>
      </c>
      <c r="U321" s="2" t="s">
        <v>35</v>
      </c>
      <c r="V321" s="2" t="s">
        <v>36</v>
      </c>
      <c r="W321" s="2" t="s">
        <v>37</v>
      </c>
      <c r="X321" s="2">
        <v>3241000</v>
      </c>
      <c r="Y321" s="96" t="s">
        <v>38</v>
      </c>
    </row>
    <row r="322" spans="1:25" ht="135" x14ac:dyDescent="0.2">
      <c r="A322" s="2" t="s">
        <v>545</v>
      </c>
      <c r="B322" s="2" t="s">
        <v>26</v>
      </c>
      <c r="C322" s="2" t="s">
        <v>54</v>
      </c>
      <c r="D322" s="2" t="s">
        <v>55</v>
      </c>
      <c r="E322" s="98">
        <v>80111601</v>
      </c>
      <c r="F322" s="28" t="s">
        <v>546</v>
      </c>
      <c r="G322" s="3">
        <v>1</v>
      </c>
      <c r="H322" s="3">
        <v>1</v>
      </c>
      <c r="I322" s="99">
        <v>11.7</v>
      </c>
      <c r="J322" s="2">
        <v>1</v>
      </c>
      <c r="K322" s="2" t="s">
        <v>30</v>
      </c>
      <c r="L322" s="2" t="s">
        <v>31</v>
      </c>
      <c r="M322" s="2" t="s">
        <v>57</v>
      </c>
      <c r="N322" s="2">
        <v>0</v>
      </c>
      <c r="O322" s="4">
        <v>45646322</v>
      </c>
      <c r="P322" s="4">
        <v>45646322</v>
      </c>
      <c r="Q322" s="1"/>
      <c r="R322" s="2"/>
      <c r="S322" s="2" t="s">
        <v>33</v>
      </c>
      <c r="T322" s="2" t="s">
        <v>34</v>
      </c>
      <c r="U322" s="2" t="s">
        <v>35</v>
      </c>
      <c r="V322" s="2" t="s">
        <v>36</v>
      </c>
      <c r="W322" s="2" t="s">
        <v>37</v>
      </c>
      <c r="X322" s="2">
        <v>3241000</v>
      </c>
      <c r="Y322" s="96" t="s">
        <v>38</v>
      </c>
    </row>
    <row r="323" spans="1:25" ht="135" x14ac:dyDescent="0.2">
      <c r="A323" s="2" t="s">
        <v>547</v>
      </c>
      <c r="B323" s="2" t="s">
        <v>26</v>
      </c>
      <c r="C323" s="2" t="s">
        <v>54</v>
      </c>
      <c r="D323" s="2" t="s">
        <v>55</v>
      </c>
      <c r="E323" s="98">
        <v>80111601</v>
      </c>
      <c r="F323" s="28" t="s">
        <v>548</v>
      </c>
      <c r="G323" s="3">
        <v>1</v>
      </c>
      <c r="H323" s="3">
        <v>1</v>
      </c>
      <c r="I323" s="99">
        <v>11.7</v>
      </c>
      <c r="J323" s="2">
        <v>1</v>
      </c>
      <c r="K323" s="2" t="s">
        <v>30</v>
      </c>
      <c r="L323" s="2" t="s">
        <v>31</v>
      </c>
      <c r="M323" s="2" t="s">
        <v>57</v>
      </c>
      <c r="N323" s="2">
        <v>0</v>
      </c>
      <c r="O323" s="4">
        <v>52650000</v>
      </c>
      <c r="P323" s="4">
        <v>52650000</v>
      </c>
      <c r="Q323" s="1"/>
      <c r="R323" s="2"/>
      <c r="S323" s="2" t="s">
        <v>33</v>
      </c>
      <c r="T323" s="2" t="s">
        <v>34</v>
      </c>
      <c r="U323" s="2" t="s">
        <v>35</v>
      </c>
      <c r="V323" s="2" t="s">
        <v>36</v>
      </c>
      <c r="W323" s="2" t="s">
        <v>37</v>
      </c>
      <c r="X323" s="2">
        <v>3241000</v>
      </c>
      <c r="Y323" s="96" t="s">
        <v>38</v>
      </c>
    </row>
    <row r="324" spans="1:25" ht="135" x14ac:dyDescent="0.2">
      <c r="A324" s="2" t="s">
        <v>549</v>
      </c>
      <c r="B324" s="2" t="s">
        <v>26</v>
      </c>
      <c r="C324" s="2" t="s">
        <v>54</v>
      </c>
      <c r="D324" s="2" t="s">
        <v>55</v>
      </c>
      <c r="E324" s="98">
        <v>80111601</v>
      </c>
      <c r="F324" s="28" t="s">
        <v>550</v>
      </c>
      <c r="G324" s="3">
        <v>1</v>
      </c>
      <c r="H324" s="3">
        <v>1</v>
      </c>
      <c r="I324" s="99">
        <v>11.7</v>
      </c>
      <c r="J324" s="2">
        <v>1</v>
      </c>
      <c r="K324" s="2" t="s">
        <v>30</v>
      </c>
      <c r="L324" s="2" t="s">
        <v>31</v>
      </c>
      <c r="M324" s="2" t="s">
        <v>57</v>
      </c>
      <c r="N324" s="2">
        <v>0</v>
      </c>
      <c r="O324" s="4">
        <v>45646322</v>
      </c>
      <c r="P324" s="4">
        <v>45646322</v>
      </c>
      <c r="Q324" s="1"/>
      <c r="R324" s="2"/>
      <c r="S324" s="2" t="s">
        <v>33</v>
      </c>
      <c r="T324" s="2" t="s">
        <v>34</v>
      </c>
      <c r="U324" s="2" t="s">
        <v>35</v>
      </c>
      <c r="V324" s="2" t="s">
        <v>36</v>
      </c>
      <c r="W324" s="2" t="s">
        <v>37</v>
      </c>
      <c r="X324" s="2">
        <v>3241000</v>
      </c>
      <c r="Y324" s="96" t="s">
        <v>38</v>
      </c>
    </row>
    <row r="325" spans="1:25" ht="135" x14ac:dyDescent="0.2">
      <c r="A325" s="2" t="s">
        <v>551</v>
      </c>
      <c r="B325" s="2" t="s">
        <v>26</v>
      </c>
      <c r="C325" s="2" t="s">
        <v>54</v>
      </c>
      <c r="D325" s="2" t="s">
        <v>55</v>
      </c>
      <c r="E325" s="98">
        <v>80111601</v>
      </c>
      <c r="F325" s="28" t="s">
        <v>552</v>
      </c>
      <c r="G325" s="3">
        <v>1</v>
      </c>
      <c r="H325" s="3">
        <v>1</v>
      </c>
      <c r="I325" s="99">
        <v>11.21</v>
      </c>
      <c r="J325" s="2">
        <v>1</v>
      </c>
      <c r="K325" s="2" t="s">
        <v>30</v>
      </c>
      <c r="L325" s="2" t="s">
        <v>31</v>
      </c>
      <c r="M325" s="2" t="s">
        <v>57</v>
      </c>
      <c r="N325" s="2">
        <v>0</v>
      </c>
      <c r="O325" s="4">
        <v>45646322</v>
      </c>
      <c r="P325" s="4">
        <v>45646322</v>
      </c>
      <c r="Q325" s="1"/>
      <c r="R325" s="2"/>
      <c r="S325" s="2" t="s">
        <v>33</v>
      </c>
      <c r="T325" s="2" t="s">
        <v>34</v>
      </c>
      <c r="U325" s="2" t="s">
        <v>35</v>
      </c>
      <c r="V325" s="2" t="s">
        <v>36</v>
      </c>
      <c r="W325" s="2" t="s">
        <v>37</v>
      </c>
      <c r="X325" s="2">
        <v>3241000</v>
      </c>
      <c r="Y325" s="96" t="s">
        <v>38</v>
      </c>
    </row>
    <row r="326" spans="1:25" ht="135" x14ac:dyDescent="0.2">
      <c r="A326" s="2" t="s">
        <v>553</v>
      </c>
      <c r="B326" s="2" t="s">
        <v>26</v>
      </c>
      <c r="C326" s="2" t="s">
        <v>54</v>
      </c>
      <c r="D326" s="2" t="s">
        <v>55</v>
      </c>
      <c r="E326" s="98">
        <v>80111601</v>
      </c>
      <c r="F326" s="28" t="s">
        <v>554</v>
      </c>
      <c r="G326" s="3">
        <v>1</v>
      </c>
      <c r="H326" s="3">
        <v>1</v>
      </c>
      <c r="I326" s="99">
        <v>9.5</v>
      </c>
      <c r="J326" s="2">
        <v>1</v>
      </c>
      <c r="K326" s="2" t="s">
        <v>30</v>
      </c>
      <c r="L326" s="2" t="s">
        <v>31</v>
      </c>
      <c r="M326" s="2" t="s">
        <v>57</v>
      </c>
      <c r="N326" s="2">
        <v>0</v>
      </c>
      <c r="O326" s="4">
        <v>29640000</v>
      </c>
      <c r="P326" s="4">
        <v>29640000</v>
      </c>
      <c r="Q326" s="1"/>
      <c r="R326" s="2"/>
      <c r="S326" s="2" t="s">
        <v>33</v>
      </c>
      <c r="T326" s="2" t="s">
        <v>34</v>
      </c>
      <c r="U326" s="2" t="s">
        <v>35</v>
      </c>
      <c r="V326" s="2" t="s">
        <v>36</v>
      </c>
      <c r="W326" s="2" t="s">
        <v>37</v>
      </c>
      <c r="X326" s="2">
        <v>3241000</v>
      </c>
      <c r="Y326" s="96" t="s">
        <v>38</v>
      </c>
    </row>
    <row r="327" spans="1:25" ht="135" x14ac:dyDescent="0.2">
      <c r="A327" s="2" t="s">
        <v>555</v>
      </c>
      <c r="B327" s="2" t="s">
        <v>26</v>
      </c>
      <c r="C327" s="2" t="s">
        <v>54</v>
      </c>
      <c r="D327" s="2" t="s">
        <v>55</v>
      </c>
      <c r="E327" s="98">
        <v>80111601</v>
      </c>
      <c r="F327" s="28" t="s">
        <v>556</v>
      </c>
      <c r="G327" s="3">
        <v>1</v>
      </c>
      <c r="H327" s="3">
        <v>1</v>
      </c>
      <c r="I327" s="99">
        <v>9.5</v>
      </c>
      <c r="J327" s="2">
        <v>1</v>
      </c>
      <c r="K327" s="2" t="s">
        <v>30</v>
      </c>
      <c r="L327" s="2" t="s">
        <v>31</v>
      </c>
      <c r="M327" s="2" t="s">
        <v>57</v>
      </c>
      <c r="N327" s="2">
        <v>0</v>
      </c>
      <c r="O327" s="4">
        <v>18495360</v>
      </c>
      <c r="P327" s="4">
        <v>18495360</v>
      </c>
      <c r="Q327" s="1"/>
      <c r="R327" s="2"/>
      <c r="S327" s="2" t="s">
        <v>33</v>
      </c>
      <c r="T327" s="2" t="s">
        <v>34</v>
      </c>
      <c r="U327" s="2" t="s">
        <v>35</v>
      </c>
      <c r="V327" s="2" t="s">
        <v>36</v>
      </c>
      <c r="W327" s="2" t="s">
        <v>37</v>
      </c>
      <c r="X327" s="2">
        <v>3241000</v>
      </c>
      <c r="Y327" s="96" t="s">
        <v>38</v>
      </c>
    </row>
    <row r="328" spans="1:25" ht="135" x14ac:dyDescent="0.2">
      <c r="A328" s="2" t="s">
        <v>557</v>
      </c>
      <c r="B328" s="2" t="s">
        <v>26</v>
      </c>
      <c r="C328" s="2" t="s">
        <v>54</v>
      </c>
      <c r="D328" s="2" t="s">
        <v>55</v>
      </c>
      <c r="E328" s="98">
        <v>80111601</v>
      </c>
      <c r="F328" s="28" t="s">
        <v>556</v>
      </c>
      <c r="G328" s="3">
        <v>1</v>
      </c>
      <c r="H328" s="3">
        <v>1</v>
      </c>
      <c r="I328" s="99">
        <v>9.5</v>
      </c>
      <c r="J328" s="2">
        <v>1</v>
      </c>
      <c r="K328" s="2" t="s">
        <v>30</v>
      </c>
      <c r="L328" s="2" t="s">
        <v>31</v>
      </c>
      <c r="M328" s="2" t="s">
        <v>57</v>
      </c>
      <c r="N328" s="2">
        <v>0</v>
      </c>
      <c r="O328" s="4">
        <v>18495360</v>
      </c>
      <c r="P328" s="4">
        <v>18495360</v>
      </c>
      <c r="Q328" s="1"/>
      <c r="R328" s="2"/>
      <c r="S328" s="2" t="s">
        <v>33</v>
      </c>
      <c r="T328" s="2" t="s">
        <v>34</v>
      </c>
      <c r="U328" s="2" t="s">
        <v>35</v>
      </c>
      <c r="V328" s="2" t="s">
        <v>36</v>
      </c>
      <c r="W328" s="2" t="s">
        <v>37</v>
      </c>
      <c r="X328" s="2">
        <v>3241000</v>
      </c>
      <c r="Y328" s="96" t="s">
        <v>38</v>
      </c>
    </row>
    <row r="329" spans="1:25" ht="135" x14ac:dyDescent="0.2">
      <c r="A329" s="2" t="s">
        <v>558</v>
      </c>
      <c r="B329" s="2" t="s">
        <v>26</v>
      </c>
      <c r="C329" s="2" t="s">
        <v>54</v>
      </c>
      <c r="D329" s="2" t="s">
        <v>55</v>
      </c>
      <c r="E329" s="98">
        <v>80111601</v>
      </c>
      <c r="F329" s="28" t="s">
        <v>559</v>
      </c>
      <c r="G329" s="3">
        <v>1</v>
      </c>
      <c r="H329" s="3">
        <v>1</v>
      </c>
      <c r="I329" s="2">
        <v>11</v>
      </c>
      <c r="J329" s="2">
        <v>1</v>
      </c>
      <c r="K329" s="2" t="s">
        <v>30</v>
      </c>
      <c r="L329" s="2" t="s">
        <v>31</v>
      </c>
      <c r="M329" s="2" t="s">
        <v>32</v>
      </c>
      <c r="N329" s="2">
        <v>0</v>
      </c>
      <c r="O329" s="4">
        <v>19036160</v>
      </c>
      <c r="P329" s="4">
        <v>19036160</v>
      </c>
      <c r="Q329" s="1"/>
      <c r="R329" s="2"/>
      <c r="S329" s="2" t="s">
        <v>33</v>
      </c>
      <c r="T329" s="2" t="s">
        <v>34</v>
      </c>
      <c r="U329" s="2" t="s">
        <v>35</v>
      </c>
      <c r="V329" s="2" t="s">
        <v>36</v>
      </c>
      <c r="W329" s="2" t="s">
        <v>37</v>
      </c>
      <c r="X329" s="2">
        <v>3241000</v>
      </c>
      <c r="Y329" s="96" t="s">
        <v>38</v>
      </c>
    </row>
    <row r="330" spans="1:25" ht="165" x14ac:dyDescent="0.2">
      <c r="A330" s="2" t="s">
        <v>560</v>
      </c>
      <c r="B330" s="2" t="s">
        <v>26</v>
      </c>
      <c r="C330" s="2" t="s">
        <v>54</v>
      </c>
      <c r="D330" s="2" t="s">
        <v>55</v>
      </c>
      <c r="E330" s="98">
        <v>80111607</v>
      </c>
      <c r="F330" s="28" t="s">
        <v>561</v>
      </c>
      <c r="G330" s="3">
        <v>1</v>
      </c>
      <c r="H330" s="3">
        <v>1</v>
      </c>
      <c r="I330" s="2">
        <v>9.5</v>
      </c>
      <c r="J330" s="2">
        <v>1</v>
      </c>
      <c r="K330" s="2" t="s">
        <v>30</v>
      </c>
      <c r="L330" s="2" t="s">
        <v>31</v>
      </c>
      <c r="M330" s="2" t="s">
        <v>57</v>
      </c>
      <c r="N330" s="2">
        <v>0</v>
      </c>
      <c r="O330" s="4">
        <v>52250000</v>
      </c>
      <c r="P330" s="4">
        <v>52250000</v>
      </c>
      <c r="Q330" s="1"/>
      <c r="R330" s="2"/>
      <c r="S330" s="2" t="s">
        <v>33</v>
      </c>
      <c r="T330" s="2" t="s">
        <v>34</v>
      </c>
      <c r="U330" s="2" t="s">
        <v>35</v>
      </c>
      <c r="V330" s="2" t="s">
        <v>36</v>
      </c>
      <c r="W330" s="2" t="s">
        <v>37</v>
      </c>
      <c r="X330" s="2">
        <v>3241000</v>
      </c>
      <c r="Y330" s="96" t="s">
        <v>38</v>
      </c>
    </row>
    <row r="331" spans="1:25" ht="165" x14ac:dyDescent="0.2">
      <c r="A331" s="2" t="s">
        <v>562</v>
      </c>
      <c r="B331" s="2" t="s">
        <v>26</v>
      </c>
      <c r="C331" s="2" t="s">
        <v>54</v>
      </c>
      <c r="D331" s="2" t="s">
        <v>55</v>
      </c>
      <c r="E331" s="98">
        <v>80111607</v>
      </c>
      <c r="F331" s="28" t="s">
        <v>563</v>
      </c>
      <c r="G331" s="3">
        <v>1</v>
      </c>
      <c r="H331" s="3">
        <v>1</v>
      </c>
      <c r="I331" s="2">
        <v>9.5</v>
      </c>
      <c r="J331" s="2">
        <v>1</v>
      </c>
      <c r="K331" s="2" t="s">
        <v>30</v>
      </c>
      <c r="L331" s="2" t="s">
        <v>31</v>
      </c>
      <c r="M331" s="2" t="s">
        <v>57</v>
      </c>
      <c r="N331" s="2">
        <v>0</v>
      </c>
      <c r="O331" s="4">
        <v>44460000</v>
      </c>
      <c r="P331" s="4">
        <v>44460000</v>
      </c>
      <c r="Q331" s="1"/>
      <c r="R331" s="2"/>
      <c r="S331" s="2" t="s">
        <v>33</v>
      </c>
      <c r="T331" s="2" t="s">
        <v>34</v>
      </c>
      <c r="U331" s="2" t="s">
        <v>35</v>
      </c>
      <c r="V331" s="2" t="s">
        <v>36</v>
      </c>
      <c r="W331" s="2" t="s">
        <v>37</v>
      </c>
      <c r="X331" s="2">
        <v>3241000</v>
      </c>
      <c r="Y331" s="96" t="s">
        <v>38</v>
      </c>
    </row>
    <row r="332" spans="1:25" ht="165" x14ac:dyDescent="0.2">
      <c r="A332" s="2" t="s">
        <v>564</v>
      </c>
      <c r="B332" s="2" t="s">
        <v>26</v>
      </c>
      <c r="C332" s="2" t="s">
        <v>54</v>
      </c>
      <c r="D332" s="2" t="s">
        <v>55</v>
      </c>
      <c r="E332" s="98">
        <v>80111607</v>
      </c>
      <c r="F332" s="28" t="s">
        <v>563</v>
      </c>
      <c r="G332" s="3">
        <v>1</v>
      </c>
      <c r="H332" s="3">
        <v>1</v>
      </c>
      <c r="I332" s="2">
        <v>9.5</v>
      </c>
      <c r="J332" s="2">
        <v>1</v>
      </c>
      <c r="K332" s="2" t="s">
        <v>30</v>
      </c>
      <c r="L332" s="2" t="s">
        <v>31</v>
      </c>
      <c r="M332" s="2" t="s">
        <v>57</v>
      </c>
      <c r="N332" s="2">
        <v>0</v>
      </c>
      <c r="O332" s="4">
        <v>44460000</v>
      </c>
      <c r="P332" s="4">
        <v>44460000</v>
      </c>
      <c r="Q332" s="1"/>
      <c r="R332" s="2"/>
      <c r="S332" s="2" t="s">
        <v>33</v>
      </c>
      <c r="T332" s="2" t="s">
        <v>34</v>
      </c>
      <c r="U332" s="2" t="s">
        <v>35</v>
      </c>
      <c r="V332" s="2" t="s">
        <v>36</v>
      </c>
      <c r="W332" s="2" t="s">
        <v>37</v>
      </c>
      <c r="X332" s="2">
        <v>3241000</v>
      </c>
      <c r="Y332" s="96" t="s">
        <v>38</v>
      </c>
    </row>
    <row r="333" spans="1:25" ht="165" x14ac:dyDescent="0.2">
      <c r="A333" s="2" t="s">
        <v>565</v>
      </c>
      <c r="B333" s="2" t="s">
        <v>26</v>
      </c>
      <c r="C333" s="2" t="s">
        <v>54</v>
      </c>
      <c r="D333" s="2" t="s">
        <v>55</v>
      </c>
      <c r="E333" s="98">
        <v>80111607</v>
      </c>
      <c r="F333" s="28" t="s">
        <v>563</v>
      </c>
      <c r="G333" s="3">
        <v>1</v>
      </c>
      <c r="H333" s="3">
        <v>1</v>
      </c>
      <c r="I333" s="2">
        <v>9.5</v>
      </c>
      <c r="J333" s="2">
        <v>1</v>
      </c>
      <c r="K333" s="2" t="s">
        <v>30</v>
      </c>
      <c r="L333" s="2" t="s">
        <v>31</v>
      </c>
      <c r="M333" s="2" t="s">
        <v>57</v>
      </c>
      <c r="N333" s="2">
        <v>0</v>
      </c>
      <c r="O333" s="4">
        <v>44460000</v>
      </c>
      <c r="P333" s="4">
        <v>44460000</v>
      </c>
      <c r="Q333" s="1"/>
      <c r="R333" s="2"/>
      <c r="S333" s="2" t="s">
        <v>33</v>
      </c>
      <c r="T333" s="2" t="s">
        <v>34</v>
      </c>
      <c r="U333" s="2" t="s">
        <v>35</v>
      </c>
      <c r="V333" s="2" t="s">
        <v>36</v>
      </c>
      <c r="W333" s="2" t="s">
        <v>37</v>
      </c>
      <c r="X333" s="2">
        <v>3241000</v>
      </c>
      <c r="Y333" s="96" t="s">
        <v>38</v>
      </c>
    </row>
    <row r="334" spans="1:25" ht="165" x14ac:dyDescent="0.2">
      <c r="A334" s="2" t="s">
        <v>566</v>
      </c>
      <c r="B334" s="2" t="s">
        <v>26</v>
      </c>
      <c r="C334" s="2" t="s">
        <v>54</v>
      </c>
      <c r="D334" s="2" t="s">
        <v>55</v>
      </c>
      <c r="E334" s="98">
        <v>80111607</v>
      </c>
      <c r="F334" s="28" t="s">
        <v>563</v>
      </c>
      <c r="G334" s="3">
        <v>1</v>
      </c>
      <c r="H334" s="3">
        <v>1</v>
      </c>
      <c r="I334" s="2">
        <v>9.5</v>
      </c>
      <c r="J334" s="2">
        <v>1</v>
      </c>
      <c r="K334" s="2" t="s">
        <v>30</v>
      </c>
      <c r="L334" s="2" t="s">
        <v>31</v>
      </c>
      <c r="M334" s="2" t="s">
        <v>57</v>
      </c>
      <c r="N334" s="2">
        <v>0</v>
      </c>
      <c r="O334" s="4">
        <v>44460000</v>
      </c>
      <c r="P334" s="4">
        <v>44460000</v>
      </c>
      <c r="Q334" s="1">
        <v>0</v>
      </c>
      <c r="R334" s="2">
        <v>0</v>
      </c>
      <c r="S334" s="2" t="s">
        <v>33</v>
      </c>
      <c r="T334" s="2" t="s">
        <v>34</v>
      </c>
      <c r="U334" s="2" t="s">
        <v>35</v>
      </c>
      <c r="V334" s="2" t="s">
        <v>36</v>
      </c>
      <c r="W334" s="2" t="s">
        <v>37</v>
      </c>
      <c r="X334" s="2">
        <v>3241000</v>
      </c>
      <c r="Y334" s="96" t="s">
        <v>38</v>
      </c>
    </row>
    <row r="335" spans="1:25" ht="165" x14ac:dyDescent="0.2">
      <c r="A335" s="2" t="s">
        <v>567</v>
      </c>
      <c r="B335" s="2" t="s">
        <v>26</v>
      </c>
      <c r="C335" s="2" t="s">
        <v>54</v>
      </c>
      <c r="D335" s="2" t="s">
        <v>55</v>
      </c>
      <c r="E335" s="98">
        <v>80111607</v>
      </c>
      <c r="F335" s="28" t="s">
        <v>563</v>
      </c>
      <c r="G335" s="3">
        <v>1</v>
      </c>
      <c r="H335" s="3">
        <v>1</v>
      </c>
      <c r="I335" s="2">
        <v>9.5</v>
      </c>
      <c r="J335" s="2">
        <v>1</v>
      </c>
      <c r="K335" s="2" t="s">
        <v>30</v>
      </c>
      <c r="L335" s="2" t="s">
        <v>31</v>
      </c>
      <c r="M335" s="2" t="s">
        <v>57</v>
      </c>
      <c r="N335" s="2">
        <v>0</v>
      </c>
      <c r="O335" s="4">
        <v>44460000</v>
      </c>
      <c r="P335" s="4">
        <v>44460000</v>
      </c>
      <c r="Q335" s="1">
        <v>0</v>
      </c>
      <c r="R335" s="2">
        <v>0</v>
      </c>
      <c r="S335" s="2" t="s">
        <v>33</v>
      </c>
      <c r="T335" s="2" t="s">
        <v>34</v>
      </c>
      <c r="U335" s="2" t="s">
        <v>35</v>
      </c>
      <c r="V335" s="2" t="s">
        <v>36</v>
      </c>
      <c r="W335" s="2" t="s">
        <v>37</v>
      </c>
      <c r="X335" s="2">
        <v>3241000</v>
      </c>
      <c r="Y335" s="96" t="s">
        <v>38</v>
      </c>
    </row>
    <row r="336" spans="1:25" ht="165" x14ac:dyDescent="0.2">
      <c r="A336" s="2" t="s">
        <v>568</v>
      </c>
      <c r="B336" s="2" t="s">
        <v>26</v>
      </c>
      <c r="C336" s="2" t="s">
        <v>54</v>
      </c>
      <c r="D336" s="2" t="s">
        <v>55</v>
      </c>
      <c r="E336" s="98">
        <v>80111607</v>
      </c>
      <c r="F336" s="28" t="s">
        <v>563</v>
      </c>
      <c r="G336" s="3">
        <v>1</v>
      </c>
      <c r="H336" s="3">
        <v>1</v>
      </c>
      <c r="I336" s="2">
        <v>9.5</v>
      </c>
      <c r="J336" s="2">
        <v>1</v>
      </c>
      <c r="K336" s="2" t="s">
        <v>30</v>
      </c>
      <c r="L336" s="2" t="s">
        <v>31</v>
      </c>
      <c r="M336" s="2" t="s">
        <v>57</v>
      </c>
      <c r="N336" s="2">
        <v>0</v>
      </c>
      <c r="O336" s="4">
        <v>44460000</v>
      </c>
      <c r="P336" s="4">
        <v>44460000</v>
      </c>
      <c r="Q336" s="1">
        <v>0</v>
      </c>
      <c r="R336" s="2">
        <v>0</v>
      </c>
      <c r="S336" s="2" t="s">
        <v>33</v>
      </c>
      <c r="T336" s="2" t="s">
        <v>34</v>
      </c>
      <c r="U336" s="2" t="s">
        <v>35</v>
      </c>
      <c r="V336" s="2" t="s">
        <v>36</v>
      </c>
      <c r="W336" s="2" t="s">
        <v>37</v>
      </c>
      <c r="X336" s="2">
        <v>3241000</v>
      </c>
      <c r="Y336" s="96" t="s">
        <v>38</v>
      </c>
    </row>
    <row r="337" spans="1:25" ht="165" x14ac:dyDescent="0.2">
      <c r="A337" s="2" t="s">
        <v>569</v>
      </c>
      <c r="B337" s="2" t="s">
        <v>26</v>
      </c>
      <c r="C337" s="2" t="s">
        <v>54</v>
      </c>
      <c r="D337" s="2" t="s">
        <v>55</v>
      </c>
      <c r="E337" s="98">
        <v>80111607</v>
      </c>
      <c r="F337" s="28" t="s">
        <v>563</v>
      </c>
      <c r="G337" s="3">
        <v>1</v>
      </c>
      <c r="H337" s="3">
        <v>1</v>
      </c>
      <c r="I337" s="2">
        <v>9.5</v>
      </c>
      <c r="J337" s="2">
        <v>1</v>
      </c>
      <c r="K337" s="2" t="s">
        <v>30</v>
      </c>
      <c r="L337" s="2" t="s">
        <v>31</v>
      </c>
      <c r="M337" s="2" t="s">
        <v>57</v>
      </c>
      <c r="N337" s="2">
        <v>0</v>
      </c>
      <c r="O337" s="4">
        <v>44460000</v>
      </c>
      <c r="P337" s="4">
        <v>44460000</v>
      </c>
      <c r="Q337" s="1">
        <v>0</v>
      </c>
      <c r="R337" s="2">
        <v>0</v>
      </c>
      <c r="S337" s="2" t="s">
        <v>33</v>
      </c>
      <c r="T337" s="2" t="s">
        <v>34</v>
      </c>
      <c r="U337" s="2" t="s">
        <v>35</v>
      </c>
      <c r="V337" s="2" t="s">
        <v>36</v>
      </c>
      <c r="W337" s="2" t="s">
        <v>37</v>
      </c>
      <c r="X337" s="2">
        <v>3241000</v>
      </c>
      <c r="Y337" s="96" t="s">
        <v>38</v>
      </c>
    </row>
    <row r="338" spans="1:25" ht="165" x14ac:dyDescent="0.2">
      <c r="A338" s="2" t="s">
        <v>570</v>
      </c>
      <c r="B338" s="2" t="s">
        <v>26</v>
      </c>
      <c r="C338" s="2" t="s">
        <v>54</v>
      </c>
      <c r="D338" s="2" t="s">
        <v>55</v>
      </c>
      <c r="E338" s="98">
        <v>80111607</v>
      </c>
      <c r="F338" s="28" t="s">
        <v>563</v>
      </c>
      <c r="G338" s="3">
        <v>1</v>
      </c>
      <c r="H338" s="3">
        <v>1</v>
      </c>
      <c r="I338" s="2">
        <v>9.5</v>
      </c>
      <c r="J338" s="2">
        <v>1</v>
      </c>
      <c r="K338" s="2" t="s">
        <v>30</v>
      </c>
      <c r="L338" s="2" t="s">
        <v>31</v>
      </c>
      <c r="M338" s="2" t="s">
        <v>57</v>
      </c>
      <c r="N338" s="2">
        <v>0</v>
      </c>
      <c r="O338" s="4">
        <v>44460000</v>
      </c>
      <c r="P338" s="4">
        <v>44460000</v>
      </c>
      <c r="Q338" s="1">
        <v>0</v>
      </c>
      <c r="R338" s="2">
        <v>0</v>
      </c>
      <c r="S338" s="2" t="s">
        <v>33</v>
      </c>
      <c r="T338" s="2" t="s">
        <v>34</v>
      </c>
      <c r="U338" s="2" t="s">
        <v>35</v>
      </c>
      <c r="V338" s="2" t="s">
        <v>36</v>
      </c>
      <c r="W338" s="2" t="s">
        <v>37</v>
      </c>
      <c r="X338" s="2">
        <v>3241000</v>
      </c>
      <c r="Y338" s="96" t="s">
        <v>38</v>
      </c>
    </row>
    <row r="339" spans="1:25" ht="165" x14ac:dyDescent="0.2">
      <c r="A339" s="2" t="s">
        <v>571</v>
      </c>
      <c r="B339" s="2" t="s">
        <v>26</v>
      </c>
      <c r="C339" s="2" t="s">
        <v>54</v>
      </c>
      <c r="D339" s="2" t="s">
        <v>55</v>
      </c>
      <c r="E339" s="98">
        <v>80111607</v>
      </c>
      <c r="F339" s="28" t="s">
        <v>563</v>
      </c>
      <c r="G339" s="3">
        <v>1</v>
      </c>
      <c r="H339" s="3">
        <v>1</v>
      </c>
      <c r="I339" s="2">
        <v>9.5</v>
      </c>
      <c r="J339" s="2">
        <v>1</v>
      </c>
      <c r="K339" s="2" t="s">
        <v>30</v>
      </c>
      <c r="L339" s="2" t="s">
        <v>31</v>
      </c>
      <c r="M339" s="2" t="s">
        <v>57</v>
      </c>
      <c r="N339" s="2">
        <v>0</v>
      </c>
      <c r="O339" s="4">
        <v>44460000</v>
      </c>
      <c r="P339" s="4">
        <v>44460000</v>
      </c>
      <c r="Q339" s="1">
        <v>0</v>
      </c>
      <c r="R339" s="2">
        <v>0</v>
      </c>
      <c r="S339" s="2" t="s">
        <v>33</v>
      </c>
      <c r="T339" s="2" t="s">
        <v>34</v>
      </c>
      <c r="U339" s="2" t="s">
        <v>35</v>
      </c>
      <c r="V339" s="2" t="s">
        <v>36</v>
      </c>
      <c r="W339" s="2" t="s">
        <v>37</v>
      </c>
      <c r="X339" s="2">
        <v>3241000</v>
      </c>
      <c r="Y339" s="96" t="s">
        <v>38</v>
      </c>
    </row>
    <row r="340" spans="1:25" ht="165" x14ac:dyDescent="0.2">
      <c r="A340" s="2" t="s">
        <v>572</v>
      </c>
      <c r="B340" s="2" t="s">
        <v>26</v>
      </c>
      <c r="C340" s="2" t="s">
        <v>54</v>
      </c>
      <c r="D340" s="2" t="s">
        <v>55</v>
      </c>
      <c r="E340" s="98">
        <v>80111607</v>
      </c>
      <c r="F340" s="28" t="s">
        <v>563</v>
      </c>
      <c r="G340" s="3">
        <v>1</v>
      </c>
      <c r="H340" s="3">
        <v>1</v>
      </c>
      <c r="I340" s="2">
        <v>9.5</v>
      </c>
      <c r="J340" s="2">
        <v>1</v>
      </c>
      <c r="K340" s="2" t="s">
        <v>30</v>
      </c>
      <c r="L340" s="2" t="s">
        <v>31</v>
      </c>
      <c r="M340" s="2" t="s">
        <v>57</v>
      </c>
      <c r="N340" s="2">
        <v>0</v>
      </c>
      <c r="O340" s="4">
        <v>44460000</v>
      </c>
      <c r="P340" s="4">
        <v>44460000</v>
      </c>
      <c r="Q340" s="1">
        <v>0</v>
      </c>
      <c r="R340" s="2">
        <v>0</v>
      </c>
      <c r="S340" s="2" t="s">
        <v>33</v>
      </c>
      <c r="T340" s="2" t="s">
        <v>34</v>
      </c>
      <c r="U340" s="2" t="s">
        <v>35</v>
      </c>
      <c r="V340" s="2" t="s">
        <v>36</v>
      </c>
      <c r="W340" s="2" t="s">
        <v>37</v>
      </c>
      <c r="X340" s="2">
        <v>3241000</v>
      </c>
      <c r="Y340" s="96" t="s">
        <v>38</v>
      </c>
    </row>
    <row r="341" spans="1:25" ht="165" x14ac:dyDescent="0.2">
      <c r="A341" s="2" t="s">
        <v>573</v>
      </c>
      <c r="B341" s="2" t="s">
        <v>26</v>
      </c>
      <c r="C341" s="2" t="s">
        <v>54</v>
      </c>
      <c r="D341" s="2" t="s">
        <v>55</v>
      </c>
      <c r="E341" s="98">
        <v>80111607</v>
      </c>
      <c r="F341" s="28" t="s">
        <v>563</v>
      </c>
      <c r="G341" s="3">
        <v>1</v>
      </c>
      <c r="H341" s="3">
        <v>1</v>
      </c>
      <c r="I341" s="2">
        <v>9.5</v>
      </c>
      <c r="J341" s="2">
        <v>1</v>
      </c>
      <c r="K341" s="2" t="s">
        <v>30</v>
      </c>
      <c r="L341" s="2" t="s">
        <v>31</v>
      </c>
      <c r="M341" s="2" t="s">
        <v>57</v>
      </c>
      <c r="N341" s="2">
        <v>0</v>
      </c>
      <c r="O341" s="4">
        <v>44460000</v>
      </c>
      <c r="P341" s="4">
        <v>44460000</v>
      </c>
      <c r="Q341" s="1">
        <v>0</v>
      </c>
      <c r="R341" s="2">
        <v>0</v>
      </c>
      <c r="S341" s="2" t="s">
        <v>33</v>
      </c>
      <c r="T341" s="2" t="s">
        <v>34</v>
      </c>
      <c r="U341" s="2" t="s">
        <v>35</v>
      </c>
      <c r="V341" s="2" t="s">
        <v>36</v>
      </c>
      <c r="W341" s="2" t="s">
        <v>37</v>
      </c>
      <c r="X341" s="2">
        <v>3241000</v>
      </c>
      <c r="Y341" s="96" t="s">
        <v>38</v>
      </c>
    </row>
    <row r="342" spans="1:25" ht="165" x14ac:dyDescent="0.2">
      <c r="A342" s="2" t="s">
        <v>574</v>
      </c>
      <c r="B342" s="2" t="s">
        <v>26</v>
      </c>
      <c r="C342" s="2" t="s">
        <v>54</v>
      </c>
      <c r="D342" s="2" t="s">
        <v>55</v>
      </c>
      <c r="E342" s="98">
        <v>80111607</v>
      </c>
      <c r="F342" s="28" t="s">
        <v>563</v>
      </c>
      <c r="G342" s="3">
        <v>1</v>
      </c>
      <c r="H342" s="3">
        <v>1</v>
      </c>
      <c r="I342" s="2">
        <v>9.5</v>
      </c>
      <c r="J342" s="2">
        <v>1</v>
      </c>
      <c r="K342" s="2" t="s">
        <v>30</v>
      </c>
      <c r="L342" s="2" t="s">
        <v>31</v>
      </c>
      <c r="M342" s="2" t="s">
        <v>57</v>
      </c>
      <c r="N342" s="2">
        <v>0</v>
      </c>
      <c r="O342" s="4">
        <v>44460000</v>
      </c>
      <c r="P342" s="4">
        <v>44460000</v>
      </c>
      <c r="Q342" s="1">
        <v>0</v>
      </c>
      <c r="R342" s="2">
        <v>0</v>
      </c>
      <c r="S342" s="2" t="s">
        <v>33</v>
      </c>
      <c r="T342" s="2" t="s">
        <v>34</v>
      </c>
      <c r="U342" s="2" t="s">
        <v>35</v>
      </c>
      <c r="V342" s="2" t="s">
        <v>36</v>
      </c>
      <c r="W342" s="2" t="s">
        <v>37</v>
      </c>
      <c r="X342" s="2">
        <v>3241000</v>
      </c>
      <c r="Y342" s="96" t="s">
        <v>38</v>
      </c>
    </row>
    <row r="343" spans="1:25" ht="165" x14ac:dyDescent="0.2">
      <c r="A343" s="2" t="s">
        <v>575</v>
      </c>
      <c r="B343" s="2" t="s">
        <v>26</v>
      </c>
      <c r="C343" s="2" t="s">
        <v>54</v>
      </c>
      <c r="D343" s="2" t="s">
        <v>55</v>
      </c>
      <c r="E343" s="98">
        <v>80111607</v>
      </c>
      <c r="F343" s="28" t="s">
        <v>563</v>
      </c>
      <c r="G343" s="3">
        <v>1</v>
      </c>
      <c r="H343" s="3">
        <v>1</v>
      </c>
      <c r="I343" s="2">
        <v>9.5</v>
      </c>
      <c r="J343" s="2">
        <v>1</v>
      </c>
      <c r="K343" s="2" t="s">
        <v>30</v>
      </c>
      <c r="L343" s="2" t="s">
        <v>31</v>
      </c>
      <c r="M343" s="2" t="s">
        <v>57</v>
      </c>
      <c r="N343" s="2">
        <v>0</v>
      </c>
      <c r="O343" s="4">
        <v>44460000</v>
      </c>
      <c r="P343" s="4">
        <v>44460000</v>
      </c>
      <c r="Q343" s="1">
        <v>0</v>
      </c>
      <c r="R343" s="2">
        <v>0</v>
      </c>
      <c r="S343" s="2" t="s">
        <v>33</v>
      </c>
      <c r="T343" s="2" t="s">
        <v>34</v>
      </c>
      <c r="U343" s="2" t="s">
        <v>35</v>
      </c>
      <c r="V343" s="2" t="s">
        <v>36</v>
      </c>
      <c r="W343" s="2" t="s">
        <v>37</v>
      </c>
      <c r="X343" s="2">
        <v>3241000</v>
      </c>
      <c r="Y343" s="96" t="s">
        <v>38</v>
      </c>
    </row>
    <row r="344" spans="1:25" ht="165" x14ac:dyDescent="0.2">
      <c r="A344" s="2" t="s">
        <v>576</v>
      </c>
      <c r="B344" s="2" t="s">
        <v>26</v>
      </c>
      <c r="C344" s="2" t="s">
        <v>54</v>
      </c>
      <c r="D344" s="2" t="s">
        <v>55</v>
      </c>
      <c r="E344" s="98">
        <v>80111607</v>
      </c>
      <c r="F344" s="28" t="s">
        <v>563</v>
      </c>
      <c r="G344" s="3">
        <v>1</v>
      </c>
      <c r="H344" s="3">
        <v>1</v>
      </c>
      <c r="I344" s="2">
        <v>9.5</v>
      </c>
      <c r="J344" s="2">
        <v>1</v>
      </c>
      <c r="K344" s="2" t="s">
        <v>30</v>
      </c>
      <c r="L344" s="2" t="s">
        <v>31</v>
      </c>
      <c r="M344" s="2" t="s">
        <v>57</v>
      </c>
      <c r="N344" s="2">
        <v>0</v>
      </c>
      <c r="O344" s="4">
        <v>44460000</v>
      </c>
      <c r="P344" s="4">
        <v>44460000</v>
      </c>
      <c r="Q344" s="1">
        <v>0</v>
      </c>
      <c r="R344" s="2">
        <v>0</v>
      </c>
      <c r="S344" s="2" t="s">
        <v>33</v>
      </c>
      <c r="T344" s="2" t="s">
        <v>34</v>
      </c>
      <c r="U344" s="2" t="s">
        <v>35</v>
      </c>
      <c r="V344" s="2" t="s">
        <v>36</v>
      </c>
      <c r="W344" s="2" t="s">
        <v>37</v>
      </c>
      <c r="X344" s="2">
        <v>3241000</v>
      </c>
      <c r="Y344" s="96" t="s">
        <v>38</v>
      </c>
    </row>
    <row r="345" spans="1:25" ht="165" x14ac:dyDescent="0.2">
      <c r="A345" s="2" t="s">
        <v>577</v>
      </c>
      <c r="B345" s="2" t="s">
        <v>26</v>
      </c>
      <c r="C345" s="2" t="s">
        <v>54</v>
      </c>
      <c r="D345" s="2" t="s">
        <v>55</v>
      </c>
      <c r="E345" s="98">
        <v>80111607</v>
      </c>
      <c r="F345" s="28" t="s">
        <v>563</v>
      </c>
      <c r="G345" s="3">
        <v>1</v>
      </c>
      <c r="H345" s="3">
        <v>1</v>
      </c>
      <c r="I345" s="2">
        <v>9.5</v>
      </c>
      <c r="J345" s="2">
        <v>1</v>
      </c>
      <c r="K345" s="2" t="s">
        <v>30</v>
      </c>
      <c r="L345" s="2" t="s">
        <v>31</v>
      </c>
      <c r="M345" s="2" t="s">
        <v>57</v>
      </c>
      <c r="N345" s="2">
        <v>0</v>
      </c>
      <c r="O345" s="4">
        <v>44460000</v>
      </c>
      <c r="P345" s="4">
        <v>44460000</v>
      </c>
      <c r="Q345" s="1">
        <v>0</v>
      </c>
      <c r="R345" s="2">
        <v>0</v>
      </c>
      <c r="S345" s="2" t="s">
        <v>33</v>
      </c>
      <c r="T345" s="2" t="s">
        <v>34</v>
      </c>
      <c r="U345" s="2" t="s">
        <v>35</v>
      </c>
      <c r="V345" s="2" t="s">
        <v>36</v>
      </c>
      <c r="W345" s="2" t="s">
        <v>37</v>
      </c>
      <c r="X345" s="2">
        <v>3241000</v>
      </c>
      <c r="Y345" s="96" t="s">
        <v>38</v>
      </c>
    </row>
    <row r="346" spans="1:25" ht="165" x14ac:dyDescent="0.2">
      <c r="A346" s="2" t="s">
        <v>578</v>
      </c>
      <c r="B346" s="2" t="s">
        <v>26</v>
      </c>
      <c r="C346" s="2" t="s">
        <v>54</v>
      </c>
      <c r="D346" s="2" t="s">
        <v>55</v>
      </c>
      <c r="E346" s="98">
        <v>80111607</v>
      </c>
      <c r="F346" s="28" t="s">
        <v>563</v>
      </c>
      <c r="G346" s="3">
        <v>1</v>
      </c>
      <c r="H346" s="3">
        <v>1</v>
      </c>
      <c r="I346" s="2">
        <v>9.5</v>
      </c>
      <c r="J346" s="2">
        <v>1</v>
      </c>
      <c r="K346" s="2" t="s">
        <v>30</v>
      </c>
      <c r="L346" s="2" t="s">
        <v>31</v>
      </c>
      <c r="M346" s="2" t="s">
        <v>57</v>
      </c>
      <c r="N346" s="2">
        <v>0</v>
      </c>
      <c r="O346" s="4">
        <v>44460000</v>
      </c>
      <c r="P346" s="4">
        <v>44460000</v>
      </c>
      <c r="Q346" s="1">
        <v>0</v>
      </c>
      <c r="R346" s="2">
        <v>0</v>
      </c>
      <c r="S346" s="2" t="s">
        <v>33</v>
      </c>
      <c r="T346" s="2" t="s">
        <v>34</v>
      </c>
      <c r="U346" s="2" t="s">
        <v>35</v>
      </c>
      <c r="V346" s="2" t="s">
        <v>36</v>
      </c>
      <c r="W346" s="2" t="s">
        <v>37</v>
      </c>
      <c r="X346" s="2">
        <v>3241000</v>
      </c>
      <c r="Y346" s="96" t="s">
        <v>38</v>
      </c>
    </row>
    <row r="347" spans="1:25" ht="165" x14ac:dyDescent="0.2">
      <c r="A347" s="2" t="s">
        <v>579</v>
      </c>
      <c r="B347" s="2" t="s">
        <v>26</v>
      </c>
      <c r="C347" s="2" t="s">
        <v>54</v>
      </c>
      <c r="D347" s="2" t="s">
        <v>55</v>
      </c>
      <c r="E347" s="98">
        <v>80111607</v>
      </c>
      <c r="F347" s="28" t="s">
        <v>563</v>
      </c>
      <c r="G347" s="3">
        <v>1</v>
      </c>
      <c r="H347" s="3">
        <v>1</v>
      </c>
      <c r="I347" s="2">
        <v>9</v>
      </c>
      <c r="J347" s="2">
        <v>1</v>
      </c>
      <c r="K347" s="2" t="s">
        <v>30</v>
      </c>
      <c r="L347" s="2" t="s">
        <v>31</v>
      </c>
      <c r="M347" s="2" t="s">
        <v>57</v>
      </c>
      <c r="N347" s="2">
        <v>0</v>
      </c>
      <c r="O347" s="4">
        <v>42120000</v>
      </c>
      <c r="P347" s="4">
        <v>42120000</v>
      </c>
      <c r="Q347" s="1">
        <v>0</v>
      </c>
      <c r="R347" s="2">
        <v>0</v>
      </c>
      <c r="S347" s="2" t="s">
        <v>33</v>
      </c>
      <c r="T347" s="2" t="s">
        <v>34</v>
      </c>
      <c r="U347" s="2" t="s">
        <v>35</v>
      </c>
      <c r="V347" s="2" t="s">
        <v>36</v>
      </c>
      <c r="W347" s="2" t="s">
        <v>37</v>
      </c>
      <c r="X347" s="2">
        <v>3241000</v>
      </c>
      <c r="Y347" s="96" t="s">
        <v>38</v>
      </c>
    </row>
    <row r="348" spans="1:25" ht="135" x14ac:dyDescent="0.2">
      <c r="A348" s="2" t="s">
        <v>580</v>
      </c>
      <c r="B348" s="2" t="s">
        <v>26</v>
      </c>
      <c r="C348" s="2" t="s">
        <v>54</v>
      </c>
      <c r="D348" s="2" t="s">
        <v>55</v>
      </c>
      <c r="E348" s="98">
        <v>80111601</v>
      </c>
      <c r="F348" s="28" t="s">
        <v>581</v>
      </c>
      <c r="G348" s="3">
        <v>1</v>
      </c>
      <c r="H348" s="3">
        <v>1</v>
      </c>
      <c r="I348" s="2">
        <v>9.5</v>
      </c>
      <c r="J348" s="2">
        <v>1</v>
      </c>
      <c r="K348" s="2" t="s">
        <v>30</v>
      </c>
      <c r="L348" s="2" t="s">
        <v>31</v>
      </c>
      <c r="M348" s="2" t="s">
        <v>57</v>
      </c>
      <c r="N348" s="2">
        <v>0</v>
      </c>
      <c r="O348" s="4">
        <v>44460000</v>
      </c>
      <c r="P348" s="4">
        <v>44460000</v>
      </c>
      <c r="Q348" s="1">
        <v>0</v>
      </c>
      <c r="R348" s="2">
        <v>0</v>
      </c>
      <c r="S348" s="2" t="s">
        <v>33</v>
      </c>
      <c r="T348" s="2" t="s">
        <v>34</v>
      </c>
      <c r="U348" s="2" t="s">
        <v>35</v>
      </c>
      <c r="V348" s="2" t="s">
        <v>36</v>
      </c>
      <c r="W348" s="2" t="s">
        <v>37</v>
      </c>
      <c r="X348" s="2">
        <v>3241000</v>
      </c>
      <c r="Y348" s="96" t="s">
        <v>38</v>
      </c>
    </row>
    <row r="349" spans="1:25" ht="135" x14ac:dyDescent="0.2">
      <c r="A349" s="2" t="s">
        <v>582</v>
      </c>
      <c r="B349" s="2" t="s">
        <v>26</v>
      </c>
      <c r="C349" s="2" t="s">
        <v>54</v>
      </c>
      <c r="D349" s="2" t="s">
        <v>55</v>
      </c>
      <c r="E349" s="98">
        <v>80111604</v>
      </c>
      <c r="F349" s="28" t="s">
        <v>583</v>
      </c>
      <c r="G349" s="3">
        <v>1</v>
      </c>
      <c r="H349" s="3">
        <v>1</v>
      </c>
      <c r="I349" s="2">
        <v>11</v>
      </c>
      <c r="J349" s="2">
        <v>1</v>
      </c>
      <c r="K349" s="2" t="s">
        <v>30</v>
      </c>
      <c r="L349" s="2" t="s">
        <v>31</v>
      </c>
      <c r="M349" s="2" t="s">
        <v>32</v>
      </c>
      <c r="N349" s="2">
        <v>0</v>
      </c>
      <c r="O349" s="4">
        <v>26888576</v>
      </c>
      <c r="P349" s="4">
        <v>26888576</v>
      </c>
      <c r="Q349" s="1">
        <v>0</v>
      </c>
      <c r="R349" s="2">
        <v>0</v>
      </c>
      <c r="S349" s="2" t="s">
        <v>33</v>
      </c>
      <c r="T349" s="2" t="s">
        <v>34</v>
      </c>
      <c r="U349" s="2" t="s">
        <v>35</v>
      </c>
      <c r="V349" s="2" t="s">
        <v>36</v>
      </c>
      <c r="W349" s="2" t="s">
        <v>37</v>
      </c>
      <c r="X349" s="2">
        <v>3241000</v>
      </c>
      <c r="Y349" s="96" t="s">
        <v>38</v>
      </c>
    </row>
    <row r="350" spans="1:25" ht="135" x14ac:dyDescent="0.2">
      <c r="A350" s="2" t="s">
        <v>584</v>
      </c>
      <c r="B350" s="2" t="s">
        <v>26</v>
      </c>
      <c r="C350" s="2" t="s">
        <v>54</v>
      </c>
      <c r="D350" s="2" t="s">
        <v>55</v>
      </c>
      <c r="E350" s="98">
        <v>80111601</v>
      </c>
      <c r="F350" s="28" t="s">
        <v>559</v>
      </c>
      <c r="G350" s="3">
        <v>1</v>
      </c>
      <c r="H350" s="3">
        <v>1</v>
      </c>
      <c r="I350" s="2">
        <v>11</v>
      </c>
      <c r="J350" s="2">
        <v>1</v>
      </c>
      <c r="K350" s="2" t="s">
        <v>30</v>
      </c>
      <c r="L350" s="2" t="s">
        <v>31</v>
      </c>
      <c r="M350" s="2" t="s">
        <v>32</v>
      </c>
      <c r="N350" s="2">
        <v>0</v>
      </c>
      <c r="O350" s="4">
        <v>19036160</v>
      </c>
      <c r="P350" s="4">
        <v>19036160</v>
      </c>
      <c r="Q350" s="1">
        <v>0</v>
      </c>
      <c r="R350" s="2">
        <v>0</v>
      </c>
      <c r="S350" s="2" t="s">
        <v>33</v>
      </c>
      <c r="T350" s="2" t="s">
        <v>34</v>
      </c>
      <c r="U350" s="2" t="s">
        <v>35</v>
      </c>
      <c r="V350" s="2" t="s">
        <v>36</v>
      </c>
      <c r="W350" s="2" t="s">
        <v>37</v>
      </c>
      <c r="X350" s="2">
        <v>3241000</v>
      </c>
      <c r="Y350" s="96" t="s">
        <v>38</v>
      </c>
    </row>
    <row r="351" spans="1:25" ht="135" x14ac:dyDescent="0.2">
      <c r="A351" s="2" t="s">
        <v>585</v>
      </c>
      <c r="B351" s="2" t="s">
        <v>26</v>
      </c>
      <c r="C351" s="2" t="s">
        <v>54</v>
      </c>
      <c r="D351" s="2" t="s">
        <v>55</v>
      </c>
      <c r="E351" s="98">
        <v>80111601</v>
      </c>
      <c r="F351" s="28" t="s">
        <v>559</v>
      </c>
      <c r="G351" s="3">
        <v>1</v>
      </c>
      <c r="H351" s="3">
        <v>1</v>
      </c>
      <c r="I351" s="2">
        <v>11</v>
      </c>
      <c r="J351" s="2">
        <v>1</v>
      </c>
      <c r="K351" s="2" t="s">
        <v>30</v>
      </c>
      <c r="L351" s="2" t="s">
        <v>31</v>
      </c>
      <c r="M351" s="2" t="s">
        <v>32</v>
      </c>
      <c r="N351" s="2">
        <v>0</v>
      </c>
      <c r="O351" s="4">
        <v>19036160</v>
      </c>
      <c r="P351" s="4">
        <v>19036160</v>
      </c>
      <c r="Q351" s="1">
        <v>0</v>
      </c>
      <c r="R351" s="2">
        <v>0</v>
      </c>
      <c r="S351" s="2" t="s">
        <v>33</v>
      </c>
      <c r="T351" s="2" t="s">
        <v>34</v>
      </c>
      <c r="U351" s="2" t="s">
        <v>35</v>
      </c>
      <c r="V351" s="2" t="s">
        <v>36</v>
      </c>
      <c r="W351" s="2" t="s">
        <v>37</v>
      </c>
      <c r="X351" s="2">
        <v>3241000</v>
      </c>
      <c r="Y351" s="96" t="s">
        <v>38</v>
      </c>
    </row>
    <row r="352" spans="1:25" ht="135" x14ac:dyDescent="0.2">
      <c r="A352" s="2" t="s">
        <v>586</v>
      </c>
      <c r="B352" s="2" t="s">
        <v>26</v>
      </c>
      <c r="C352" s="2" t="s">
        <v>54</v>
      </c>
      <c r="D352" s="2" t="s">
        <v>55</v>
      </c>
      <c r="E352" s="98">
        <v>80111601</v>
      </c>
      <c r="F352" s="28" t="s">
        <v>559</v>
      </c>
      <c r="G352" s="3">
        <v>1</v>
      </c>
      <c r="H352" s="3">
        <v>1</v>
      </c>
      <c r="I352" s="2">
        <v>11</v>
      </c>
      <c r="J352" s="2">
        <v>1</v>
      </c>
      <c r="K352" s="2" t="s">
        <v>30</v>
      </c>
      <c r="L352" s="2" t="s">
        <v>31</v>
      </c>
      <c r="M352" s="2" t="s">
        <v>32</v>
      </c>
      <c r="N352" s="2">
        <v>0</v>
      </c>
      <c r="O352" s="4">
        <v>19036160</v>
      </c>
      <c r="P352" s="4">
        <v>19036160</v>
      </c>
      <c r="Q352" s="1">
        <v>0</v>
      </c>
      <c r="R352" s="2">
        <v>0</v>
      </c>
      <c r="S352" s="2" t="s">
        <v>33</v>
      </c>
      <c r="T352" s="2" t="s">
        <v>34</v>
      </c>
      <c r="U352" s="2" t="s">
        <v>35</v>
      </c>
      <c r="V352" s="2" t="s">
        <v>36</v>
      </c>
      <c r="W352" s="2" t="s">
        <v>37</v>
      </c>
      <c r="X352" s="2">
        <v>3241000</v>
      </c>
      <c r="Y352" s="96" t="s">
        <v>38</v>
      </c>
    </row>
    <row r="353" spans="1:25" ht="135" x14ac:dyDescent="0.2">
      <c r="A353" s="2" t="s">
        <v>587</v>
      </c>
      <c r="B353" s="2" t="s">
        <v>26</v>
      </c>
      <c r="C353" s="2" t="s">
        <v>54</v>
      </c>
      <c r="D353" s="2" t="s">
        <v>55</v>
      </c>
      <c r="E353" s="98">
        <v>80111601</v>
      </c>
      <c r="F353" s="28" t="s">
        <v>559</v>
      </c>
      <c r="G353" s="3">
        <v>1</v>
      </c>
      <c r="H353" s="3">
        <v>1</v>
      </c>
      <c r="I353" s="2">
        <v>11</v>
      </c>
      <c r="J353" s="2">
        <v>1</v>
      </c>
      <c r="K353" s="2" t="s">
        <v>30</v>
      </c>
      <c r="L353" s="2" t="s">
        <v>31</v>
      </c>
      <c r="M353" s="2" t="s">
        <v>32</v>
      </c>
      <c r="N353" s="2">
        <v>0</v>
      </c>
      <c r="O353" s="4">
        <v>19036160</v>
      </c>
      <c r="P353" s="4">
        <v>19036160</v>
      </c>
      <c r="Q353" s="1">
        <v>0</v>
      </c>
      <c r="R353" s="2">
        <v>0</v>
      </c>
      <c r="S353" s="2" t="s">
        <v>33</v>
      </c>
      <c r="T353" s="2" t="s">
        <v>34</v>
      </c>
      <c r="U353" s="2" t="s">
        <v>35</v>
      </c>
      <c r="V353" s="2" t="s">
        <v>36</v>
      </c>
      <c r="W353" s="2" t="s">
        <v>37</v>
      </c>
      <c r="X353" s="2">
        <v>3241000</v>
      </c>
      <c r="Y353" s="96" t="s">
        <v>38</v>
      </c>
    </row>
    <row r="354" spans="1:25" ht="135" x14ac:dyDescent="0.2">
      <c r="A354" s="2" t="s">
        <v>588</v>
      </c>
      <c r="B354" s="2" t="s">
        <v>26</v>
      </c>
      <c r="C354" s="2" t="s">
        <v>54</v>
      </c>
      <c r="D354" s="2" t="s">
        <v>55</v>
      </c>
      <c r="E354" s="98">
        <v>80111601</v>
      </c>
      <c r="F354" s="28" t="s">
        <v>559</v>
      </c>
      <c r="G354" s="3">
        <v>1</v>
      </c>
      <c r="H354" s="3">
        <v>1</v>
      </c>
      <c r="I354" s="2">
        <v>11</v>
      </c>
      <c r="J354" s="2">
        <v>1</v>
      </c>
      <c r="K354" s="2" t="s">
        <v>30</v>
      </c>
      <c r="L354" s="2" t="s">
        <v>31</v>
      </c>
      <c r="M354" s="2" t="s">
        <v>32</v>
      </c>
      <c r="N354" s="2">
        <v>0</v>
      </c>
      <c r="O354" s="4">
        <v>19036160</v>
      </c>
      <c r="P354" s="4">
        <v>19036160</v>
      </c>
      <c r="Q354" s="1">
        <v>0</v>
      </c>
      <c r="R354" s="2">
        <v>0</v>
      </c>
      <c r="S354" s="2" t="s">
        <v>33</v>
      </c>
      <c r="T354" s="2" t="s">
        <v>34</v>
      </c>
      <c r="U354" s="2" t="s">
        <v>35</v>
      </c>
      <c r="V354" s="2" t="s">
        <v>36</v>
      </c>
      <c r="W354" s="2" t="s">
        <v>37</v>
      </c>
      <c r="X354" s="2">
        <v>3241000</v>
      </c>
      <c r="Y354" s="96" t="s">
        <v>38</v>
      </c>
    </row>
    <row r="355" spans="1:25" ht="135" x14ac:dyDescent="0.2">
      <c r="A355" s="2" t="s">
        <v>589</v>
      </c>
      <c r="B355" s="2" t="s">
        <v>26</v>
      </c>
      <c r="C355" s="2" t="s">
        <v>54</v>
      </c>
      <c r="D355" s="2" t="s">
        <v>55</v>
      </c>
      <c r="E355" s="98">
        <v>81101701</v>
      </c>
      <c r="F355" s="28" t="s">
        <v>590</v>
      </c>
      <c r="G355" s="3">
        <v>1</v>
      </c>
      <c r="H355" s="3">
        <v>1</v>
      </c>
      <c r="I355" s="2">
        <v>11.5</v>
      </c>
      <c r="J355" s="2">
        <v>1</v>
      </c>
      <c r="K355" s="2" t="s">
        <v>30</v>
      </c>
      <c r="L355" s="2" t="s">
        <v>31</v>
      </c>
      <c r="M355" s="2" t="s">
        <v>57</v>
      </c>
      <c r="N355" s="2">
        <v>0</v>
      </c>
      <c r="O355" s="4">
        <v>59130240</v>
      </c>
      <c r="P355" s="4">
        <v>59130240</v>
      </c>
      <c r="Q355" s="1">
        <v>0</v>
      </c>
      <c r="R355" s="2">
        <v>0</v>
      </c>
      <c r="S355" s="2" t="s">
        <v>33</v>
      </c>
      <c r="T355" s="2" t="s">
        <v>34</v>
      </c>
      <c r="U355" s="2" t="s">
        <v>35</v>
      </c>
      <c r="V355" s="2" t="s">
        <v>36</v>
      </c>
      <c r="W355" s="2" t="s">
        <v>37</v>
      </c>
      <c r="X355" s="2">
        <v>3241000</v>
      </c>
      <c r="Y355" s="96" t="s">
        <v>38</v>
      </c>
    </row>
    <row r="356" spans="1:25" ht="135" x14ac:dyDescent="0.2">
      <c r="A356" s="2" t="s">
        <v>591</v>
      </c>
      <c r="B356" s="2" t="s">
        <v>26</v>
      </c>
      <c r="C356" s="2" t="s">
        <v>54</v>
      </c>
      <c r="D356" s="2" t="s">
        <v>55</v>
      </c>
      <c r="E356" s="98">
        <v>81111820</v>
      </c>
      <c r="F356" s="28" t="s">
        <v>592</v>
      </c>
      <c r="G356" s="3">
        <v>1</v>
      </c>
      <c r="H356" s="3">
        <v>1</v>
      </c>
      <c r="I356" s="2">
        <v>11.5</v>
      </c>
      <c r="J356" s="2">
        <v>1</v>
      </c>
      <c r="K356" s="2" t="s">
        <v>30</v>
      </c>
      <c r="L356" s="2" t="s">
        <v>31</v>
      </c>
      <c r="M356" s="2" t="s">
        <v>57</v>
      </c>
      <c r="N356" s="2">
        <v>0</v>
      </c>
      <c r="O356" s="4">
        <v>61756794</v>
      </c>
      <c r="P356" s="4">
        <v>61756794</v>
      </c>
      <c r="Q356" s="1">
        <v>0</v>
      </c>
      <c r="R356" s="2">
        <v>0</v>
      </c>
      <c r="S356" s="2" t="s">
        <v>33</v>
      </c>
      <c r="T356" s="2" t="s">
        <v>34</v>
      </c>
      <c r="U356" s="2" t="s">
        <v>35</v>
      </c>
      <c r="V356" s="2" t="s">
        <v>36</v>
      </c>
      <c r="W356" s="2" t="s">
        <v>37</v>
      </c>
      <c r="X356" s="2">
        <v>3241000</v>
      </c>
      <c r="Y356" s="96" t="s">
        <v>38</v>
      </c>
    </row>
    <row r="357" spans="1:25" ht="135" x14ac:dyDescent="0.2">
      <c r="A357" s="2" t="s">
        <v>593</v>
      </c>
      <c r="B357" s="2" t="s">
        <v>26</v>
      </c>
      <c r="C357" s="2" t="s">
        <v>54</v>
      </c>
      <c r="D357" s="2" t="s">
        <v>55</v>
      </c>
      <c r="E357" s="98">
        <v>81111811</v>
      </c>
      <c r="F357" s="28" t="s">
        <v>594</v>
      </c>
      <c r="G357" s="3">
        <v>1</v>
      </c>
      <c r="H357" s="3">
        <v>1</v>
      </c>
      <c r="I357" s="2">
        <v>7</v>
      </c>
      <c r="J357" s="2">
        <v>1</v>
      </c>
      <c r="K357" s="2" t="s">
        <v>30</v>
      </c>
      <c r="L357" s="2" t="s">
        <v>31</v>
      </c>
      <c r="M357" s="2" t="s">
        <v>57</v>
      </c>
      <c r="N357" s="2">
        <v>0</v>
      </c>
      <c r="O357" s="4">
        <v>35092512</v>
      </c>
      <c r="P357" s="4">
        <v>35092512</v>
      </c>
      <c r="Q357" s="1">
        <v>0</v>
      </c>
      <c r="R357" s="2">
        <v>0</v>
      </c>
      <c r="S357" s="2" t="s">
        <v>33</v>
      </c>
      <c r="T357" s="2" t="s">
        <v>34</v>
      </c>
      <c r="U357" s="2" t="s">
        <v>35</v>
      </c>
      <c r="V357" s="2" t="s">
        <v>36</v>
      </c>
      <c r="W357" s="2" t="s">
        <v>37</v>
      </c>
      <c r="X357" s="2">
        <v>3241000</v>
      </c>
      <c r="Y357" s="96" t="s">
        <v>38</v>
      </c>
    </row>
    <row r="358" spans="1:25" ht="135" x14ac:dyDescent="0.2">
      <c r="A358" s="2" t="s">
        <v>595</v>
      </c>
      <c r="B358" s="2" t="s">
        <v>26</v>
      </c>
      <c r="C358" s="2" t="s">
        <v>54</v>
      </c>
      <c r="D358" s="2" t="s">
        <v>55</v>
      </c>
      <c r="E358" s="98">
        <v>81111504</v>
      </c>
      <c r="F358" s="28" t="s">
        <v>596</v>
      </c>
      <c r="G358" s="3">
        <v>1</v>
      </c>
      <c r="H358" s="3">
        <v>1</v>
      </c>
      <c r="I358" s="2">
        <v>11.5</v>
      </c>
      <c r="J358" s="2">
        <v>1</v>
      </c>
      <c r="K358" s="2" t="s">
        <v>30</v>
      </c>
      <c r="L358" s="2" t="s">
        <v>31</v>
      </c>
      <c r="M358" s="2" t="s">
        <v>57</v>
      </c>
      <c r="N358" s="2">
        <v>0</v>
      </c>
      <c r="O358" s="4">
        <v>70774496</v>
      </c>
      <c r="P358" s="4">
        <v>70774496</v>
      </c>
      <c r="Q358" s="1">
        <v>0</v>
      </c>
      <c r="R358" s="2">
        <v>0</v>
      </c>
      <c r="S358" s="2"/>
      <c r="T358" s="2"/>
      <c r="U358" s="2"/>
      <c r="V358" s="2"/>
      <c r="W358" s="2"/>
      <c r="X358" s="2"/>
      <c r="Y358" s="96"/>
    </row>
    <row r="359" spans="1:25" ht="135" x14ac:dyDescent="0.2">
      <c r="A359" s="2" t="s">
        <v>597</v>
      </c>
      <c r="B359" s="2" t="s">
        <v>26</v>
      </c>
      <c r="C359" s="2" t="s">
        <v>54</v>
      </c>
      <c r="D359" s="2" t="s">
        <v>55</v>
      </c>
      <c r="E359" s="98">
        <v>81111504</v>
      </c>
      <c r="F359" s="28" t="s">
        <v>598</v>
      </c>
      <c r="G359" s="3">
        <v>1</v>
      </c>
      <c r="H359" s="3">
        <v>1</v>
      </c>
      <c r="I359" s="2">
        <v>11.5</v>
      </c>
      <c r="J359" s="2">
        <v>1</v>
      </c>
      <c r="K359" s="2" t="s">
        <v>30</v>
      </c>
      <c r="L359" s="2" t="s">
        <v>31</v>
      </c>
      <c r="M359" s="2" t="s">
        <v>57</v>
      </c>
      <c r="N359" s="2">
        <v>0</v>
      </c>
      <c r="O359" s="4">
        <v>59958068</v>
      </c>
      <c r="P359" s="4">
        <v>59958068</v>
      </c>
      <c r="Q359" s="1">
        <v>0</v>
      </c>
      <c r="R359" s="2">
        <v>0</v>
      </c>
      <c r="S359" s="2" t="s">
        <v>33</v>
      </c>
      <c r="T359" s="2" t="s">
        <v>34</v>
      </c>
      <c r="U359" s="2" t="s">
        <v>35</v>
      </c>
      <c r="V359" s="2" t="s">
        <v>36</v>
      </c>
      <c r="W359" s="2" t="s">
        <v>37</v>
      </c>
      <c r="X359" s="2">
        <v>3241000</v>
      </c>
      <c r="Y359" s="96" t="s">
        <v>38</v>
      </c>
    </row>
    <row r="360" spans="1:25" ht="165" x14ac:dyDescent="0.2">
      <c r="A360" s="2" t="s">
        <v>599</v>
      </c>
      <c r="B360" s="2" t="s">
        <v>26</v>
      </c>
      <c r="C360" s="2" t="s">
        <v>54</v>
      </c>
      <c r="D360" s="2" t="s">
        <v>55</v>
      </c>
      <c r="E360" s="98">
        <v>81111504</v>
      </c>
      <c r="F360" s="28" t="s">
        <v>600</v>
      </c>
      <c r="G360" s="3">
        <v>1</v>
      </c>
      <c r="H360" s="3">
        <v>1</v>
      </c>
      <c r="I360" s="2">
        <v>11.5</v>
      </c>
      <c r="J360" s="2">
        <v>1</v>
      </c>
      <c r="K360" s="2" t="s">
        <v>30</v>
      </c>
      <c r="L360" s="2" t="s">
        <v>31</v>
      </c>
      <c r="M360" s="2" t="s">
        <v>57</v>
      </c>
      <c r="N360" s="2">
        <v>0</v>
      </c>
      <c r="O360" s="4">
        <v>76869312</v>
      </c>
      <c r="P360" s="4">
        <v>76869312</v>
      </c>
      <c r="Q360" s="1">
        <v>0</v>
      </c>
      <c r="R360" s="2">
        <v>0</v>
      </c>
      <c r="S360" s="2" t="s">
        <v>33</v>
      </c>
      <c r="T360" s="2" t="s">
        <v>34</v>
      </c>
      <c r="U360" s="2" t="s">
        <v>35</v>
      </c>
      <c r="V360" s="2" t="s">
        <v>36</v>
      </c>
      <c r="W360" s="2" t="s">
        <v>37</v>
      </c>
      <c r="X360" s="2">
        <v>3241000</v>
      </c>
      <c r="Y360" s="96" t="s">
        <v>38</v>
      </c>
    </row>
    <row r="361" spans="1:25" ht="180" x14ac:dyDescent="0.2">
      <c r="A361" s="2" t="s">
        <v>601</v>
      </c>
      <c r="B361" s="2" t="s">
        <v>26</v>
      </c>
      <c r="C361" s="2" t="s">
        <v>54</v>
      </c>
      <c r="D361" s="2" t="s">
        <v>55</v>
      </c>
      <c r="E361" s="98">
        <v>81111804</v>
      </c>
      <c r="F361" s="28" t="s">
        <v>602</v>
      </c>
      <c r="G361" s="3">
        <v>1</v>
      </c>
      <c r="H361" s="3">
        <v>1</v>
      </c>
      <c r="I361" s="2">
        <v>11.5</v>
      </c>
      <c r="J361" s="2">
        <v>1</v>
      </c>
      <c r="K361" s="2" t="s">
        <v>30</v>
      </c>
      <c r="L361" s="2" t="s">
        <v>31</v>
      </c>
      <c r="M361" s="2" t="s">
        <v>57</v>
      </c>
      <c r="N361" s="2">
        <v>0</v>
      </c>
      <c r="O361" s="4">
        <v>51246208</v>
      </c>
      <c r="P361" s="4">
        <v>51246208</v>
      </c>
      <c r="Q361" s="1">
        <v>0</v>
      </c>
      <c r="R361" s="2">
        <v>0</v>
      </c>
      <c r="S361" s="2" t="s">
        <v>33</v>
      </c>
      <c r="T361" s="2" t="s">
        <v>34</v>
      </c>
      <c r="U361" s="2" t="s">
        <v>35</v>
      </c>
      <c r="V361" s="2" t="s">
        <v>36</v>
      </c>
      <c r="W361" s="2" t="s">
        <v>37</v>
      </c>
      <c r="X361" s="2">
        <v>3241000</v>
      </c>
      <c r="Y361" s="96" t="s">
        <v>38</v>
      </c>
    </row>
    <row r="362" spans="1:25" ht="135" x14ac:dyDescent="0.2">
      <c r="A362" s="2" t="s">
        <v>603</v>
      </c>
      <c r="B362" s="2" t="s">
        <v>26</v>
      </c>
      <c r="C362" s="2" t="s">
        <v>54</v>
      </c>
      <c r="D362" s="2" t="s">
        <v>55</v>
      </c>
      <c r="E362" s="98">
        <v>81111504</v>
      </c>
      <c r="F362" s="28" t="s">
        <v>604</v>
      </c>
      <c r="G362" s="3">
        <v>1</v>
      </c>
      <c r="H362" s="3">
        <v>1</v>
      </c>
      <c r="I362" s="2">
        <v>11.5</v>
      </c>
      <c r="J362" s="2">
        <v>1</v>
      </c>
      <c r="K362" s="2" t="s">
        <v>30</v>
      </c>
      <c r="L362" s="2" t="s">
        <v>31</v>
      </c>
      <c r="M362" s="2" t="s">
        <v>57</v>
      </c>
      <c r="N362" s="2">
        <v>0</v>
      </c>
      <c r="O362" s="4">
        <v>63340160</v>
      </c>
      <c r="P362" s="4">
        <v>63340160</v>
      </c>
      <c r="Q362" s="1">
        <v>0</v>
      </c>
      <c r="R362" s="2">
        <v>0</v>
      </c>
      <c r="S362" s="2" t="s">
        <v>33</v>
      </c>
      <c r="T362" s="2" t="s">
        <v>34</v>
      </c>
      <c r="U362" s="2" t="s">
        <v>35</v>
      </c>
      <c r="V362" s="2" t="s">
        <v>36</v>
      </c>
      <c r="W362" s="2" t="s">
        <v>37</v>
      </c>
      <c r="X362" s="2">
        <v>3241000</v>
      </c>
      <c r="Y362" s="96" t="s">
        <v>38</v>
      </c>
    </row>
    <row r="363" spans="1:25" ht="165" x14ac:dyDescent="0.2">
      <c r="A363" s="2" t="s">
        <v>605</v>
      </c>
      <c r="B363" s="2" t="s">
        <v>26</v>
      </c>
      <c r="C363" s="2" t="s">
        <v>54</v>
      </c>
      <c r="D363" s="2" t="s">
        <v>55</v>
      </c>
      <c r="E363" s="98">
        <v>81112002</v>
      </c>
      <c r="F363" s="28" t="s">
        <v>606</v>
      </c>
      <c r="G363" s="3">
        <v>1</v>
      </c>
      <c r="H363" s="3">
        <v>1</v>
      </c>
      <c r="I363" s="12">
        <v>11.833333</v>
      </c>
      <c r="J363" s="2">
        <v>1</v>
      </c>
      <c r="K363" s="2" t="s">
        <v>30</v>
      </c>
      <c r="L363" s="2" t="s">
        <v>31</v>
      </c>
      <c r="M363" s="2" t="s">
        <v>57</v>
      </c>
      <c r="N363" s="2">
        <v>0</v>
      </c>
      <c r="O363" s="4">
        <v>77396635</v>
      </c>
      <c r="P363" s="4">
        <v>77396635</v>
      </c>
      <c r="Q363" s="1">
        <v>0</v>
      </c>
      <c r="R363" s="2">
        <v>0</v>
      </c>
      <c r="S363" s="2" t="s">
        <v>33</v>
      </c>
      <c r="T363" s="2" t="s">
        <v>34</v>
      </c>
      <c r="U363" s="2" t="s">
        <v>35</v>
      </c>
      <c r="V363" s="2" t="s">
        <v>36</v>
      </c>
      <c r="W363" s="2" t="s">
        <v>37</v>
      </c>
      <c r="X363" s="2">
        <v>3241000</v>
      </c>
      <c r="Y363" s="96" t="s">
        <v>38</v>
      </c>
    </row>
    <row r="364" spans="1:25" ht="150" x14ac:dyDescent="0.2">
      <c r="A364" s="2" t="s">
        <v>607</v>
      </c>
      <c r="B364" s="2" t="s">
        <v>26</v>
      </c>
      <c r="C364" s="2" t="s">
        <v>54</v>
      </c>
      <c r="D364" s="2" t="s">
        <v>55</v>
      </c>
      <c r="E364" s="98">
        <v>81101701</v>
      </c>
      <c r="F364" s="28" t="s">
        <v>608</v>
      </c>
      <c r="G364" s="3">
        <v>1</v>
      </c>
      <c r="H364" s="3">
        <v>1</v>
      </c>
      <c r="I364" s="2">
        <v>11.5</v>
      </c>
      <c r="J364" s="2">
        <v>1</v>
      </c>
      <c r="K364" s="2" t="s">
        <v>30</v>
      </c>
      <c r="L364" s="2" t="s">
        <v>31</v>
      </c>
      <c r="M364" s="2" t="s">
        <v>57</v>
      </c>
      <c r="N364" s="2">
        <v>0</v>
      </c>
      <c r="O364" s="4">
        <v>64057760</v>
      </c>
      <c r="P364" s="4">
        <v>64057760</v>
      </c>
      <c r="Q364" s="1">
        <v>0</v>
      </c>
      <c r="R364" s="2">
        <v>0</v>
      </c>
      <c r="S364" s="2" t="s">
        <v>33</v>
      </c>
      <c r="T364" s="2" t="s">
        <v>34</v>
      </c>
      <c r="U364" s="2" t="s">
        <v>35</v>
      </c>
      <c r="V364" s="2" t="s">
        <v>36</v>
      </c>
      <c r="W364" s="2" t="s">
        <v>37</v>
      </c>
      <c r="X364" s="2">
        <v>3241000</v>
      </c>
      <c r="Y364" s="96" t="s">
        <v>38</v>
      </c>
    </row>
    <row r="365" spans="1:25" ht="195" x14ac:dyDescent="0.2">
      <c r="A365" s="2" t="s">
        <v>609</v>
      </c>
      <c r="B365" s="2" t="s">
        <v>26</v>
      </c>
      <c r="C365" s="2" t="s">
        <v>54</v>
      </c>
      <c r="D365" s="2" t="s">
        <v>55</v>
      </c>
      <c r="E365" s="98">
        <v>81111504</v>
      </c>
      <c r="F365" s="28" t="s">
        <v>610</v>
      </c>
      <c r="G365" s="3">
        <v>1</v>
      </c>
      <c r="H365" s="3">
        <v>1</v>
      </c>
      <c r="I365" s="2">
        <v>10</v>
      </c>
      <c r="J365" s="2">
        <v>1</v>
      </c>
      <c r="K365" s="2" t="s">
        <v>30</v>
      </c>
      <c r="L365" s="2" t="s">
        <v>31</v>
      </c>
      <c r="M365" s="2" t="s">
        <v>57</v>
      </c>
      <c r="N365" s="2">
        <v>0</v>
      </c>
      <c r="O365" s="4">
        <v>55078400</v>
      </c>
      <c r="P365" s="4">
        <v>55078400</v>
      </c>
      <c r="Q365" s="1">
        <v>0</v>
      </c>
      <c r="R365" s="2">
        <v>0</v>
      </c>
      <c r="S365" s="2" t="s">
        <v>33</v>
      </c>
      <c r="T365" s="2" t="s">
        <v>34</v>
      </c>
      <c r="U365" s="2" t="s">
        <v>35</v>
      </c>
      <c r="V365" s="2" t="s">
        <v>36</v>
      </c>
      <c r="W365" s="2" t="s">
        <v>37</v>
      </c>
      <c r="X365" s="2">
        <v>3241000</v>
      </c>
      <c r="Y365" s="96" t="s">
        <v>38</v>
      </c>
    </row>
    <row r="366" spans="1:25" ht="135" x14ac:dyDescent="0.2">
      <c r="A366" s="2" t="s">
        <v>611</v>
      </c>
      <c r="B366" s="2" t="s">
        <v>26</v>
      </c>
      <c r="C366" s="2" t="s">
        <v>54</v>
      </c>
      <c r="D366" s="2" t="s">
        <v>55</v>
      </c>
      <c r="E366" s="98">
        <v>81111504</v>
      </c>
      <c r="F366" s="28" t="s">
        <v>612</v>
      </c>
      <c r="G366" s="3">
        <v>1</v>
      </c>
      <c r="H366" s="3">
        <v>1</v>
      </c>
      <c r="I366" s="2">
        <v>10</v>
      </c>
      <c r="J366" s="2">
        <v>1</v>
      </c>
      <c r="K366" s="2" t="s">
        <v>30</v>
      </c>
      <c r="L366" s="2" t="s">
        <v>31</v>
      </c>
      <c r="M366" s="2" t="s">
        <v>57</v>
      </c>
      <c r="N366" s="2">
        <v>0</v>
      </c>
      <c r="O366" s="4">
        <v>52900000</v>
      </c>
      <c r="P366" s="4">
        <v>52900000</v>
      </c>
      <c r="Q366" s="1">
        <v>0</v>
      </c>
      <c r="R366" s="2">
        <v>0</v>
      </c>
      <c r="S366" s="2" t="s">
        <v>33</v>
      </c>
      <c r="T366" s="2" t="s">
        <v>34</v>
      </c>
      <c r="U366" s="2" t="s">
        <v>35</v>
      </c>
      <c r="V366" s="2" t="s">
        <v>36</v>
      </c>
      <c r="W366" s="2" t="s">
        <v>37</v>
      </c>
      <c r="X366" s="2">
        <v>3241000</v>
      </c>
      <c r="Y366" s="96" t="s">
        <v>38</v>
      </c>
    </row>
    <row r="367" spans="1:25" ht="135" x14ac:dyDescent="0.2">
      <c r="A367" s="2" t="s">
        <v>613</v>
      </c>
      <c r="B367" s="2" t="s">
        <v>26</v>
      </c>
      <c r="C367" s="2" t="s">
        <v>54</v>
      </c>
      <c r="D367" s="2" t="s">
        <v>55</v>
      </c>
      <c r="E367" s="98">
        <v>81111504</v>
      </c>
      <c r="F367" s="28" t="s">
        <v>614</v>
      </c>
      <c r="G367" s="3">
        <v>1</v>
      </c>
      <c r="H367" s="3">
        <v>1</v>
      </c>
      <c r="I367" s="2">
        <v>10</v>
      </c>
      <c r="J367" s="2">
        <v>1</v>
      </c>
      <c r="K367" s="2" t="s">
        <v>30</v>
      </c>
      <c r="L367" s="2" t="s">
        <v>31</v>
      </c>
      <c r="M367" s="2" t="s">
        <v>57</v>
      </c>
      <c r="N367" s="2">
        <v>0</v>
      </c>
      <c r="O367" s="4">
        <v>52900000</v>
      </c>
      <c r="P367" s="4">
        <v>52900000</v>
      </c>
      <c r="Q367" s="1">
        <v>0</v>
      </c>
      <c r="R367" s="2">
        <v>0</v>
      </c>
      <c r="S367" s="2" t="s">
        <v>33</v>
      </c>
      <c r="T367" s="2" t="s">
        <v>34</v>
      </c>
      <c r="U367" s="2" t="s">
        <v>35</v>
      </c>
      <c r="V367" s="2" t="s">
        <v>36</v>
      </c>
      <c r="W367" s="2" t="s">
        <v>37</v>
      </c>
      <c r="X367" s="2">
        <v>3241000</v>
      </c>
      <c r="Y367" s="96" t="s">
        <v>38</v>
      </c>
    </row>
    <row r="368" spans="1:25" ht="135" x14ac:dyDescent="0.2">
      <c r="A368" s="2" t="s">
        <v>615</v>
      </c>
      <c r="B368" s="2" t="s">
        <v>26</v>
      </c>
      <c r="C368" s="2" t="s">
        <v>54</v>
      </c>
      <c r="D368" s="2" t="s">
        <v>55</v>
      </c>
      <c r="E368" s="98">
        <v>81111504</v>
      </c>
      <c r="F368" s="28" t="s">
        <v>616</v>
      </c>
      <c r="G368" s="3">
        <v>1</v>
      </c>
      <c r="H368" s="3">
        <v>1</v>
      </c>
      <c r="I368" s="2">
        <v>8.5</v>
      </c>
      <c r="J368" s="2">
        <v>1</v>
      </c>
      <c r="K368" s="2" t="s">
        <v>30</v>
      </c>
      <c r="L368" s="2" t="s">
        <v>31</v>
      </c>
      <c r="M368" s="2" t="s">
        <v>57</v>
      </c>
      <c r="N368" s="2">
        <v>0</v>
      </c>
      <c r="O368" s="4">
        <v>47347040</v>
      </c>
      <c r="P368" s="4">
        <v>47347040</v>
      </c>
      <c r="Q368" s="1">
        <v>0</v>
      </c>
      <c r="R368" s="2">
        <v>0</v>
      </c>
      <c r="S368" s="2" t="s">
        <v>33</v>
      </c>
      <c r="T368" s="2" t="s">
        <v>34</v>
      </c>
      <c r="U368" s="2" t="s">
        <v>35</v>
      </c>
      <c r="V368" s="2" t="s">
        <v>36</v>
      </c>
      <c r="W368" s="2" t="s">
        <v>37</v>
      </c>
      <c r="X368" s="2">
        <v>3241000</v>
      </c>
      <c r="Y368" s="96" t="s">
        <v>38</v>
      </c>
    </row>
    <row r="369" spans="1:25" ht="135" x14ac:dyDescent="0.2">
      <c r="A369" s="2" t="s">
        <v>617</v>
      </c>
      <c r="B369" s="2" t="s">
        <v>26</v>
      </c>
      <c r="C369" s="2" t="s">
        <v>54</v>
      </c>
      <c r="D369" s="2" t="s">
        <v>55</v>
      </c>
      <c r="E369" s="98">
        <v>81111504</v>
      </c>
      <c r="F369" s="28" t="s">
        <v>616</v>
      </c>
      <c r="G369" s="3">
        <v>1</v>
      </c>
      <c r="H369" s="3">
        <v>1</v>
      </c>
      <c r="I369" s="2">
        <v>10</v>
      </c>
      <c r="J369" s="2">
        <v>1</v>
      </c>
      <c r="K369" s="2" t="s">
        <v>30</v>
      </c>
      <c r="L369" s="2" t="s">
        <v>31</v>
      </c>
      <c r="M369" s="2" t="s">
        <v>57</v>
      </c>
      <c r="N369" s="2">
        <v>0</v>
      </c>
      <c r="O369" s="4">
        <v>55000000</v>
      </c>
      <c r="P369" s="4">
        <v>55000000</v>
      </c>
      <c r="Q369" s="1">
        <v>0</v>
      </c>
      <c r="R369" s="2">
        <v>0</v>
      </c>
      <c r="S369" s="2" t="s">
        <v>33</v>
      </c>
      <c r="T369" s="2" t="s">
        <v>34</v>
      </c>
      <c r="U369" s="2" t="s">
        <v>35</v>
      </c>
      <c r="V369" s="2" t="s">
        <v>36</v>
      </c>
      <c r="W369" s="2" t="s">
        <v>37</v>
      </c>
      <c r="X369" s="2">
        <v>3241000</v>
      </c>
      <c r="Y369" s="96" t="s">
        <v>38</v>
      </c>
    </row>
    <row r="370" spans="1:25" ht="135" x14ac:dyDescent="0.2">
      <c r="A370" s="2" t="s">
        <v>618</v>
      </c>
      <c r="B370" s="2" t="s">
        <v>26</v>
      </c>
      <c r="C370" s="2" t="s">
        <v>54</v>
      </c>
      <c r="D370" s="2" t="s">
        <v>55</v>
      </c>
      <c r="E370" s="98">
        <v>80111601</v>
      </c>
      <c r="F370" s="28" t="s">
        <v>619</v>
      </c>
      <c r="G370" s="3">
        <v>1</v>
      </c>
      <c r="H370" s="3">
        <v>1</v>
      </c>
      <c r="I370" s="2">
        <v>8</v>
      </c>
      <c r="J370" s="2">
        <v>1</v>
      </c>
      <c r="K370" s="2" t="s">
        <v>30</v>
      </c>
      <c r="L370" s="2" t="s">
        <v>31</v>
      </c>
      <c r="M370" s="2" t="s">
        <v>32</v>
      </c>
      <c r="N370" s="2">
        <v>0</v>
      </c>
      <c r="O370" s="4">
        <v>40768000</v>
      </c>
      <c r="P370" s="4">
        <v>40768000</v>
      </c>
      <c r="Q370" s="1">
        <v>0</v>
      </c>
      <c r="R370" s="2">
        <v>0</v>
      </c>
      <c r="S370" s="2" t="s">
        <v>33</v>
      </c>
      <c r="T370" s="2" t="s">
        <v>34</v>
      </c>
      <c r="U370" s="2" t="s">
        <v>35</v>
      </c>
      <c r="V370" s="2" t="s">
        <v>36</v>
      </c>
      <c r="W370" s="2" t="s">
        <v>37</v>
      </c>
      <c r="X370" s="2">
        <v>3241000</v>
      </c>
      <c r="Y370" s="96" t="s">
        <v>38</v>
      </c>
    </row>
    <row r="371" spans="1:25" ht="135" x14ac:dyDescent="0.2">
      <c r="A371" s="2" t="s">
        <v>620</v>
      </c>
      <c r="B371" s="2" t="s">
        <v>26</v>
      </c>
      <c r="C371" s="2" t="s">
        <v>54</v>
      </c>
      <c r="D371" s="2" t="s">
        <v>55</v>
      </c>
      <c r="E371" s="98">
        <v>80111601</v>
      </c>
      <c r="F371" s="28" t="s">
        <v>621</v>
      </c>
      <c r="G371" s="3">
        <v>1</v>
      </c>
      <c r="H371" s="3">
        <v>1</v>
      </c>
      <c r="I371" s="2">
        <v>8</v>
      </c>
      <c r="J371" s="2">
        <v>1</v>
      </c>
      <c r="K371" s="2" t="s">
        <v>30</v>
      </c>
      <c r="L371" s="2" t="s">
        <v>31</v>
      </c>
      <c r="M371" s="2" t="s">
        <v>57</v>
      </c>
      <c r="N371" s="2">
        <v>0</v>
      </c>
      <c r="O371" s="4">
        <v>42400000</v>
      </c>
      <c r="P371" s="4">
        <v>42400000</v>
      </c>
      <c r="Q371" s="1">
        <v>0</v>
      </c>
      <c r="R371" s="2">
        <v>0</v>
      </c>
      <c r="S371" s="2" t="s">
        <v>33</v>
      </c>
      <c r="T371" s="2" t="s">
        <v>34</v>
      </c>
      <c r="U371" s="2" t="s">
        <v>35</v>
      </c>
      <c r="V371" s="2" t="s">
        <v>36</v>
      </c>
      <c r="W371" s="2" t="s">
        <v>37</v>
      </c>
      <c r="X371" s="2">
        <v>3241000</v>
      </c>
      <c r="Y371" s="96" t="s">
        <v>38</v>
      </c>
    </row>
    <row r="372" spans="1:25" ht="135" x14ac:dyDescent="0.2">
      <c r="A372" s="2" t="s">
        <v>622</v>
      </c>
      <c r="B372" s="2" t="s">
        <v>26</v>
      </c>
      <c r="C372" s="2" t="s">
        <v>54</v>
      </c>
      <c r="D372" s="2" t="s">
        <v>55</v>
      </c>
      <c r="E372" s="98">
        <v>80111601</v>
      </c>
      <c r="F372" s="28" t="s">
        <v>619</v>
      </c>
      <c r="G372" s="3">
        <v>1</v>
      </c>
      <c r="H372" s="3">
        <v>1</v>
      </c>
      <c r="I372" s="2">
        <v>6</v>
      </c>
      <c r="J372" s="2">
        <v>1</v>
      </c>
      <c r="K372" s="2" t="s">
        <v>30</v>
      </c>
      <c r="L372" s="2" t="s">
        <v>31</v>
      </c>
      <c r="M372" s="2" t="s">
        <v>57</v>
      </c>
      <c r="N372" s="2">
        <v>0</v>
      </c>
      <c r="O372" s="4">
        <v>25958400</v>
      </c>
      <c r="P372" s="4">
        <v>25958400</v>
      </c>
      <c r="Q372" s="1">
        <v>0</v>
      </c>
      <c r="R372" s="2">
        <v>0</v>
      </c>
      <c r="S372" s="2" t="s">
        <v>33</v>
      </c>
      <c r="T372" s="2" t="s">
        <v>34</v>
      </c>
      <c r="U372" s="2" t="s">
        <v>35</v>
      </c>
      <c r="V372" s="2" t="s">
        <v>36</v>
      </c>
      <c r="W372" s="2" t="s">
        <v>37</v>
      </c>
      <c r="X372" s="2">
        <v>3241000</v>
      </c>
      <c r="Y372" s="96" t="s">
        <v>38</v>
      </c>
    </row>
    <row r="373" spans="1:25" ht="225" x14ac:dyDescent="0.2">
      <c r="A373" s="2" t="s">
        <v>623</v>
      </c>
      <c r="B373" s="2" t="s">
        <v>26</v>
      </c>
      <c r="C373" s="2" t="s">
        <v>54</v>
      </c>
      <c r="D373" s="2" t="s">
        <v>55</v>
      </c>
      <c r="E373" s="98">
        <v>80111601</v>
      </c>
      <c r="F373" s="28" t="s">
        <v>624</v>
      </c>
      <c r="G373" s="3">
        <v>1</v>
      </c>
      <c r="H373" s="3">
        <v>1</v>
      </c>
      <c r="I373" s="2">
        <v>6</v>
      </c>
      <c r="J373" s="2">
        <v>1</v>
      </c>
      <c r="K373" s="2" t="s">
        <v>30</v>
      </c>
      <c r="L373" s="2" t="s">
        <v>31</v>
      </c>
      <c r="M373" s="2" t="s">
        <v>57</v>
      </c>
      <c r="N373" s="2">
        <v>0</v>
      </c>
      <c r="O373" s="4">
        <v>26059032.48</v>
      </c>
      <c r="P373" s="4">
        <v>26059032.48</v>
      </c>
      <c r="Q373" s="1">
        <v>0</v>
      </c>
      <c r="R373" s="2">
        <v>0</v>
      </c>
      <c r="S373" s="2" t="s">
        <v>33</v>
      </c>
      <c r="T373" s="2" t="s">
        <v>34</v>
      </c>
      <c r="U373" s="2" t="s">
        <v>35</v>
      </c>
      <c r="V373" s="2" t="s">
        <v>36</v>
      </c>
      <c r="W373" s="2" t="s">
        <v>37</v>
      </c>
      <c r="X373" s="2">
        <v>3241000</v>
      </c>
      <c r="Y373" s="96" t="s">
        <v>38</v>
      </c>
    </row>
    <row r="374" spans="1:25" ht="180" x14ac:dyDescent="0.2">
      <c r="A374" s="2" t="s">
        <v>625</v>
      </c>
      <c r="B374" s="2" t="s">
        <v>26</v>
      </c>
      <c r="C374" s="2" t="s">
        <v>54</v>
      </c>
      <c r="D374" s="2" t="s">
        <v>55</v>
      </c>
      <c r="E374" s="98">
        <v>80111601</v>
      </c>
      <c r="F374" s="28" t="s">
        <v>626</v>
      </c>
      <c r="G374" s="3">
        <v>1</v>
      </c>
      <c r="H374" s="3">
        <v>1</v>
      </c>
      <c r="I374" s="2">
        <v>6</v>
      </c>
      <c r="J374" s="2">
        <v>1</v>
      </c>
      <c r="K374" s="2" t="s">
        <v>30</v>
      </c>
      <c r="L374" s="2" t="s">
        <v>31</v>
      </c>
      <c r="M374" s="2" t="s">
        <v>32</v>
      </c>
      <c r="N374" s="2">
        <v>0</v>
      </c>
      <c r="O374" s="4">
        <v>12031718.4</v>
      </c>
      <c r="P374" s="4">
        <v>12031718.4</v>
      </c>
      <c r="Q374" s="1">
        <v>0</v>
      </c>
      <c r="R374" s="2">
        <v>0</v>
      </c>
      <c r="S374" s="2" t="s">
        <v>33</v>
      </c>
      <c r="T374" s="2" t="s">
        <v>34</v>
      </c>
      <c r="U374" s="2" t="s">
        <v>35</v>
      </c>
      <c r="V374" s="2" t="s">
        <v>36</v>
      </c>
      <c r="W374" s="2" t="s">
        <v>37</v>
      </c>
      <c r="X374" s="2">
        <v>3241000</v>
      </c>
      <c r="Y374" s="96" t="s">
        <v>38</v>
      </c>
    </row>
    <row r="375" spans="1:25" ht="135" x14ac:dyDescent="0.2">
      <c r="A375" s="2" t="s">
        <v>627</v>
      </c>
      <c r="B375" s="2" t="s">
        <v>26</v>
      </c>
      <c r="C375" s="2" t="s">
        <v>54</v>
      </c>
      <c r="D375" s="2" t="s">
        <v>55</v>
      </c>
      <c r="E375" s="98">
        <v>80111601</v>
      </c>
      <c r="F375" s="28" t="s">
        <v>628</v>
      </c>
      <c r="G375" s="3">
        <v>1</v>
      </c>
      <c r="H375" s="3">
        <v>1</v>
      </c>
      <c r="I375" s="2">
        <v>8</v>
      </c>
      <c r="J375" s="2">
        <v>1</v>
      </c>
      <c r="K375" s="2" t="s">
        <v>30</v>
      </c>
      <c r="L375" s="2" t="s">
        <v>31</v>
      </c>
      <c r="M375" s="2" t="s">
        <v>57</v>
      </c>
      <c r="N375" s="2">
        <v>0</v>
      </c>
      <c r="O375" s="4">
        <v>45113494.399999999</v>
      </c>
      <c r="P375" s="4">
        <v>45113494.399999999</v>
      </c>
      <c r="Q375" s="1">
        <v>0</v>
      </c>
      <c r="R375" s="2">
        <v>0</v>
      </c>
      <c r="S375" s="2" t="s">
        <v>33</v>
      </c>
      <c r="T375" s="2" t="s">
        <v>34</v>
      </c>
      <c r="U375" s="2" t="s">
        <v>35</v>
      </c>
      <c r="V375" s="2" t="s">
        <v>36</v>
      </c>
      <c r="W375" s="2" t="s">
        <v>37</v>
      </c>
      <c r="X375" s="2">
        <v>3241000</v>
      </c>
      <c r="Y375" s="96" t="s">
        <v>38</v>
      </c>
    </row>
    <row r="376" spans="1:25" ht="135" x14ac:dyDescent="0.2">
      <c r="A376" s="2" t="s">
        <v>629</v>
      </c>
      <c r="B376" s="2" t="s">
        <v>26</v>
      </c>
      <c r="C376" s="2" t="s">
        <v>54</v>
      </c>
      <c r="D376" s="2" t="s">
        <v>55</v>
      </c>
      <c r="E376" s="98">
        <v>80111601</v>
      </c>
      <c r="F376" s="28" t="s">
        <v>628</v>
      </c>
      <c r="G376" s="3">
        <v>1</v>
      </c>
      <c r="H376" s="3">
        <v>1</v>
      </c>
      <c r="I376" s="2">
        <v>8</v>
      </c>
      <c r="J376" s="2">
        <v>1</v>
      </c>
      <c r="K376" s="2" t="s">
        <v>30</v>
      </c>
      <c r="L376" s="2" t="s">
        <v>31</v>
      </c>
      <c r="M376" s="2" t="s">
        <v>57</v>
      </c>
      <c r="N376" s="2">
        <v>0</v>
      </c>
      <c r="O376" s="4">
        <v>34944000</v>
      </c>
      <c r="P376" s="4">
        <v>34944000</v>
      </c>
      <c r="Q376" s="1">
        <v>0</v>
      </c>
      <c r="R376" s="2">
        <v>0</v>
      </c>
      <c r="S376" s="2" t="s">
        <v>33</v>
      </c>
      <c r="T376" s="2" t="s">
        <v>34</v>
      </c>
      <c r="U376" s="2" t="s">
        <v>35</v>
      </c>
      <c r="V376" s="2" t="s">
        <v>36</v>
      </c>
      <c r="W376" s="2" t="s">
        <v>37</v>
      </c>
      <c r="X376" s="2">
        <v>3241000</v>
      </c>
      <c r="Y376" s="96" t="s">
        <v>38</v>
      </c>
    </row>
    <row r="377" spans="1:25" ht="135" x14ac:dyDescent="0.2">
      <c r="A377" s="2" t="s">
        <v>630</v>
      </c>
      <c r="B377" s="2" t="s">
        <v>26</v>
      </c>
      <c r="C377" s="2" t="s">
        <v>54</v>
      </c>
      <c r="D377" s="2" t="s">
        <v>55</v>
      </c>
      <c r="E377" s="98">
        <v>80111601</v>
      </c>
      <c r="F377" s="28" t="s">
        <v>631</v>
      </c>
      <c r="G377" s="3">
        <v>1</v>
      </c>
      <c r="H377" s="3">
        <v>1</v>
      </c>
      <c r="I377" s="2">
        <v>8</v>
      </c>
      <c r="J377" s="2">
        <v>1</v>
      </c>
      <c r="K377" s="2" t="s">
        <v>30</v>
      </c>
      <c r="L377" s="2" t="s">
        <v>31</v>
      </c>
      <c r="M377" s="2" t="s">
        <v>57</v>
      </c>
      <c r="N377" s="2">
        <v>0</v>
      </c>
      <c r="O377" s="4">
        <v>69305600</v>
      </c>
      <c r="P377" s="4">
        <v>69305600</v>
      </c>
      <c r="Q377" s="1">
        <v>0</v>
      </c>
      <c r="R377" s="2">
        <v>0</v>
      </c>
      <c r="S377" s="2" t="s">
        <v>33</v>
      </c>
      <c r="T377" s="2" t="s">
        <v>34</v>
      </c>
      <c r="U377" s="2" t="s">
        <v>35</v>
      </c>
      <c r="V377" s="2" t="s">
        <v>36</v>
      </c>
      <c r="W377" s="2" t="s">
        <v>37</v>
      </c>
      <c r="X377" s="2">
        <v>3241000</v>
      </c>
      <c r="Y377" s="96" t="s">
        <v>38</v>
      </c>
    </row>
    <row r="378" spans="1:25" ht="135" x14ac:dyDescent="0.2">
      <c r="A378" s="2" t="s">
        <v>632</v>
      </c>
      <c r="B378" s="2" t="s">
        <v>26</v>
      </c>
      <c r="C378" s="2" t="s">
        <v>54</v>
      </c>
      <c r="D378" s="2" t="s">
        <v>55</v>
      </c>
      <c r="E378" s="98">
        <v>80111601</v>
      </c>
      <c r="F378" s="28" t="s">
        <v>628</v>
      </c>
      <c r="G378" s="3">
        <v>1</v>
      </c>
      <c r="H378" s="3">
        <v>1</v>
      </c>
      <c r="I378" s="2">
        <v>8</v>
      </c>
      <c r="J378" s="2">
        <v>1</v>
      </c>
      <c r="K378" s="2" t="s">
        <v>30</v>
      </c>
      <c r="L378" s="2" t="s">
        <v>31</v>
      </c>
      <c r="M378" s="2" t="s">
        <v>32</v>
      </c>
      <c r="N378" s="2">
        <v>0</v>
      </c>
      <c r="O378" s="4">
        <v>34944000</v>
      </c>
      <c r="P378" s="4">
        <v>34944000</v>
      </c>
      <c r="Q378" s="1">
        <v>0</v>
      </c>
      <c r="R378" s="2">
        <v>0</v>
      </c>
      <c r="S378" s="2" t="s">
        <v>33</v>
      </c>
      <c r="T378" s="2" t="s">
        <v>34</v>
      </c>
      <c r="U378" s="2" t="s">
        <v>35</v>
      </c>
      <c r="V378" s="2" t="s">
        <v>36</v>
      </c>
      <c r="W378" s="2" t="s">
        <v>37</v>
      </c>
      <c r="X378" s="2">
        <v>3241000</v>
      </c>
      <c r="Y378" s="96" t="s">
        <v>38</v>
      </c>
    </row>
    <row r="379" spans="1:25" ht="255" x14ac:dyDescent="0.2">
      <c r="A379" s="2" t="s">
        <v>633</v>
      </c>
      <c r="B379" s="2" t="s">
        <v>26</v>
      </c>
      <c r="C379" s="2" t="s">
        <v>54</v>
      </c>
      <c r="D379" s="2" t="s">
        <v>55</v>
      </c>
      <c r="E379" s="98">
        <v>80111601</v>
      </c>
      <c r="F379" s="28" t="s">
        <v>634</v>
      </c>
      <c r="G379" s="3">
        <v>1</v>
      </c>
      <c r="H379" s="3">
        <v>1</v>
      </c>
      <c r="I379" s="2">
        <v>8</v>
      </c>
      <c r="J379" s="2">
        <v>1</v>
      </c>
      <c r="K379" s="2" t="s">
        <v>30</v>
      </c>
      <c r="L379" s="2" t="s">
        <v>31</v>
      </c>
      <c r="M379" s="2" t="s">
        <v>57</v>
      </c>
      <c r="N379" s="2">
        <v>0</v>
      </c>
      <c r="O379" s="4">
        <v>44679698</v>
      </c>
      <c r="P379" s="4">
        <v>44679698</v>
      </c>
      <c r="Q379" s="1">
        <v>0</v>
      </c>
      <c r="R379" s="2">
        <v>0</v>
      </c>
      <c r="S379" s="2" t="s">
        <v>33</v>
      </c>
      <c r="T379" s="2" t="s">
        <v>34</v>
      </c>
      <c r="U379" s="2" t="s">
        <v>35</v>
      </c>
      <c r="V379" s="2" t="s">
        <v>36</v>
      </c>
      <c r="W379" s="2" t="s">
        <v>37</v>
      </c>
      <c r="X379" s="2">
        <v>3241000</v>
      </c>
      <c r="Y379" s="96" t="s">
        <v>38</v>
      </c>
    </row>
    <row r="380" spans="1:25" ht="135" x14ac:dyDescent="0.2">
      <c r="A380" s="2" t="s">
        <v>635</v>
      </c>
      <c r="B380" s="2" t="s">
        <v>26</v>
      </c>
      <c r="C380" s="2" t="s">
        <v>54</v>
      </c>
      <c r="D380" s="2" t="s">
        <v>55</v>
      </c>
      <c r="E380" s="98">
        <v>80111601</v>
      </c>
      <c r="F380" s="2" t="s">
        <v>636</v>
      </c>
      <c r="G380" s="3">
        <v>1</v>
      </c>
      <c r="H380" s="3">
        <v>1</v>
      </c>
      <c r="I380" s="2">
        <v>6</v>
      </c>
      <c r="J380" s="2">
        <v>1</v>
      </c>
      <c r="K380" s="2" t="s">
        <v>30</v>
      </c>
      <c r="L380" s="2" t="s">
        <v>31</v>
      </c>
      <c r="M380" s="2" t="s">
        <v>32</v>
      </c>
      <c r="N380" s="2">
        <v>0</v>
      </c>
      <c r="O380" s="4">
        <v>11681280</v>
      </c>
      <c r="P380" s="4">
        <v>11681280</v>
      </c>
      <c r="Q380" s="1">
        <v>0</v>
      </c>
      <c r="R380" s="2">
        <v>0</v>
      </c>
      <c r="S380" s="2" t="s">
        <v>33</v>
      </c>
      <c r="T380" s="2" t="s">
        <v>34</v>
      </c>
      <c r="U380" s="2" t="s">
        <v>35</v>
      </c>
      <c r="V380" s="2" t="s">
        <v>36</v>
      </c>
      <c r="W380" s="2" t="s">
        <v>37</v>
      </c>
      <c r="X380" s="2">
        <v>3241000</v>
      </c>
      <c r="Y380" s="96" t="s">
        <v>38</v>
      </c>
    </row>
    <row r="381" spans="1:25" ht="135" x14ac:dyDescent="0.2">
      <c r="A381" s="2" t="s">
        <v>637</v>
      </c>
      <c r="B381" s="2" t="s">
        <v>26</v>
      </c>
      <c r="C381" s="2" t="s">
        <v>54</v>
      </c>
      <c r="D381" s="2" t="s">
        <v>55</v>
      </c>
      <c r="E381" s="98">
        <v>80111601</v>
      </c>
      <c r="F381" s="2" t="s">
        <v>638</v>
      </c>
      <c r="G381" s="3">
        <v>1</v>
      </c>
      <c r="H381" s="3">
        <v>1</v>
      </c>
      <c r="I381" s="2">
        <v>6</v>
      </c>
      <c r="J381" s="2">
        <v>1</v>
      </c>
      <c r="K381" s="2" t="s">
        <v>30</v>
      </c>
      <c r="L381" s="2" t="s">
        <v>31</v>
      </c>
      <c r="M381" s="2" t="s">
        <v>57</v>
      </c>
      <c r="N381" s="2">
        <v>0</v>
      </c>
      <c r="O381" s="4">
        <v>22064640</v>
      </c>
      <c r="P381" s="4">
        <v>22064640</v>
      </c>
      <c r="Q381" s="1">
        <v>0</v>
      </c>
      <c r="R381" s="2">
        <v>0</v>
      </c>
      <c r="S381" s="2" t="s">
        <v>33</v>
      </c>
      <c r="T381" s="2" t="s">
        <v>34</v>
      </c>
      <c r="U381" s="2" t="s">
        <v>35</v>
      </c>
      <c r="V381" s="2" t="s">
        <v>36</v>
      </c>
      <c r="W381" s="2" t="s">
        <v>37</v>
      </c>
      <c r="X381" s="2">
        <v>3241000</v>
      </c>
      <c r="Y381" s="96" t="s">
        <v>38</v>
      </c>
    </row>
    <row r="382" spans="1:25" ht="135" x14ac:dyDescent="0.2">
      <c r="A382" s="2" t="s">
        <v>639</v>
      </c>
      <c r="B382" s="2" t="s">
        <v>26</v>
      </c>
      <c r="C382" s="2" t="s">
        <v>54</v>
      </c>
      <c r="D382" s="2" t="s">
        <v>55</v>
      </c>
      <c r="E382" s="98">
        <v>80111601</v>
      </c>
      <c r="F382" s="2" t="s">
        <v>638</v>
      </c>
      <c r="G382" s="3">
        <v>1</v>
      </c>
      <c r="H382" s="3">
        <v>1</v>
      </c>
      <c r="I382" s="2">
        <v>8</v>
      </c>
      <c r="J382" s="2">
        <v>1</v>
      </c>
      <c r="K382" s="2" t="s">
        <v>30</v>
      </c>
      <c r="L382" s="2" t="s">
        <v>31</v>
      </c>
      <c r="M382" s="2" t="s">
        <v>57</v>
      </c>
      <c r="N382" s="2">
        <v>0</v>
      </c>
      <c r="O382" s="4">
        <v>33600000</v>
      </c>
      <c r="P382" s="4">
        <v>33600000</v>
      </c>
      <c r="Q382" s="1">
        <v>0</v>
      </c>
      <c r="R382" s="2">
        <v>0</v>
      </c>
      <c r="S382" s="2" t="s">
        <v>33</v>
      </c>
      <c r="T382" s="2" t="s">
        <v>34</v>
      </c>
      <c r="U382" s="2" t="s">
        <v>35</v>
      </c>
      <c r="V382" s="2" t="s">
        <v>36</v>
      </c>
      <c r="W382" s="2" t="s">
        <v>37</v>
      </c>
      <c r="X382" s="2">
        <v>3241000</v>
      </c>
      <c r="Y382" s="96" t="s">
        <v>38</v>
      </c>
    </row>
    <row r="383" spans="1:25" ht="150" x14ac:dyDescent="0.2">
      <c r="A383" s="2" t="s">
        <v>640</v>
      </c>
      <c r="B383" s="2" t="s">
        <v>26</v>
      </c>
      <c r="C383" s="2" t="s">
        <v>54</v>
      </c>
      <c r="D383" s="2" t="s">
        <v>55</v>
      </c>
      <c r="E383" s="98">
        <v>80111601</v>
      </c>
      <c r="F383" s="2" t="s">
        <v>641</v>
      </c>
      <c r="G383" s="3">
        <v>1</v>
      </c>
      <c r="H383" s="3">
        <v>1</v>
      </c>
      <c r="I383" s="2">
        <v>8</v>
      </c>
      <c r="J383" s="2">
        <v>1</v>
      </c>
      <c r="K383" s="2" t="s">
        <v>30</v>
      </c>
      <c r="L383" s="2" t="s">
        <v>31</v>
      </c>
      <c r="M383" s="2" t="s">
        <v>57</v>
      </c>
      <c r="N383" s="2">
        <v>0</v>
      </c>
      <c r="O383" s="4">
        <v>36000000</v>
      </c>
      <c r="P383" s="4">
        <v>36000000</v>
      </c>
      <c r="Q383" s="1">
        <v>0</v>
      </c>
      <c r="R383" s="2">
        <v>0</v>
      </c>
      <c r="S383" s="2" t="s">
        <v>33</v>
      </c>
      <c r="T383" s="2" t="s">
        <v>34</v>
      </c>
      <c r="U383" s="2" t="s">
        <v>35</v>
      </c>
      <c r="V383" s="2" t="s">
        <v>36</v>
      </c>
      <c r="W383" s="2" t="s">
        <v>37</v>
      </c>
      <c r="X383" s="2">
        <v>3241000</v>
      </c>
      <c r="Y383" s="96" t="s">
        <v>38</v>
      </c>
    </row>
    <row r="384" spans="1:25" ht="165" x14ac:dyDescent="0.2">
      <c r="A384" s="2" t="s">
        <v>642</v>
      </c>
      <c r="B384" s="2" t="s">
        <v>26</v>
      </c>
      <c r="C384" s="2" t="s">
        <v>54</v>
      </c>
      <c r="D384" s="2" t="s">
        <v>55</v>
      </c>
      <c r="E384" s="98">
        <v>80111616</v>
      </c>
      <c r="F384" s="28" t="s">
        <v>643</v>
      </c>
      <c r="G384" s="3">
        <v>1</v>
      </c>
      <c r="H384" s="3">
        <v>1</v>
      </c>
      <c r="I384" s="2">
        <v>10</v>
      </c>
      <c r="J384" s="2">
        <v>1</v>
      </c>
      <c r="K384" s="2" t="s">
        <v>30</v>
      </c>
      <c r="L384" s="2" t="s">
        <v>31</v>
      </c>
      <c r="M384" s="2" t="s">
        <v>32</v>
      </c>
      <c r="N384" s="2">
        <v>0</v>
      </c>
      <c r="O384" s="4">
        <v>20654400</v>
      </c>
      <c r="P384" s="4">
        <v>20654400</v>
      </c>
      <c r="Q384" s="1">
        <v>0</v>
      </c>
      <c r="R384" s="2">
        <v>0</v>
      </c>
      <c r="S384" s="2" t="s">
        <v>33</v>
      </c>
      <c r="T384" s="2" t="s">
        <v>34</v>
      </c>
      <c r="U384" s="2" t="s">
        <v>35</v>
      </c>
      <c r="V384" s="2" t="s">
        <v>36</v>
      </c>
      <c r="W384" s="2" t="s">
        <v>37</v>
      </c>
      <c r="X384" s="2">
        <v>3241000</v>
      </c>
      <c r="Y384" s="96" t="s">
        <v>38</v>
      </c>
    </row>
    <row r="385" spans="1:25" ht="165" x14ac:dyDescent="0.2">
      <c r="A385" s="2" t="s">
        <v>644</v>
      </c>
      <c r="B385" s="2" t="s">
        <v>26</v>
      </c>
      <c r="C385" s="2" t="s">
        <v>54</v>
      </c>
      <c r="D385" s="2" t="s">
        <v>55</v>
      </c>
      <c r="E385" s="98">
        <v>80111616</v>
      </c>
      <c r="F385" s="28" t="s">
        <v>643</v>
      </c>
      <c r="G385" s="3">
        <v>1</v>
      </c>
      <c r="H385" s="3">
        <v>1</v>
      </c>
      <c r="I385" s="2">
        <v>10</v>
      </c>
      <c r="J385" s="2">
        <v>1</v>
      </c>
      <c r="K385" s="2" t="s">
        <v>30</v>
      </c>
      <c r="L385" s="2" t="s">
        <v>31</v>
      </c>
      <c r="M385" s="2" t="s">
        <v>32</v>
      </c>
      <c r="N385" s="2">
        <v>0</v>
      </c>
      <c r="O385" s="4">
        <v>20654400</v>
      </c>
      <c r="P385" s="4">
        <v>20654400</v>
      </c>
      <c r="Q385" s="1">
        <v>0</v>
      </c>
      <c r="R385" s="2">
        <v>0</v>
      </c>
      <c r="S385" s="2" t="s">
        <v>33</v>
      </c>
      <c r="T385" s="2" t="s">
        <v>34</v>
      </c>
      <c r="U385" s="2" t="s">
        <v>35</v>
      </c>
      <c r="V385" s="2" t="s">
        <v>36</v>
      </c>
      <c r="W385" s="2" t="s">
        <v>37</v>
      </c>
      <c r="X385" s="2">
        <v>3241000</v>
      </c>
      <c r="Y385" s="96" t="s">
        <v>38</v>
      </c>
    </row>
    <row r="386" spans="1:25" ht="165" x14ac:dyDescent="0.2">
      <c r="A386" s="2" t="s">
        <v>645</v>
      </c>
      <c r="B386" s="2" t="s">
        <v>26</v>
      </c>
      <c r="C386" s="2" t="s">
        <v>54</v>
      </c>
      <c r="D386" s="2" t="s">
        <v>55</v>
      </c>
      <c r="E386" s="98">
        <v>80111616</v>
      </c>
      <c r="F386" s="28" t="s">
        <v>643</v>
      </c>
      <c r="G386" s="3">
        <v>1</v>
      </c>
      <c r="H386" s="3">
        <v>1</v>
      </c>
      <c r="I386" s="2">
        <v>10</v>
      </c>
      <c r="J386" s="2">
        <v>1</v>
      </c>
      <c r="K386" s="2" t="s">
        <v>30</v>
      </c>
      <c r="L386" s="2" t="s">
        <v>31</v>
      </c>
      <c r="M386" s="2" t="s">
        <v>32</v>
      </c>
      <c r="N386" s="2">
        <v>0</v>
      </c>
      <c r="O386" s="4">
        <v>20654400</v>
      </c>
      <c r="P386" s="4">
        <v>20654400</v>
      </c>
      <c r="Q386" s="1">
        <v>0</v>
      </c>
      <c r="R386" s="2">
        <v>0</v>
      </c>
      <c r="S386" s="2" t="s">
        <v>33</v>
      </c>
      <c r="T386" s="2" t="s">
        <v>34</v>
      </c>
      <c r="U386" s="2" t="s">
        <v>35</v>
      </c>
      <c r="V386" s="2" t="s">
        <v>36</v>
      </c>
      <c r="W386" s="2" t="s">
        <v>37</v>
      </c>
      <c r="X386" s="2">
        <v>3241000</v>
      </c>
      <c r="Y386" s="96" t="s">
        <v>38</v>
      </c>
    </row>
    <row r="387" spans="1:25" ht="165" x14ac:dyDescent="0.2">
      <c r="A387" s="2" t="s">
        <v>646</v>
      </c>
      <c r="B387" s="2" t="s">
        <v>26</v>
      </c>
      <c r="C387" s="2" t="s">
        <v>54</v>
      </c>
      <c r="D387" s="2" t="s">
        <v>55</v>
      </c>
      <c r="E387" s="98">
        <v>80111616</v>
      </c>
      <c r="F387" s="28" t="s">
        <v>643</v>
      </c>
      <c r="G387" s="3">
        <v>1</v>
      </c>
      <c r="H387" s="3">
        <v>1</v>
      </c>
      <c r="I387" s="2">
        <v>10</v>
      </c>
      <c r="J387" s="2">
        <v>1</v>
      </c>
      <c r="K387" s="2" t="s">
        <v>30</v>
      </c>
      <c r="L387" s="2" t="s">
        <v>31</v>
      </c>
      <c r="M387" s="2" t="s">
        <v>32</v>
      </c>
      <c r="N387" s="2">
        <v>0</v>
      </c>
      <c r="O387" s="4">
        <v>20654400</v>
      </c>
      <c r="P387" s="4">
        <v>20654400</v>
      </c>
      <c r="Q387" s="1">
        <v>0</v>
      </c>
      <c r="R387" s="2">
        <v>0</v>
      </c>
      <c r="S387" s="2" t="s">
        <v>33</v>
      </c>
      <c r="T387" s="2" t="s">
        <v>34</v>
      </c>
      <c r="U387" s="2" t="s">
        <v>35</v>
      </c>
      <c r="V387" s="2" t="s">
        <v>36</v>
      </c>
      <c r="W387" s="2" t="s">
        <v>37</v>
      </c>
      <c r="X387" s="2">
        <v>3241000</v>
      </c>
      <c r="Y387" s="96" t="s">
        <v>38</v>
      </c>
    </row>
    <row r="388" spans="1:25" ht="165" x14ac:dyDescent="0.2">
      <c r="A388" s="2" t="s">
        <v>647</v>
      </c>
      <c r="B388" s="2" t="s">
        <v>26</v>
      </c>
      <c r="C388" s="2" t="s">
        <v>54</v>
      </c>
      <c r="D388" s="2" t="s">
        <v>55</v>
      </c>
      <c r="E388" s="98">
        <v>80111616</v>
      </c>
      <c r="F388" s="28" t="s">
        <v>643</v>
      </c>
      <c r="G388" s="3">
        <v>1</v>
      </c>
      <c r="H388" s="3">
        <v>1</v>
      </c>
      <c r="I388" s="2">
        <v>10</v>
      </c>
      <c r="J388" s="2">
        <v>1</v>
      </c>
      <c r="K388" s="2" t="s">
        <v>30</v>
      </c>
      <c r="L388" s="2" t="s">
        <v>31</v>
      </c>
      <c r="M388" s="2" t="s">
        <v>32</v>
      </c>
      <c r="N388" s="2">
        <v>0</v>
      </c>
      <c r="O388" s="4">
        <v>20654400</v>
      </c>
      <c r="P388" s="4">
        <v>20654400</v>
      </c>
      <c r="Q388" s="1">
        <v>0</v>
      </c>
      <c r="R388" s="2">
        <v>0</v>
      </c>
      <c r="S388" s="2" t="s">
        <v>33</v>
      </c>
      <c r="T388" s="2" t="s">
        <v>34</v>
      </c>
      <c r="U388" s="2" t="s">
        <v>35</v>
      </c>
      <c r="V388" s="2" t="s">
        <v>36</v>
      </c>
      <c r="W388" s="2" t="s">
        <v>37</v>
      </c>
      <c r="X388" s="2">
        <v>3241000</v>
      </c>
      <c r="Y388" s="96" t="s">
        <v>38</v>
      </c>
    </row>
    <row r="389" spans="1:25" ht="135" x14ac:dyDescent="0.2">
      <c r="A389" s="2" t="s">
        <v>648</v>
      </c>
      <c r="B389" s="2" t="s">
        <v>26</v>
      </c>
      <c r="C389" s="2" t="s">
        <v>54</v>
      </c>
      <c r="D389" s="2" t="s">
        <v>55</v>
      </c>
      <c r="E389" s="98">
        <v>83121502</v>
      </c>
      <c r="F389" s="28" t="s">
        <v>649</v>
      </c>
      <c r="G389" s="3">
        <v>1</v>
      </c>
      <c r="H389" s="3">
        <v>1</v>
      </c>
      <c r="I389" s="2">
        <v>9.5</v>
      </c>
      <c r="J389" s="2">
        <v>1</v>
      </c>
      <c r="K389" s="2" t="s">
        <v>30</v>
      </c>
      <c r="L389" s="2" t="s">
        <v>31</v>
      </c>
      <c r="M389" s="2" t="s">
        <v>57</v>
      </c>
      <c r="N389" s="2">
        <v>0</v>
      </c>
      <c r="O389" s="4">
        <v>29640000</v>
      </c>
      <c r="P389" s="4">
        <v>29640000</v>
      </c>
      <c r="Q389" s="1">
        <v>0</v>
      </c>
      <c r="R389" s="2">
        <v>0</v>
      </c>
      <c r="S389" s="2" t="s">
        <v>33</v>
      </c>
      <c r="T389" s="2" t="s">
        <v>34</v>
      </c>
      <c r="U389" s="2" t="s">
        <v>35</v>
      </c>
      <c r="V389" s="2" t="s">
        <v>36</v>
      </c>
      <c r="W389" s="2" t="s">
        <v>37</v>
      </c>
      <c r="X389" s="2">
        <v>3241000</v>
      </c>
      <c r="Y389" s="96" t="s">
        <v>38</v>
      </c>
    </row>
    <row r="390" spans="1:25" ht="135" x14ac:dyDescent="0.2">
      <c r="A390" s="2" t="s">
        <v>650</v>
      </c>
      <c r="B390" s="2" t="s">
        <v>26</v>
      </c>
      <c r="C390" s="2" t="s">
        <v>54</v>
      </c>
      <c r="D390" s="2" t="s">
        <v>55</v>
      </c>
      <c r="E390" s="98">
        <v>83121502</v>
      </c>
      <c r="F390" s="28" t="s">
        <v>649</v>
      </c>
      <c r="G390" s="3">
        <v>1</v>
      </c>
      <c r="H390" s="3">
        <v>1</v>
      </c>
      <c r="I390" s="2">
        <v>9.5</v>
      </c>
      <c r="J390" s="2">
        <v>1</v>
      </c>
      <c r="K390" s="2" t="s">
        <v>30</v>
      </c>
      <c r="L390" s="2" t="s">
        <v>31</v>
      </c>
      <c r="M390" s="2" t="s">
        <v>57</v>
      </c>
      <c r="N390" s="2">
        <v>0</v>
      </c>
      <c r="O390" s="4">
        <v>29640000</v>
      </c>
      <c r="P390" s="4">
        <v>29640000</v>
      </c>
      <c r="Q390" s="1">
        <v>0</v>
      </c>
      <c r="R390" s="2">
        <v>0</v>
      </c>
      <c r="S390" s="2" t="s">
        <v>33</v>
      </c>
      <c r="T390" s="2" t="s">
        <v>34</v>
      </c>
      <c r="U390" s="2" t="s">
        <v>35</v>
      </c>
      <c r="V390" s="2" t="s">
        <v>36</v>
      </c>
      <c r="W390" s="2" t="s">
        <v>37</v>
      </c>
      <c r="X390" s="2">
        <v>3241000</v>
      </c>
      <c r="Y390" s="96" t="s">
        <v>38</v>
      </c>
    </row>
    <row r="391" spans="1:25" ht="135" x14ac:dyDescent="0.2">
      <c r="A391" s="2" t="s">
        <v>651</v>
      </c>
      <c r="B391" s="2" t="s">
        <v>26</v>
      </c>
      <c r="C391" s="2" t="s">
        <v>54</v>
      </c>
      <c r="D391" s="2" t="s">
        <v>55</v>
      </c>
      <c r="E391" s="98">
        <v>83121502</v>
      </c>
      <c r="F391" s="28" t="s">
        <v>649</v>
      </c>
      <c r="G391" s="3">
        <v>1</v>
      </c>
      <c r="H391" s="3">
        <v>1</v>
      </c>
      <c r="I391" s="2">
        <v>9.5</v>
      </c>
      <c r="J391" s="2">
        <v>1</v>
      </c>
      <c r="K391" s="2" t="s">
        <v>30</v>
      </c>
      <c r="L391" s="2" t="s">
        <v>31</v>
      </c>
      <c r="M391" s="2" t="s">
        <v>57</v>
      </c>
      <c r="N391" s="2">
        <v>0</v>
      </c>
      <c r="O391" s="4">
        <v>29640000</v>
      </c>
      <c r="P391" s="4">
        <v>29640000</v>
      </c>
      <c r="Q391" s="1">
        <v>0</v>
      </c>
      <c r="R391" s="2">
        <v>0</v>
      </c>
      <c r="S391" s="2" t="s">
        <v>33</v>
      </c>
      <c r="T391" s="2" t="s">
        <v>34</v>
      </c>
      <c r="U391" s="2" t="s">
        <v>35</v>
      </c>
      <c r="V391" s="2" t="s">
        <v>36</v>
      </c>
      <c r="W391" s="2" t="s">
        <v>37</v>
      </c>
      <c r="X391" s="2">
        <v>3241000</v>
      </c>
      <c r="Y391" s="96" t="s">
        <v>38</v>
      </c>
    </row>
    <row r="392" spans="1:25" ht="135" x14ac:dyDescent="0.2">
      <c r="A392" s="2" t="s">
        <v>652</v>
      </c>
      <c r="B392" s="2" t="s">
        <v>26</v>
      </c>
      <c r="C392" s="2" t="s">
        <v>54</v>
      </c>
      <c r="D392" s="2" t="s">
        <v>55</v>
      </c>
      <c r="E392" s="98">
        <v>83121502</v>
      </c>
      <c r="F392" s="28" t="s">
        <v>649</v>
      </c>
      <c r="G392" s="3">
        <v>1</v>
      </c>
      <c r="H392" s="3">
        <v>1</v>
      </c>
      <c r="I392" s="2">
        <v>9.5</v>
      </c>
      <c r="J392" s="2">
        <v>1</v>
      </c>
      <c r="K392" s="2" t="s">
        <v>30</v>
      </c>
      <c r="L392" s="2" t="s">
        <v>31</v>
      </c>
      <c r="M392" s="2" t="s">
        <v>57</v>
      </c>
      <c r="N392" s="2">
        <v>0</v>
      </c>
      <c r="O392" s="4">
        <v>29640000</v>
      </c>
      <c r="P392" s="4">
        <v>29640000</v>
      </c>
      <c r="Q392" s="1">
        <v>0</v>
      </c>
      <c r="R392" s="2">
        <v>0</v>
      </c>
      <c r="S392" s="2" t="s">
        <v>33</v>
      </c>
      <c r="T392" s="2" t="s">
        <v>34</v>
      </c>
      <c r="U392" s="2" t="s">
        <v>35</v>
      </c>
      <c r="V392" s="2" t="s">
        <v>36</v>
      </c>
      <c r="W392" s="2" t="s">
        <v>37</v>
      </c>
      <c r="X392" s="2">
        <v>3241000</v>
      </c>
      <c r="Y392" s="96" t="s">
        <v>38</v>
      </c>
    </row>
    <row r="393" spans="1:25" ht="75" x14ac:dyDescent="0.2">
      <c r="A393" s="2" t="s">
        <v>653</v>
      </c>
      <c r="B393" s="2" t="s">
        <v>26</v>
      </c>
      <c r="C393" s="2" t="s">
        <v>54</v>
      </c>
      <c r="D393" s="2" t="s">
        <v>654</v>
      </c>
      <c r="E393" s="98">
        <v>83121502</v>
      </c>
      <c r="F393" s="28" t="s">
        <v>649</v>
      </c>
      <c r="G393" s="3">
        <v>1</v>
      </c>
      <c r="H393" s="3">
        <v>1</v>
      </c>
      <c r="I393" s="2">
        <v>9.5</v>
      </c>
      <c r="J393" s="2">
        <v>1</v>
      </c>
      <c r="K393" s="2" t="s">
        <v>30</v>
      </c>
      <c r="L393" s="2" t="s">
        <v>31</v>
      </c>
      <c r="M393" s="2" t="s">
        <v>57</v>
      </c>
      <c r="N393" s="2">
        <v>0</v>
      </c>
      <c r="O393" s="4">
        <v>29640000</v>
      </c>
      <c r="P393" s="4">
        <v>29640000</v>
      </c>
      <c r="Q393" s="1">
        <v>0</v>
      </c>
      <c r="R393" s="2">
        <v>0</v>
      </c>
      <c r="S393" s="2" t="s">
        <v>33</v>
      </c>
      <c r="T393" s="2" t="s">
        <v>34</v>
      </c>
      <c r="U393" s="2" t="s">
        <v>35</v>
      </c>
      <c r="V393" s="2" t="s">
        <v>36</v>
      </c>
      <c r="W393" s="2" t="s">
        <v>37</v>
      </c>
      <c r="X393" s="2">
        <v>3241000</v>
      </c>
      <c r="Y393" s="96" t="s">
        <v>38</v>
      </c>
    </row>
    <row r="394" spans="1:25" ht="75" x14ac:dyDescent="0.2">
      <c r="A394" s="2" t="s">
        <v>655</v>
      </c>
      <c r="B394" s="2" t="s">
        <v>26</v>
      </c>
      <c r="C394" s="2" t="s">
        <v>54</v>
      </c>
      <c r="D394" s="2" t="s">
        <v>654</v>
      </c>
      <c r="E394" s="98">
        <v>83121502</v>
      </c>
      <c r="F394" s="28" t="s">
        <v>649</v>
      </c>
      <c r="G394" s="3">
        <v>1</v>
      </c>
      <c r="H394" s="3">
        <v>1</v>
      </c>
      <c r="I394" s="2">
        <v>9.5</v>
      </c>
      <c r="J394" s="2">
        <v>1</v>
      </c>
      <c r="K394" s="2" t="s">
        <v>30</v>
      </c>
      <c r="L394" s="2" t="s">
        <v>31</v>
      </c>
      <c r="M394" s="2" t="s">
        <v>57</v>
      </c>
      <c r="N394" s="2">
        <v>0</v>
      </c>
      <c r="O394" s="4">
        <v>29640000</v>
      </c>
      <c r="P394" s="4">
        <v>29640000</v>
      </c>
      <c r="Q394" s="1">
        <v>0</v>
      </c>
      <c r="R394" s="2">
        <v>0</v>
      </c>
      <c r="S394" s="2" t="s">
        <v>33</v>
      </c>
      <c r="T394" s="2" t="s">
        <v>34</v>
      </c>
      <c r="U394" s="2" t="s">
        <v>35</v>
      </c>
      <c r="V394" s="2" t="s">
        <v>36</v>
      </c>
      <c r="W394" s="2" t="s">
        <v>37</v>
      </c>
      <c r="X394" s="2">
        <v>3241000</v>
      </c>
      <c r="Y394" s="96" t="s">
        <v>38</v>
      </c>
    </row>
    <row r="395" spans="1:25" ht="75" x14ac:dyDescent="0.2">
      <c r="A395" s="2" t="s">
        <v>656</v>
      </c>
      <c r="B395" s="2" t="s">
        <v>26</v>
      </c>
      <c r="C395" s="2" t="s">
        <v>54</v>
      </c>
      <c r="D395" s="2" t="s">
        <v>654</v>
      </c>
      <c r="E395" s="98">
        <v>83121502</v>
      </c>
      <c r="F395" s="28" t="s">
        <v>649</v>
      </c>
      <c r="G395" s="3">
        <v>1</v>
      </c>
      <c r="H395" s="3">
        <v>1</v>
      </c>
      <c r="I395" s="2">
        <v>9.5</v>
      </c>
      <c r="J395" s="2">
        <v>1</v>
      </c>
      <c r="K395" s="2" t="s">
        <v>30</v>
      </c>
      <c r="L395" s="2" t="s">
        <v>31</v>
      </c>
      <c r="M395" s="2" t="s">
        <v>57</v>
      </c>
      <c r="N395" s="2">
        <v>0</v>
      </c>
      <c r="O395" s="4">
        <v>29640000</v>
      </c>
      <c r="P395" s="4">
        <v>29640000</v>
      </c>
      <c r="Q395" s="1">
        <v>0</v>
      </c>
      <c r="R395" s="2">
        <v>0</v>
      </c>
      <c r="S395" s="2" t="s">
        <v>33</v>
      </c>
      <c r="T395" s="2" t="s">
        <v>34</v>
      </c>
      <c r="U395" s="2" t="s">
        <v>35</v>
      </c>
      <c r="V395" s="2" t="s">
        <v>36</v>
      </c>
      <c r="W395" s="2" t="s">
        <v>37</v>
      </c>
      <c r="X395" s="2">
        <v>3241000</v>
      </c>
      <c r="Y395" s="96" t="s">
        <v>38</v>
      </c>
    </row>
    <row r="396" spans="1:25" ht="75" x14ac:dyDescent="0.2">
      <c r="A396" s="2" t="s">
        <v>657</v>
      </c>
      <c r="B396" s="2" t="s">
        <v>26</v>
      </c>
      <c r="C396" s="2" t="s">
        <v>54</v>
      </c>
      <c r="D396" s="2" t="s">
        <v>654</v>
      </c>
      <c r="E396" s="98">
        <v>83121502</v>
      </c>
      <c r="F396" s="28" t="s">
        <v>649</v>
      </c>
      <c r="G396" s="3">
        <v>1</v>
      </c>
      <c r="H396" s="3">
        <v>1</v>
      </c>
      <c r="I396" s="2">
        <v>9.5</v>
      </c>
      <c r="J396" s="2">
        <v>1</v>
      </c>
      <c r="K396" s="2" t="s">
        <v>30</v>
      </c>
      <c r="L396" s="2" t="s">
        <v>31</v>
      </c>
      <c r="M396" s="2" t="s">
        <v>57</v>
      </c>
      <c r="N396" s="2">
        <v>0</v>
      </c>
      <c r="O396" s="4">
        <v>29640000</v>
      </c>
      <c r="P396" s="4">
        <v>29640000</v>
      </c>
      <c r="Q396" s="1">
        <v>0</v>
      </c>
      <c r="R396" s="2">
        <v>0</v>
      </c>
      <c r="S396" s="2" t="s">
        <v>33</v>
      </c>
      <c r="T396" s="2" t="s">
        <v>34</v>
      </c>
      <c r="U396" s="2" t="s">
        <v>35</v>
      </c>
      <c r="V396" s="2" t="s">
        <v>36</v>
      </c>
      <c r="W396" s="2" t="s">
        <v>37</v>
      </c>
      <c r="X396" s="2">
        <v>3241000</v>
      </c>
      <c r="Y396" s="96" t="s">
        <v>38</v>
      </c>
    </row>
    <row r="397" spans="1:25" ht="75" x14ac:dyDescent="0.2">
      <c r="A397" s="2" t="s">
        <v>658</v>
      </c>
      <c r="B397" s="2" t="s">
        <v>26</v>
      </c>
      <c r="C397" s="2" t="s">
        <v>54</v>
      </c>
      <c r="D397" s="2" t="s">
        <v>654</v>
      </c>
      <c r="E397" s="98">
        <v>83121502</v>
      </c>
      <c r="F397" s="28" t="s">
        <v>649</v>
      </c>
      <c r="G397" s="3">
        <v>1</v>
      </c>
      <c r="H397" s="3">
        <v>1</v>
      </c>
      <c r="I397" s="2">
        <v>9.5</v>
      </c>
      <c r="J397" s="2">
        <v>1</v>
      </c>
      <c r="K397" s="2" t="s">
        <v>30</v>
      </c>
      <c r="L397" s="2" t="s">
        <v>31</v>
      </c>
      <c r="M397" s="2" t="s">
        <v>57</v>
      </c>
      <c r="N397" s="2">
        <v>0</v>
      </c>
      <c r="O397" s="4">
        <v>29640000</v>
      </c>
      <c r="P397" s="4">
        <v>29640000</v>
      </c>
      <c r="Q397" s="1">
        <v>0</v>
      </c>
      <c r="R397" s="2">
        <v>0</v>
      </c>
      <c r="S397" s="2" t="s">
        <v>33</v>
      </c>
      <c r="T397" s="2" t="s">
        <v>34</v>
      </c>
      <c r="U397" s="2" t="s">
        <v>35</v>
      </c>
      <c r="V397" s="2" t="s">
        <v>36</v>
      </c>
      <c r="W397" s="2" t="s">
        <v>37</v>
      </c>
      <c r="X397" s="2">
        <v>3241000</v>
      </c>
      <c r="Y397" s="96" t="s">
        <v>38</v>
      </c>
    </row>
    <row r="398" spans="1:25" ht="75" x14ac:dyDescent="0.2">
      <c r="A398" s="2" t="s">
        <v>659</v>
      </c>
      <c r="B398" s="2" t="s">
        <v>26</v>
      </c>
      <c r="C398" s="2" t="s">
        <v>54</v>
      </c>
      <c r="D398" s="2" t="s">
        <v>654</v>
      </c>
      <c r="E398" s="98">
        <v>83121502</v>
      </c>
      <c r="F398" s="28" t="s">
        <v>649</v>
      </c>
      <c r="G398" s="3">
        <v>1</v>
      </c>
      <c r="H398" s="3">
        <v>1</v>
      </c>
      <c r="I398" s="2">
        <v>9.5</v>
      </c>
      <c r="J398" s="2">
        <v>1</v>
      </c>
      <c r="K398" s="2" t="s">
        <v>30</v>
      </c>
      <c r="L398" s="2" t="s">
        <v>31</v>
      </c>
      <c r="M398" s="2" t="s">
        <v>57</v>
      </c>
      <c r="N398" s="2">
        <v>0</v>
      </c>
      <c r="O398" s="4">
        <v>29640000</v>
      </c>
      <c r="P398" s="4">
        <v>29640000</v>
      </c>
      <c r="Q398" s="1">
        <v>0</v>
      </c>
      <c r="R398" s="2">
        <v>0</v>
      </c>
      <c r="S398" s="2" t="s">
        <v>33</v>
      </c>
      <c r="T398" s="2" t="s">
        <v>34</v>
      </c>
      <c r="U398" s="2" t="s">
        <v>35</v>
      </c>
      <c r="V398" s="2" t="s">
        <v>36</v>
      </c>
      <c r="W398" s="2" t="s">
        <v>37</v>
      </c>
      <c r="X398" s="2">
        <v>3241000</v>
      </c>
      <c r="Y398" s="96" t="s">
        <v>38</v>
      </c>
    </row>
    <row r="399" spans="1:25" ht="75" x14ac:dyDescent="0.2">
      <c r="A399" s="2" t="s">
        <v>660</v>
      </c>
      <c r="B399" s="2" t="s">
        <v>26</v>
      </c>
      <c r="C399" s="2" t="s">
        <v>54</v>
      </c>
      <c r="D399" s="2" t="s">
        <v>654</v>
      </c>
      <c r="E399" s="98">
        <v>83121502</v>
      </c>
      <c r="F399" s="28" t="s">
        <v>649</v>
      </c>
      <c r="G399" s="3">
        <v>1</v>
      </c>
      <c r="H399" s="3">
        <v>1</v>
      </c>
      <c r="I399" s="2">
        <v>9.5</v>
      </c>
      <c r="J399" s="2">
        <v>1</v>
      </c>
      <c r="K399" s="2" t="s">
        <v>30</v>
      </c>
      <c r="L399" s="2" t="s">
        <v>31</v>
      </c>
      <c r="M399" s="2" t="s">
        <v>57</v>
      </c>
      <c r="N399" s="2">
        <v>0</v>
      </c>
      <c r="O399" s="4">
        <v>29640000</v>
      </c>
      <c r="P399" s="4">
        <v>29640000</v>
      </c>
      <c r="Q399" s="1">
        <v>0</v>
      </c>
      <c r="R399" s="2">
        <v>0</v>
      </c>
      <c r="S399" s="2" t="s">
        <v>33</v>
      </c>
      <c r="T399" s="2" t="s">
        <v>34</v>
      </c>
      <c r="U399" s="2" t="s">
        <v>35</v>
      </c>
      <c r="V399" s="2" t="s">
        <v>36</v>
      </c>
      <c r="W399" s="2" t="s">
        <v>37</v>
      </c>
      <c r="X399" s="2">
        <v>3241000</v>
      </c>
      <c r="Y399" s="96" t="s">
        <v>38</v>
      </c>
    </row>
    <row r="400" spans="1:25" ht="75" x14ac:dyDescent="0.2">
      <c r="A400" s="2" t="s">
        <v>661</v>
      </c>
      <c r="B400" s="2" t="s">
        <v>26</v>
      </c>
      <c r="C400" s="2" t="s">
        <v>54</v>
      </c>
      <c r="D400" s="2" t="s">
        <v>654</v>
      </c>
      <c r="E400" s="98">
        <v>83121502</v>
      </c>
      <c r="F400" s="28" t="s">
        <v>649</v>
      </c>
      <c r="G400" s="3">
        <v>1</v>
      </c>
      <c r="H400" s="3">
        <v>1</v>
      </c>
      <c r="I400" s="2">
        <v>9.5</v>
      </c>
      <c r="J400" s="2">
        <v>1</v>
      </c>
      <c r="K400" s="2" t="s">
        <v>30</v>
      </c>
      <c r="L400" s="2" t="s">
        <v>31</v>
      </c>
      <c r="M400" s="2" t="s">
        <v>57</v>
      </c>
      <c r="N400" s="2">
        <v>0</v>
      </c>
      <c r="O400" s="4">
        <v>29640000</v>
      </c>
      <c r="P400" s="4">
        <v>29640000</v>
      </c>
      <c r="Q400" s="1">
        <v>0</v>
      </c>
      <c r="R400" s="2">
        <v>0</v>
      </c>
      <c r="S400" s="2" t="s">
        <v>33</v>
      </c>
      <c r="T400" s="2" t="s">
        <v>34</v>
      </c>
      <c r="U400" s="2" t="s">
        <v>35</v>
      </c>
      <c r="V400" s="2" t="s">
        <v>36</v>
      </c>
      <c r="W400" s="2" t="s">
        <v>37</v>
      </c>
      <c r="X400" s="2">
        <v>3241000</v>
      </c>
      <c r="Y400" s="96" t="s">
        <v>38</v>
      </c>
    </row>
    <row r="401" spans="1:25" ht="75" x14ac:dyDescent="0.2">
      <c r="A401" s="2" t="s">
        <v>662</v>
      </c>
      <c r="B401" s="2" t="s">
        <v>26</v>
      </c>
      <c r="C401" s="2" t="s">
        <v>54</v>
      </c>
      <c r="D401" s="2" t="s">
        <v>654</v>
      </c>
      <c r="E401" s="98">
        <v>83121502</v>
      </c>
      <c r="F401" s="28" t="s">
        <v>649</v>
      </c>
      <c r="G401" s="3">
        <v>1</v>
      </c>
      <c r="H401" s="3">
        <v>1</v>
      </c>
      <c r="I401" s="2">
        <v>9.5</v>
      </c>
      <c r="J401" s="2">
        <v>1</v>
      </c>
      <c r="K401" s="2" t="s">
        <v>30</v>
      </c>
      <c r="L401" s="2" t="s">
        <v>31</v>
      </c>
      <c r="M401" s="2" t="s">
        <v>57</v>
      </c>
      <c r="N401" s="2">
        <v>0</v>
      </c>
      <c r="O401" s="4">
        <v>29640000</v>
      </c>
      <c r="P401" s="4">
        <v>29640000</v>
      </c>
      <c r="Q401" s="1">
        <v>0</v>
      </c>
      <c r="R401" s="2">
        <v>0</v>
      </c>
      <c r="S401" s="2" t="s">
        <v>33</v>
      </c>
      <c r="T401" s="2" t="s">
        <v>34</v>
      </c>
      <c r="U401" s="2" t="s">
        <v>35</v>
      </c>
      <c r="V401" s="2" t="s">
        <v>36</v>
      </c>
      <c r="W401" s="2" t="s">
        <v>37</v>
      </c>
      <c r="X401" s="2">
        <v>3241000</v>
      </c>
      <c r="Y401" s="96" t="s">
        <v>38</v>
      </c>
    </row>
    <row r="402" spans="1:25" ht="75" x14ac:dyDescent="0.2">
      <c r="A402" s="2" t="s">
        <v>663</v>
      </c>
      <c r="B402" s="2" t="s">
        <v>26</v>
      </c>
      <c r="C402" s="2" t="s">
        <v>54</v>
      </c>
      <c r="D402" s="2" t="s">
        <v>654</v>
      </c>
      <c r="E402" s="98">
        <v>83121502</v>
      </c>
      <c r="F402" s="28" t="s">
        <v>649</v>
      </c>
      <c r="G402" s="3">
        <v>1</v>
      </c>
      <c r="H402" s="3">
        <v>1</v>
      </c>
      <c r="I402" s="2">
        <v>9.5</v>
      </c>
      <c r="J402" s="2">
        <v>1</v>
      </c>
      <c r="K402" s="2" t="s">
        <v>30</v>
      </c>
      <c r="L402" s="2" t="s">
        <v>31</v>
      </c>
      <c r="M402" s="2" t="s">
        <v>57</v>
      </c>
      <c r="N402" s="2">
        <v>0</v>
      </c>
      <c r="O402" s="4">
        <v>29640000</v>
      </c>
      <c r="P402" s="4">
        <v>29640000</v>
      </c>
      <c r="Q402" s="1">
        <v>0</v>
      </c>
      <c r="R402" s="2">
        <v>0</v>
      </c>
      <c r="S402" s="2" t="s">
        <v>33</v>
      </c>
      <c r="T402" s="2" t="s">
        <v>34</v>
      </c>
      <c r="U402" s="2" t="s">
        <v>35</v>
      </c>
      <c r="V402" s="2" t="s">
        <v>36</v>
      </c>
      <c r="W402" s="2" t="s">
        <v>37</v>
      </c>
      <c r="X402" s="2">
        <v>3241000</v>
      </c>
      <c r="Y402" s="96" t="s">
        <v>38</v>
      </c>
    </row>
    <row r="403" spans="1:25" ht="75" x14ac:dyDescent="0.2">
      <c r="A403" s="2" t="s">
        <v>664</v>
      </c>
      <c r="B403" s="2" t="s">
        <v>26</v>
      </c>
      <c r="C403" s="2" t="s">
        <v>54</v>
      </c>
      <c r="D403" s="2" t="s">
        <v>654</v>
      </c>
      <c r="E403" s="98">
        <v>83121502</v>
      </c>
      <c r="F403" s="28" t="s">
        <v>649</v>
      </c>
      <c r="G403" s="3">
        <v>1</v>
      </c>
      <c r="H403" s="3">
        <v>1</v>
      </c>
      <c r="I403" s="2">
        <v>9.5</v>
      </c>
      <c r="J403" s="2">
        <v>1</v>
      </c>
      <c r="K403" s="2" t="s">
        <v>30</v>
      </c>
      <c r="L403" s="2" t="s">
        <v>31</v>
      </c>
      <c r="M403" s="2" t="s">
        <v>57</v>
      </c>
      <c r="N403" s="2">
        <v>0</v>
      </c>
      <c r="O403" s="4">
        <v>29640000</v>
      </c>
      <c r="P403" s="4">
        <v>29640000</v>
      </c>
      <c r="Q403" s="1">
        <v>0</v>
      </c>
      <c r="R403" s="2">
        <v>0</v>
      </c>
      <c r="S403" s="2" t="s">
        <v>33</v>
      </c>
      <c r="T403" s="2" t="s">
        <v>34</v>
      </c>
      <c r="U403" s="2" t="s">
        <v>35</v>
      </c>
      <c r="V403" s="2" t="s">
        <v>36</v>
      </c>
      <c r="W403" s="2" t="s">
        <v>37</v>
      </c>
      <c r="X403" s="2">
        <v>3241000</v>
      </c>
      <c r="Y403" s="96" t="s">
        <v>38</v>
      </c>
    </row>
    <row r="404" spans="1:25" ht="75" x14ac:dyDescent="0.2">
      <c r="A404" s="2" t="s">
        <v>665</v>
      </c>
      <c r="B404" s="2" t="s">
        <v>26</v>
      </c>
      <c r="C404" s="2" t="s">
        <v>54</v>
      </c>
      <c r="D404" s="2" t="s">
        <v>654</v>
      </c>
      <c r="E404" s="98">
        <v>83121502</v>
      </c>
      <c r="F404" s="28" t="s">
        <v>649</v>
      </c>
      <c r="G404" s="3">
        <v>1</v>
      </c>
      <c r="H404" s="3">
        <v>1</v>
      </c>
      <c r="I404" s="2">
        <v>9.5</v>
      </c>
      <c r="J404" s="2">
        <v>1</v>
      </c>
      <c r="K404" s="2" t="s">
        <v>30</v>
      </c>
      <c r="L404" s="2" t="s">
        <v>31</v>
      </c>
      <c r="M404" s="2" t="s">
        <v>57</v>
      </c>
      <c r="N404" s="2">
        <v>0</v>
      </c>
      <c r="O404" s="4">
        <v>29640000</v>
      </c>
      <c r="P404" s="4">
        <v>29640000</v>
      </c>
      <c r="Q404" s="1">
        <v>0</v>
      </c>
      <c r="R404" s="2">
        <v>0</v>
      </c>
      <c r="S404" s="2" t="s">
        <v>33</v>
      </c>
      <c r="T404" s="2" t="s">
        <v>34</v>
      </c>
      <c r="U404" s="2" t="s">
        <v>35</v>
      </c>
      <c r="V404" s="2" t="s">
        <v>36</v>
      </c>
      <c r="W404" s="2" t="s">
        <v>37</v>
      </c>
      <c r="X404" s="2">
        <v>3241000</v>
      </c>
      <c r="Y404" s="96" t="s">
        <v>38</v>
      </c>
    </row>
    <row r="405" spans="1:25" ht="75" x14ac:dyDescent="0.2">
      <c r="A405" s="2" t="s">
        <v>666</v>
      </c>
      <c r="B405" s="2" t="s">
        <v>26</v>
      </c>
      <c r="C405" s="2" t="s">
        <v>54</v>
      </c>
      <c r="D405" s="2" t="s">
        <v>654</v>
      </c>
      <c r="E405" s="98">
        <v>83121502</v>
      </c>
      <c r="F405" s="28" t="s">
        <v>649</v>
      </c>
      <c r="G405" s="3">
        <v>1</v>
      </c>
      <c r="H405" s="3">
        <v>1</v>
      </c>
      <c r="I405" s="2">
        <v>9.5</v>
      </c>
      <c r="J405" s="2">
        <v>1</v>
      </c>
      <c r="K405" s="2" t="s">
        <v>30</v>
      </c>
      <c r="L405" s="2" t="s">
        <v>31</v>
      </c>
      <c r="M405" s="2" t="s">
        <v>57</v>
      </c>
      <c r="N405" s="2">
        <v>0</v>
      </c>
      <c r="O405" s="4">
        <v>29640000</v>
      </c>
      <c r="P405" s="4">
        <v>29640000</v>
      </c>
      <c r="Q405" s="1">
        <v>0</v>
      </c>
      <c r="R405" s="2">
        <v>0</v>
      </c>
      <c r="S405" s="2" t="s">
        <v>33</v>
      </c>
      <c r="T405" s="2" t="s">
        <v>34</v>
      </c>
      <c r="U405" s="2" t="s">
        <v>35</v>
      </c>
      <c r="V405" s="2" t="s">
        <v>36</v>
      </c>
      <c r="W405" s="2" t="s">
        <v>37</v>
      </c>
      <c r="X405" s="2">
        <v>3241000</v>
      </c>
      <c r="Y405" s="96" t="s">
        <v>38</v>
      </c>
    </row>
    <row r="406" spans="1:25" ht="75" x14ac:dyDescent="0.2">
      <c r="A406" s="2" t="s">
        <v>667</v>
      </c>
      <c r="B406" s="2" t="s">
        <v>26</v>
      </c>
      <c r="C406" s="2" t="s">
        <v>54</v>
      </c>
      <c r="D406" s="2" t="s">
        <v>654</v>
      </c>
      <c r="E406" s="98">
        <v>83121502</v>
      </c>
      <c r="F406" s="28" t="s">
        <v>649</v>
      </c>
      <c r="G406" s="3">
        <v>1</v>
      </c>
      <c r="H406" s="3">
        <v>1</v>
      </c>
      <c r="I406" s="2">
        <v>9.5</v>
      </c>
      <c r="J406" s="2">
        <v>1</v>
      </c>
      <c r="K406" s="2" t="s">
        <v>30</v>
      </c>
      <c r="L406" s="2" t="s">
        <v>31</v>
      </c>
      <c r="M406" s="2" t="s">
        <v>57</v>
      </c>
      <c r="N406" s="2">
        <v>0</v>
      </c>
      <c r="O406" s="4">
        <v>29640000</v>
      </c>
      <c r="P406" s="4">
        <v>29640000</v>
      </c>
      <c r="Q406" s="1">
        <v>0</v>
      </c>
      <c r="R406" s="2">
        <v>0</v>
      </c>
      <c r="S406" s="2" t="s">
        <v>33</v>
      </c>
      <c r="T406" s="2" t="s">
        <v>34</v>
      </c>
      <c r="U406" s="2" t="s">
        <v>35</v>
      </c>
      <c r="V406" s="2" t="s">
        <v>36</v>
      </c>
      <c r="W406" s="2" t="s">
        <v>37</v>
      </c>
      <c r="X406" s="2">
        <v>3241000</v>
      </c>
      <c r="Y406" s="96" t="s">
        <v>38</v>
      </c>
    </row>
    <row r="407" spans="1:25" ht="75" x14ac:dyDescent="0.2">
      <c r="A407" s="2" t="s">
        <v>668</v>
      </c>
      <c r="B407" s="2" t="s">
        <v>26</v>
      </c>
      <c r="C407" s="2" t="s">
        <v>54</v>
      </c>
      <c r="D407" s="2" t="s">
        <v>654</v>
      </c>
      <c r="E407" s="98">
        <v>83121502</v>
      </c>
      <c r="F407" s="28" t="s">
        <v>649</v>
      </c>
      <c r="G407" s="3">
        <v>1</v>
      </c>
      <c r="H407" s="3">
        <v>1</v>
      </c>
      <c r="I407" s="2">
        <v>9.5</v>
      </c>
      <c r="J407" s="2">
        <v>1</v>
      </c>
      <c r="K407" s="2" t="s">
        <v>30</v>
      </c>
      <c r="L407" s="2" t="s">
        <v>31</v>
      </c>
      <c r="M407" s="2" t="s">
        <v>57</v>
      </c>
      <c r="N407" s="2">
        <v>0</v>
      </c>
      <c r="O407" s="4">
        <v>29640000</v>
      </c>
      <c r="P407" s="4">
        <v>29640000</v>
      </c>
      <c r="Q407" s="1">
        <v>0</v>
      </c>
      <c r="R407" s="2">
        <v>0</v>
      </c>
      <c r="S407" s="2" t="s">
        <v>33</v>
      </c>
      <c r="T407" s="2" t="s">
        <v>34</v>
      </c>
      <c r="U407" s="2" t="s">
        <v>35</v>
      </c>
      <c r="V407" s="2" t="s">
        <v>36</v>
      </c>
      <c r="W407" s="2" t="s">
        <v>37</v>
      </c>
      <c r="X407" s="2">
        <v>3241000</v>
      </c>
      <c r="Y407" s="96" t="s">
        <v>38</v>
      </c>
    </row>
    <row r="408" spans="1:25" ht="75" x14ac:dyDescent="0.2">
      <c r="A408" s="2" t="s">
        <v>669</v>
      </c>
      <c r="B408" s="2" t="s">
        <v>26</v>
      </c>
      <c r="C408" s="2" t="s">
        <v>54</v>
      </c>
      <c r="D408" s="2" t="s">
        <v>654</v>
      </c>
      <c r="E408" s="98">
        <v>83121502</v>
      </c>
      <c r="F408" s="28" t="s">
        <v>649</v>
      </c>
      <c r="G408" s="3">
        <v>1</v>
      </c>
      <c r="H408" s="3">
        <v>1</v>
      </c>
      <c r="I408" s="2">
        <v>9.5</v>
      </c>
      <c r="J408" s="2">
        <v>1</v>
      </c>
      <c r="K408" s="2" t="s">
        <v>30</v>
      </c>
      <c r="L408" s="2" t="s">
        <v>31</v>
      </c>
      <c r="M408" s="2" t="s">
        <v>57</v>
      </c>
      <c r="N408" s="2">
        <v>0</v>
      </c>
      <c r="O408" s="4">
        <v>29640000</v>
      </c>
      <c r="P408" s="4">
        <v>29640000</v>
      </c>
      <c r="Q408" s="1">
        <v>0</v>
      </c>
      <c r="R408" s="2">
        <v>0</v>
      </c>
      <c r="S408" s="2" t="s">
        <v>33</v>
      </c>
      <c r="T408" s="2" t="s">
        <v>34</v>
      </c>
      <c r="U408" s="2" t="s">
        <v>35</v>
      </c>
      <c r="V408" s="2" t="s">
        <v>36</v>
      </c>
      <c r="W408" s="2" t="s">
        <v>37</v>
      </c>
      <c r="X408" s="2">
        <v>3241000</v>
      </c>
      <c r="Y408" s="96" t="s">
        <v>38</v>
      </c>
    </row>
    <row r="409" spans="1:25" ht="75" x14ac:dyDescent="0.2">
      <c r="A409" s="2" t="s">
        <v>670</v>
      </c>
      <c r="B409" s="2" t="s">
        <v>26</v>
      </c>
      <c r="C409" s="2" t="s">
        <v>54</v>
      </c>
      <c r="D409" s="2" t="s">
        <v>654</v>
      </c>
      <c r="E409" s="98">
        <v>83121502</v>
      </c>
      <c r="F409" s="28" t="s">
        <v>649</v>
      </c>
      <c r="G409" s="3">
        <v>1</v>
      </c>
      <c r="H409" s="3">
        <v>1</v>
      </c>
      <c r="I409" s="2">
        <v>9.5</v>
      </c>
      <c r="J409" s="2">
        <v>1</v>
      </c>
      <c r="K409" s="2" t="s">
        <v>30</v>
      </c>
      <c r="L409" s="2" t="s">
        <v>31</v>
      </c>
      <c r="M409" s="2" t="s">
        <v>57</v>
      </c>
      <c r="N409" s="2">
        <v>0</v>
      </c>
      <c r="O409" s="4">
        <v>29640000</v>
      </c>
      <c r="P409" s="4">
        <v>29640000</v>
      </c>
      <c r="Q409" s="1">
        <v>0</v>
      </c>
      <c r="R409" s="2">
        <v>0</v>
      </c>
      <c r="S409" s="2" t="s">
        <v>33</v>
      </c>
      <c r="T409" s="2" t="s">
        <v>34</v>
      </c>
      <c r="U409" s="2" t="s">
        <v>35</v>
      </c>
      <c r="V409" s="2" t="s">
        <v>36</v>
      </c>
      <c r="W409" s="2" t="s">
        <v>37</v>
      </c>
      <c r="X409" s="2">
        <v>3241000</v>
      </c>
      <c r="Y409" s="96" t="s">
        <v>38</v>
      </c>
    </row>
    <row r="410" spans="1:25" ht="75" x14ac:dyDescent="0.2">
      <c r="A410" s="2" t="s">
        <v>671</v>
      </c>
      <c r="B410" s="2" t="s">
        <v>26</v>
      </c>
      <c r="C410" s="2" t="s">
        <v>54</v>
      </c>
      <c r="D410" s="2" t="s">
        <v>654</v>
      </c>
      <c r="E410" s="98">
        <v>83121502</v>
      </c>
      <c r="F410" s="28" t="s">
        <v>649</v>
      </c>
      <c r="G410" s="3">
        <v>1</v>
      </c>
      <c r="H410" s="3">
        <v>1</v>
      </c>
      <c r="I410" s="2">
        <v>9.5</v>
      </c>
      <c r="J410" s="2">
        <v>1</v>
      </c>
      <c r="K410" s="2" t="s">
        <v>30</v>
      </c>
      <c r="L410" s="2" t="s">
        <v>31</v>
      </c>
      <c r="M410" s="2" t="s">
        <v>57</v>
      </c>
      <c r="N410" s="2">
        <v>0</v>
      </c>
      <c r="O410" s="4">
        <v>29640000</v>
      </c>
      <c r="P410" s="4">
        <v>29640000</v>
      </c>
      <c r="Q410" s="1">
        <v>0</v>
      </c>
      <c r="R410" s="2">
        <v>0</v>
      </c>
      <c r="S410" s="2" t="s">
        <v>33</v>
      </c>
      <c r="T410" s="2" t="s">
        <v>34</v>
      </c>
      <c r="U410" s="2" t="s">
        <v>35</v>
      </c>
      <c r="V410" s="2" t="s">
        <v>36</v>
      </c>
      <c r="W410" s="2" t="s">
        <v>37</v>
      </c>
      <c r="X410" s="2">
        <v>3241000</v>
      </c>
      <c r="Y410" s="96" t="s">
        <v>38</v>
      </c>
    </row>
    <row r="411" spans="1:25" ht="75" x14ac:dyDescent="0.2">
      <c r="A411" s="2" t="s">
        <v>672</v>
      </c>
      <c r="B411" s="2" t="s">
        <v>26</v>
      </c>
      <c r="C411" s="2" t="s">
        <v>54</v>
      </c>
      <c r="D411" s="2" t="s">
        <v>654</v>
      </c>
      <c r="E411" s="98">
        <v>83121502</v>
      </c>
      <c r="F411" s="28" t="s">
        <v>649</v>
      </c>
      <c r="G411" s="3">
        <v>1</v>
      </c>
      <c r="H411" s="3">
        <v>1</v>
      </c>
      <c r="I411" s="2">
        <v>9.5</v>
      </c>
      <c r="J411" s="2">
        <v>1</v>
      </c>
      <c r="K411" s="2" t="s">
        <v>30</v>
      </c>
      <c r="L411" s="2" t="s">
        <v>31</v>
      </c>
      <c r="M411" s="2" t="s">
        <v>57</v>
      </c>
      <c r="N411" s="2">
        <v>0</v>
      </c>
      <c r="O411" s="4">
        <v>29640000</v>
      </c>
      <c r="P411" s="4">
        <v>29640000</v>
      </c>
      <c r="Q411" s="1">
        <v>0</v>
      </c>
      <c r="R411" s="2">
        <v>0</v>
      </c>
      <c r="S411" s="2" t="s">
        <v>33</v>
      </c>
      <c r="T411" s="2" t="s">
        <v>34</v>
      </c>
      <c r="U411" s="2" t="s">
        <v>35</v>
      </c>
      <c r="V411" s="2" t="s">
        <v>36</v>
      </c>
      <c r="W411" s="2" t="s">
        <v>37</v>
      </c>
      <c r="X411" s="2">
        <v>3241000</v>
      </c>
      <c r="Y411" s="96" t="s">
        <v>38</v>
      </c>
    </row>
    <row r="412" spans="1:25" ht="75" x14ac:dyDescent="0.2">
      <c r="A412" s="2" t="s">
        <v>673</v>
      </c>
      <c r="B412" s="2" t="s">
        <v>26</v>
      </c>
      <c r="C412" s="2" t="s">
        <v>54</v>
      </c>
      <c r="D412" s="2" t="s">
        <v>654</v>
      </c>
      <c r="E412" s="98">
        <v>83121502</v>
      </c>
      <c r="F412" s="28" t="s">
        <v>649</v>
      </c>
      <c r="G412" s="3">
        <v>1</v>
      </c>
      <c r="H412" s="3">
        <v>1</v>
      </c>
      <c r="I412" s="2">
        <v>9.5</v>
      </c>
      <c r="J412" s="2">
        <v>1</v>
      </c>
      <c r="K412" s="2" t="s">
        <v>30</v>
      </c>
      <c r="L412" s="2" t="s">
        <v>31</v>
      </c>
      <c r="M412" s="2" t="s">
        <v>57</v>
      </c>
      <c r="N412" s="2">
        <v>0</v>
      </c>
      <c r="O412" s="4">
        <v>29640000</v>
      </c>
      <c r="P412" s="4">
        <v>29640000</v>
      </c>
      <c r="Q412" s="1">
        <v>0</v>
      </c>
      <c r="R412" s="2">
        <v>0</v>
      </c>
      <c r="S412" s="2" t="s">
        <v>33</v>
      </c>
      <c r="T412" s="2" t="s">
        <v>34</v>
      </c>
      <c r="U412" s="2" t="s">
        <v>35</v>
      </c>
      <c r="V412" s="2" t="s">
        <v>36</v>
      </c>
      <c r="W412" s="2" t="s">
        <v>37</v>
      </c>
      <c r="X412" s="2">
        <v>3241000</v>
      </c>
      <c r="Y412" s="96" t="s">
        <v>38</v>
      </c>
    </row>
    <row r="413" spans="1:25" ht="75" x14ac:dyDescent="0.2">
      <c r="A413" s="2" t="s">
        <v>674</v>
      </c>
      <c r="B413" s="2" t="s">
        <v>26</v>
      </c>
      <c r="C413" s="2" t="s">
        <v>54</v>
      </c>
      <c r="D413" s="2" t="s">
        <v>654</v>
      </c>
      <c r="E413" s="98">
        <v>83121502</v>
      </c>
      <c r="F413" s="28" t="s">
        <v>649</v>
      </c>
      <c r="G413" s="3">
        <v>1</v>
      </c>
      <c r="H413" s="3">
        <v>1</v>
      </c>
      <c r="I413" s="2">
        <v>9.5</v>
      </c>
      <c r="J413" s="2">
        <v>1</v>
      </c>
      <c r="K413" s="2" t="s">
        <v>30</v>
      </c>
      <c r="L413" s="2" t="s">
        <v>31</v>
      </c>
      <c r="M413" s="2" t="s">
        <v>57</v>
      </c>
      <c r="N413" s="2">
        <v>0</v>
      </c>
      <c r="O413" s="4">
        <v>29640000</v>
      </c>
      <c r="P413" s="4">
        <v>29640000</v>
      </c>
      <c r="Q413" s="1">
        <v>0</v>
      </c>
      <c r="R413" s="2">
        <v>0</v>
      </c>
      <c r="S413" s="2" t="s">
        <v>33</v>
      </c>
      <c r="T413" s="2" t="s">
        <v>34</v>
      </c>
      <c r="U413" s="2" t="s">
        <v>35</v>
      </c>
      <c r="V413" s="2" t="s">
        <v>36</v>
      </c>
      <c r="W413" s="2" t="s">
        <v>37</v>
      </c>
      <c r="X413" s="2">
        <v>3241000</v>
      </c>
      <c r="Y413" s="96" t="s">
        <v>38</v>
      </c>
    </row>
    <row r="414" spans="1:25" ht="75" x14ac:dyDescent="0.2">
      <c r="A414" s="2" t="s">
        <v>675</v>
      </c>
      <c r="B414" s="2" t="s">
        <v>26</v>
      </c>
      <c r="C414" s="2" t="s">
        <v>54</v>
      </c>
      <c r="D414" s="2" t="s">
        <v>654</v>
      </c>
      <c r="E414" s="98">
        <v>83121502</v>
      </c>
      <c r="F414" s="28" t="s">
        <v>649</v>
      </c>
      <c r="G414" s="3">
        <v>1</v>
      </c>
      <c r="H414" s="3">
        <v>1</v>
      </c>
      <c r="I414" s="2">
        <v>9.5</v>
      </c>
      <c r="J414" s="2">
        <v>1</v>
      </c>
      <c r="K414" s="2" t="s">
        <v>30</v>
      </c>
      <c r="L414" s="2" t="s">
        <v>31</v>
      </c>
      <c r="M414" s="2" t="s">
        <v>57</v>
      </c>
      <c r="N414" s="2">
        <v>0</v>
      </c>
      <c r="O414" s="4">
        <v>29640000</v>
      </c>
      <c r="P414" s="4">
        <v>29640000</v>
      </c>
      <c r="Q414" s="1">
        <v>0</v>
      </c>
      <c r="R414" s="2">
        <v>0</v>
      </c>
      <c r="S414" s="2" t="s">
        <v>33</v>
      </c>
      <c r="T414" s="2" t="s">
        <v>34</v>
      </c>
      <c r="U414" s="2" t="s">
        <v>35</v>
      </c>
      <c r="V414" s="2" t="s">
        <v>36</v>
      </c>
      <c r="W414" s="2" t="s">
        <v>37</v>
      </c>
      <c r="X414" s="2">
        <v>3241000</v>
      </c>
      <c r="Y414" s="96" t="s">
        <v>38</v>
      </c>
    </row>
    <row r="415" spans="1:25" ht="75" x14ac:dyDescent="0.2">
      <c r="A415" s="2" t="s">
        <v>676</v>
      </c>
      <c r="B415" s="2" t="s">
        <v>26</v>
      </c>
      <c r="C415" s="2" t="s">
        <v>54</v>
      </c>
      <c r="D415" s="2" t="s">
        <v>654</v>
      </c>
      <c r="E415" s="98">
        <v>83121502</v>
      </c>
      <c r="F415" s="28" t="s">
        <v>649</v>
      </c>
      <c r="G415" s="3">
        <v>1</v>
      </c>
      <c r="H415" s="3">
        <v>1</v>
      </c>
      <c r="I415" s="2">
        <v>9.5</v>
      </c>
      <c r="J415" s="2">
        <v>1</v>
      </c>
      <c r="K415" s="2" t="s">
        <v>30</v>
      </c>
      <c r="L415" s="2" t="s">
        <v>31</v>
      </c>
      <c r="M415" s="2" t="s">
        <v>57</v>
      </c>
      <c r="N415" s="2">
        <v>0</v>
      </c>
      <c r="O415" s="4">
        <v>29640000</v>
      </c>
      <c r="P415" s="4">
        <v>29640000</v>
      </c>
      <c r="Q415" s="1">
        <v>0</v>
      </c>
      <c r="R415" s="2">
        <v>0</v>
      </c>
      <c r="S415" s="2" t="s">
        <v>33</v>
      </c>
      <c r="T415" s="2" t="s">
        <v>34</v>
      </c>
      <c r="U415" s="2" t="s">
        <v>35</v>
      </c>
      <c r="V415" s="2" t="s">
        <v>36</v>
      </c>
      <c r="W415" s="2" t="s">
        <v>37</v>
      </c>
      <c r="X415" s="2">
        <v>3241000</v>
      </c>
      <c r="Y415" s="96" t="s">
        <v>38</v>
      </c>
    </row>
    <row r="416" spans="1:25" ht="75" x14ac:dyDescent="0.2">
      <c r="A416" s="2" t="s">
        <v>677</v>
      </c>
      <c r="B416" s="2" t="s">
        <v>26</v>
      </c>
      <c r="C416" s="2" t="s">
        <v>54</v>
      </c>
      <c r="D416" s="2" t="s">
        <v>654</v>
      </c>
      <c r="E416" s="98">
        <v>83121502</v>
      </c>
      <c r="F416" s="28" t="s">
        <v>649</v>
      </c>
      <c r="G416" s="3">
        <v>1</v>
      </c>
      <c r="H416" s="3">
        <v>1</v>
      </c>
      <c r="I416" s="2">
        <v>9.5</v>
      </c>
      <c r="J416" s="2">
        <v>1</v>
      </c>
      <c r="K416" s="2" t="s">
        <v>30</v>
      </c>
      <c r="L416" s="2" t="s">
        <v>31</v>
      </c>
      <c r="M416" s="2" t="s">
        <v>57</v>
      </c>
      <c r="N416" s="2">
        <v>0</v>
      </c>
      <c r="O416" s="4">
        <v>29640000</v>
      </c>
      <c r="P416" s="4">
        <v>29640000</v>
      </c>
      <c r="Q416" s="1">
        <v>0</v>
      </c>
      <c r="R416" s="2">
        <v>0</v>
      </c>
      <c r="S416" s="2" t="s">
        <v>33</v>
      </c>
      <c r="T416" s="2" t="s">
        <v>34</v>
      </c>
      <c r="U416" s="2" t="s">
        <v>35</v>
      </c>
      <c r="V416" s="2" t="s">
        <v>36</v>
      </c>
      <c r="W416" s="2" t="s">
        <v>37</v>
      </c>
      <c r="X416" s="2">
        <v>3241000</v>
      </c>
      <c r="Y416" s="96" t="s">
        <v>38</v>
      </c>
    </row>
    <row r="417" spans="1:25" ht="75" x14ac:dyDescent="0.2">
      <c r="A417" s="2" t="s">
        <v>678</v>
      </c>
      <c r="B417" s="2" t="s">
        <v>26</v>
      </c>
      <c r="C417" s="2" t="s">
        <v>54</v>
      </c>
      <c r="D417" s="2" t="s">
        <v>654</v>
      </c>
      <c r="E417" s="98">
        <v>83121502</v>
      </c>
      <c r="F417" s="28" t="s">
        <v>649</v>
      </c>
      <c r="G417" s="3">
        <v>1</v>
      </c>
      <c r="H417" s="3">
        <v>1</v>
      </c>
      <c r="I417" s="2">
        <v>9.5</v>
      </c>
      <c r="J417" s="2">
        <v>1</v>
      </c>
      <c r="K417" s="2" t="s">
        <v>30</v>
      </c>
      <c r="L417" s="2" t="s">
        <v>31</v>
      </c>
      <c r="M417" s="2" t="s">
        <v>57</v>
      </c>
      <c r="N417" s="2">
        <v>0</v>
      </c>
      <c r="O417" s="4">
        <v>29640000</v>
      </c>
      <c r="P417" s="4">
        <v>29640000</v>
      </c>
      <c r="Q417" s="1">
        <v>0</v>
      </c>
      <c r="R417" s="2">
        <v>0</v>
      </c>
      <c r="S417" s="2" t="s">
        <v>33</v>
      </c>
      <c r="T417" s="2" t="s">
        <v>34</v>
      </c>
      <c r="U417" s="2" t="s">
        <v>35</v>
      </c>
      <c r="V417" s="2" t="s">
        <v>36</v>
      </c>
      <c r="W417" s="2" t="s">
        <v>37</v>
      </c>
      <c r="X417" s="2">
        <v>3241000</v>
      </c>
      <c r="Y417" s="96" t="s">
        <v>38</v>
      </c>
    </row>
    <row r="418" spans="1:25" ht="75" x14ac:dyDescent="0.2">
      <c r="A418" s="2" t="s">
        <v>679</v>
      </c>
      <c r="B418" s="2" t="s">
        <v>26</v>
      </c>
      <c r="C418" s="2" t="s">
        <v>54</v>
      </c>
      <c r="D418" s="2" t="s">
        <v>654</v>
      </c>
      <c r="E418" s="98">
        <v>83121502</v>
      </c>
      <c r="F418" s="28" t="s">
        <v>649</v>
      </c>
      <c r="G418" s="3">
        <v>1</v>
      </c>
      <c r="H418" s="3">
        <v>1</v>
      </c>
      <c r="I418" s="2">
        <v>9.5</v>
      </c>
      <c r="J418" s="2">
        <v>1</v>
      </c>
      <c r="K418" s="2" t="s">
        <v>30</v>
      </c>
      <c r="L418" s="2" t="s">
        <v>31</v>
      </c>
      <c r="M418" s="2" t="s">
        <v>57</v>
      </c>
      <c r="N418" s="2">
        <v>0</v>
      </c>
      <c r="O418" s="4">
        <v>29640000</v>
      </c>
      <c r="P418" s="4">
        <v>29640000</v>
      </c>
      <c r="Q418" s="1">
        <v>0</v>
      </c>
      <c r="R418" s="2">
        <v>0</v>
      </c>
      <c r="S418" s="2" t="s">
        <v>33</v>
      </c>
      <c r="T418" s="2" t="s">
        <v>34</v>
      </c>
      <c r="U418" s="2" t="s">
        <v>35</v>
      </c>
      <c r="V418" s="2" t="s">
        <v>36</v>
      </c>
      <c r="W418" s="2" t="s">
        <v>37</v>
      </c>
      <c r="X418" s="2">
        <v>3241000</v>
      </c>
      <c r="Y418" s="96" t="s">
        <v>38</v>
      </c>
    </row>
    <row r="419" spans="1:25" ht="75" x14ac:dyDescent="0.2">
      <c r="A419" s="2" t="s">
        <v>680</v>
      </c>
      <c r="B419" s="2" t="s">
        <v>26</v>
      </c>
      <c r="C419" s="2" t="s">
        <v>54</v>
      </c>
      <c r="D419" s="2" t="s">
        <v>654</v>
      </c>
      <c r="E419" s="98">
        <v>83121502</v>
      </c>
      <c r="F419" s="28" t="s">
        <v>649</v>
      </c>
      <c r="G419" s="3">
        <v>1</v>
      </c>
      <c r="H419" s="3">
        <v>1</v>
      </c>
      <c r="I419" s="2">
        <v>9.5</v>
      </c>
      <c r="J419" s="2">
        <v>1</v>
      </c>
      <c r="K419" s="2" t="s">
        <v>30</v>
      </c>
      <c r="L419" s="2" t="s">
        <v>31</v>
      </c>
      <c r="M419" s="2" t="s">
        <v>57</v>
      </c>
      <c r="N419" s="2">
        <v>0</v>
      </c>
      <c r="O419" s="4">
        <v>29640000</v>
      </c>
      <c r="P419" s="4">
        <v>29640000</v>
      </c>
      <c r="Q419" s="1">
        <v>0</v>
      </c>
      <c r="R419" s="2">
        <v>0</v>
      </c>
      <c r="S419" s="2" t="s">
        <v>33</v>
      </c>
      <c r="T419" s="2" t="s">
        <v>34</v>
      </c>
      <c r="U419" s="2" t="s">
        <v>35</v>
      </c>
      <c r="V419" s="2" t="s">
        <v>36</v>
      </c>
      <c r="W419" s="2" t="s">
        <v>37</v>
      </c>
      <c r="X419" s="2">
        <v>3241000</v>
      </c>
      <c r="Y419" s="96" t="s">
        <v>38</v>
      </c>
    </row>
    <row r="420" spans="1:25" ht="75" x14ac:dyDescent="0.2">
      <c r="A420" s="2" t="s">
        <v>681</v>
      </c>
      <c r="B420" s="2" t="s">
        <v>26</v>
      </c>
      <c r="C420" s="2" t="s">
        <v>54</v>
      </c>
      <c r="D420" s="2" t="s">
        <v>654</v>
      </c>
      <c r="E420" s="98">
        <v>83121502</v>
      </c>
      <c r="F420" s="28" t="s">
        <v>649</v>
      </c>
      <c r="G420" s="3">
        <v>1</v>
      </c>
      <c r="H420" s="3">
        <v>1</v>
      </c>
      <c r="I420" s="2">
        <v>9.5</v>
      </c>
      <c r="J420" s="2">
        <v>1</v>
      </c>
      <c r="K420" s="2" t="s">
        <v>30</v>
      </c>
      <c r="L420" s="2" t="s">
        <v>31</v>
      </c>
      <c r="M420" s="2" t="s">
        <v>57</v>
      </c>
      <c r="N420" s="2">
        <v>0</v>
      </c>
      <c r="O420" s="4">
        <v>29640000</v>
      </c>
      <c r="P420" s="4">
        <v>29640000</v>
      </c>
      <c r="Q420" s="1">
        <v>0</v>
      </c>
      <c r="R420" s="2">
        <v>0</v>
      </c>
      <c r="S420" s="2" t="s">
        <v>33</v>
      </c>
      <c r="T420" s="2" t="s">
        <v>34</v>
      </c>
      <c r="U420" s="2" t="s">
        <v>35</v>
      </c>
      <c r="V420" s="2" t="s">
        <v>36</v>
      </c>
      <c r="W420" s="2" t="s">
        <v>37</v>
      </c>
      <c r="X420" s="2">
        <v>3241000</v>
      </c>
      <c r="Y420" s="96" t="s">
        <v>38</v>
      </c>
    </row>
    <row r="421" spans="1:25" ht="75" x14ac:dyDescent="0.2">
      <c r="A421" s="2" t="s">
        <v>682</v>
      </c>
      <c r="B421" s="2" t="s">
        <v>26</v>
      </c>
      <c r="C421" s="2" t="s">
        <v>54</v>
      </c>
      <c r="D421" s="2" t="s">
        <v>654</v>
      </c>
      <c r="E421" s="98">
        <v>83121502</v>
      </c>
      <c r="F421" s="28" t="s">
        <v>649</v>
      </c>
      <c r="G421" s="3">
        <v>1</v>
      </c>
      <c r="H421" s="3">
        <v>1</v>
      </c>
      <c r="I421" s="2">
        <v>9.5</v>
      </c>
      <c r="J421" s="2">
        <v>1</v>
      </c>
      <c r="K421" s="2" t="s">
        <v>30</v>
      </c>
      <c r="L421" s="2" t="s">
        <v>31</v>
      </c>
      <c r="M421" s="2" t="s">
        <v>57</v>
      </c>
      <c r="N421" s="2">
        <v>0</v>
      </c>
      <c r="O421" s="4">
        <v>29640000</v>
      </c>
      <c r="P421" s="4">
        <v>29640000</v>
      </c>
      <c r="Q421" s="1">
        <v>0</v>
      </c>
      <c r="R421" s="2">
        <v>0</v>
      </c>
      <c r="S421" s="2" t="s">
        <v>33</v>
      </c>
      <c r="T421" s="2" t="s">
        <v>34</v>
      </c>
      <c r="U421" s="2" t="s">
        <v>35</v>
      </c>
      <c r="V421" s="2" t="s">
        <v>36</v>
      </c>
      <c r="W421" s="2" t="s">
        <v>37</v>
      </c>
      <c r="X421" s="2">
        <v>3241000</v>
      </c>
      <c r="Y421" s="96" t="s">
        <v>38</v>
      </c>
    </row>
    <row r="422" spans="1:25" ht="75" x14ac:dyDescent="0.2">
      <c r="A422" s="2" t="s">
        <v>683</v>
      </c>
      <c r="B422" s="2" t="s">
        <v>26</v>
      </c>
      <c r="C422" s="2" t="s">
        <v>54</v>
      </c>
      <c r="D422" s="2" t="s">
        <v>654</v>
      </c>
      <c r="E422" s="98">
        <v>83121502</v>
      </c>
      <c r="F422" s="28" t="s">
        <v>649</v>
      </c>
      <c r="G422" s="3">
        <v>1</v>
      </c>
      <c r="H422" s="3">
        <v>1</v>
      </c>
      <c r="I422" s="2">
        <v>9.5</v>
      </c>
      <c r="J422" s="2">
        <v>1</v>
      </c>
      <c r="K422" s="2" t="s">
        <v>30</v>
      </c>
      <c r="L422" s="2" t="s">
        <v>31</v>
      </c>
      <c r="M422" s="2" t="s">
        <v>57</v>
      </c>
      <c r="N422" s="2">
        <v>0</v>
      </c>
      <c r="O422" s="4">
        <v>29640000</v>
      </c>
      <c r="P422" s="4">
        <v>29640000</v>
      </c>
      <c r="Q422" s="1">
        <v>0</v>
      </c>
      <c r="R422" s="2">
        <v>0</v>
      </c>
      <c r="S422" s="2" t="s">
        <v>33</v>
      </c>
      <c r="T422" s="2" t="s">
        <v>34</v>
      </c>
      <c r="U422" s="2" t="s">
        <v>35</v>
      </c>
      <c r="V422" s="2" t="s">
        <v>36</v>
      </c>
      <c r="W422" s="2" t="s">
        <v>37</v>
      </c>
      <c r="X422" s="2">
        <v>3241000</v>
      </c>
      <c r="Y422" s="96" t="s">
        <v>38</v>
      </c>
    </row>
    <row r="423" spans="1:25" ht="75" x14ac:dyDescent="0.2">
      <c r="A423" s="2" t="s">
        <v>684</v>
      </c>
      <c r="B423" s="2" t="s">
        <v>26</v>
      </c>
      <c r="C423" s="2" t="s">
        <v>54</v>
      </c>
      <c r="D423" s="2" t="s">
        <v>654</v>
      </c>
      <c r="E423" s="98">
        <v>83121502</v>
      </c>
      <c r="F423" s="28" t="s">
        <v>649</v>
      </c>
      <c r="G423" s="3">
        <v>1</v>
      </c>
      <c r="H423" s="3">
        <v>1</v>
      </c>
      <c r="I423" s="2">
        <v>9.5</v>
      </c>
      <c r="J423" s="2">
        <v>1</v>
      </c>
      <c r="K423" s="2" t="s">
        <v>30</v>
      </c>
      <c r="L423" s="2" t="s">
        <v>31</v>
      </c>
      <c r="M423" s="2" t="s">
        <v>57</v>
      </c>
      <c r="N423" s="2">
        <v>0</v>
      </c>
      <c r="O423" s="4">
        <v>29640000</v>
      </c>
      <c r="P423" s="4">
        <v>29640000</v>
      </c>
      <c r="Q423" s="1">
        <v>0</v>
      </c>
      <c r="R423" s="2">
        <v>0</v>
      </c>
      <c r="S423" s="2" t="s">
        <v>33</v>
      </c>
      <c r="T423" s="2" t="s">
        <v>34</v>
      </c>
      <c r="U423" s="2" t="s">
        <v>35</v>
      </c>
      <c r="V423" s="2" t="s">
        <v>36</v>
      </c>
      <c r="W423" s="2" t="s">
        <v>37</v>
      </c>
      <c r="X423" s="2">
        <v>3241000</v>
      </c>
      <c r="Y423" s="96" t="s">
        <v>38</v>
      </c>
    </row>
    <row r="424" spans="1:25" ht="75" x14ac:dyDescent="0.2">
      <c r="A424" s="2" t="s">
        <v>685</v>
      </c>
      <c r="B424" s="2" t="s">
        <v>26</v>
      </c>
      <c r="C424" s="2" t="s">
        <v>54</v>
      </c>
      <c r="D424" s="2" t="s">
        <v>654</v>
      </c>
      <c r="E424" s="98">
        <v>83121502</v>
      </c>
      <c r="F424" s="28" t="s">
        <v>649</v>
      </c>
      <c r="G424" s="3">
        <v>1</v>
      </c>
      <c r="H424" s="3">
        <v>1</v>
      </c>
      <c r="I424" s="2">
        <v>9.5</v>
      </c>
      <c r="J424" s="2">
        <v>1</v>
      </c>
      <c r="K424" s="2" t="s">
        <v>30</v>
      </c>
      <c r="L424" s="2" t="s">
        <v>31</v>
      </c>
      <c r="M424" s="2" t="s">
        <v>57</v>
      </c>
      <c r="N424" s="2">
        <v>0</v>
      </c>
      <c r="O424" s="4">
        <v>29640000</v>
      </c>
      <c r="P424" s="4">
        <v>29640000</v>
      </c>
      <c r="Q424" s="1">
        <v>0</v>
      </c>
      <c r="R424" s="2">
        <v>0</v>
      </c>
      <c r="S424" s="2" t="s">
        <v>33</v>
      </c>
      <c r="T424" s="2" t="s">
        <v>34</v>
      </c>
      <c r="U424" s="2" t="s">
        <v>35</v>
      </c>
      <c r="V424" s="2" t="s">
        <v>36</v>
      </c>
      <c r="W424" s="2" t="s">
        <v>37</v>
      </c>
      <c r="X424" s="2">
        <v>3241000</v>
      </c>
      <c r="Y424" s="96" t="s">
        <v>38</v>
      </c>
    </row>
    <row r="425" spans="1:25" ht="75" x14ac:dyDescent="0.2">
      <c r="A425" s="2" t="s">
        <v>686</v>
      </c>
      <c r="B425" s="2" t="s">
        <v>26</v>
      </c>
      <c r="C425" s="2" t="s">
        <v>54</v>
      </c>
      <c r="D425" s="2" t="s">
        <v>654</v>
      </c>
      <c r="E425" s="98">
        <v>83121502</v>
      </c>
      <c r="F425" s="28" t="s">
        <v>649</v>
      </c>
      <c r="G425" s="3">
        <v>1</v>
      </c>
      <c r="H425" s="3">
        <v>1</v>
      </c>
      <c r="I425" s="2">
        <v>9.5</v>
      </c>
      <c r="J425" s="2">
        <v>1</v>
      </c>
      <c r="K425" s="2" t="s">
        <v>30</v>
      </c>
      <c r="L425" s="2" t="s">
        <v>31</v>
      </c>
      <c r="M425" s="2" t="s">
        <v>57</v>
      </c>
      <c r="N425" s="2">
        <v>0</v>
      </c>
      <c r="O425" s="4">
        <v>29640000</v>
      </c>
      <c r="P425" s="4">
        <v>29640000</v>
      </c>
      <c r="Q425" s="1">
        <v>0</v>
      </c>
      <c r="R425" s="2">
        <v>0</v>
      </c>
      <c r="S425" s="2" t="s">
        <v>33</v>
      </c>
      <c r="T425" s="2" t="s">
        <v>34</v>
      </c>
      <c r="U425" s="2" t="s">
        <v>35</v>
      </c>
      <c r="V425" s="2" t="s">
        <v>36</v>
      </c>
      <c r="W425" s="2" t="s">
        <v>37</v>
      </c>
      <c r="X425" s="2">
        <v>3241000</v>
      </c>
      <c r="Y425" s="96" t="s">
        <v>38</v>
      </c>
    </row>
    <row r="426" spans="1:25" ht="75" x14ac:dyDescent="0.2">
      <c r="A426" s="2" t="s">
        <v>687</v>
      </c>
      <c r="B426" s="2" t="s">
        <v>26</v>
      </c>
      <c r="C426" s="2" t="s">
        <v>54</v>
      </c>
      <c r="D426" s="2" t="s">
        <v>654</v>
      </c>
      <c r="E426" s="98">
        <v>83121502</v>
      </c>
      <c r="F426" s="28" t="s">
        <v>649</v>
      </c>
      <c r="G426" s="3">
        <v>1</v>
      </c>
      <c r="H426" s="3">
        <v>1</v>
      </c>
      <c r="I426" s="2">
        <v>9.5</v>
      </c>
      <c r="J426" s="2">
        <v>1</v>
      </c>
      <c r="K426" s="2" t="s">
        <v>30</v>
      </c>
      <c r="L426" s="2" t="s">
        <v>31</v>
      </c>
      <c r="M426" s="2" t="s">
        <v>57</v>
      </c>
      <c r="N426" s="2">
        <v>0</v>
      </c>
      <c r="O426" s="4">
        <v>29640000</v>
      </c>
      <c r="P426" s="4">
        <v>29640000</v>
      </c>
      <c r="Q426" s="1">
        <v>0</v>
      </c>
      <c r="R426" s="2">
        <v>0</v>
      </c>
      <c r="S426" s="2" t="s">
        <v>33</v>
      </c>
      <c r="T426" s="2" t="s">
        <v>34</v>
      </c>
      <c r="U426" s="2" t="s">
        <v>35</v>
      </c>
      <c r="V426" s="2" t="s">
        <v>36</v>
      </c>
      <c r="W426" s="2" t="s">
        <v>37</v>
      </c>
      <c r="X426" s="2">
        <v>3241000</v>
      </c>
      <c r="Y426" s="96" t="s">
        <v>38</v>
      </c>
    </row>
    <row r="427" spans="1:25" ht="75" x14ac:dyDescent="0.2">
      <c r="A427" s="2" t="s">
        <v>688</v>
      </c>
      <c r="B427" s="2" t="s">
        <v>26</v>
      </c>
      <c r="C427" s="2" t="s">
        <v>54</v>
      </c>
      <c r="D427" s="2" t="s">
        <v>654</v>
      </c>
      <c r="E427" s="98">
        <v>83121502</v>
      </c>
      <c r="F427" s="28" t="s">
        <v>649</v>
      </c>
      <c r="G427" s="3">
        <v>1</v>
      </c>
      <c r="H427" s="3">
        <v>1</v>
      </c>
      <c r="I427" s="2">
        <v>9.5</v>
      </c>
      <c r="J427" s="2">
        <v>1</v>
      </c>
      <c r="K427" s="2" t="s">
        <v>30</v>
      </c>
      <c r="L427" s="2" t="s">
        <v>31</v>
      </c>
      <c r="M427" s="2" t="s">
        <v>57</v>
      </c>
      <c r="N427" s="2">
        <v>0</v>
      </c>
      <c r="O427" s="4">
        <v>29640000</v>
      </c>
      <c r="P427" s="4">
        <v>29640000</v>
      </c>
      <c r="Q427" s="1">
        <v>0</v>
      </c>
      <c r="R427" s="2">
        <v>0</v>
      </c>
      <c r="S427" s="2" t="s">
        <v>33</v>
      </c>
      <c r="T427" s="2" t="s">
        <v>34</v>
      </c>
      <c r="U427" s="2" t="s">
        <v>35</v>
      </c>
      <c r="V427" s="2" t="s">
        <v>36</v>
      </c>
      <c r="W427" s="2" t="s">
        <v>37</v>
      </c>
      <c r="X427" s="2">
        <v>3241000</v>
      </c>
      <c r="Y427" s="96" t="s">
        <v>38</v>
      </c>
    </row>
    <row r="428" spans="1:25" ht="75" x14ac:dyDescent="0.2">
      <c r="A428" s="2" t="s">
        <v>689</v>
      </c>
      <c r="B428" s="2" t="s">
        <v>26</v>
      </c>
      <c r="C428" s="2" t="s">
        <v>54</v>
      </c>
      <c r="D428" s="2" t="s">
        <v>654</v>
      </c>
      <c r="E428" s="98">
        <v>83121502</v>
      </c>
      <c r="F428" s="28" t="s">
        <v>649</v>
      </c>
      <c r="G428" s="3">
        <v>1</v>
      </c>
      <c r="H428" s="3">
        <v>1</v>
      </c>
      <c r="I428" s="2">
        <v>9.5</v>
      </c>
      <c r="J428" s="2">
        <v>1</v>
      </c>
      <c r="K428" s="2" t="s">
        <v>30</v>
      </c>
      <c r="L428" s="2" t="s">
        <v>31</v>
      </c>
      <c r="M428" s="2" t="s">
        <v>57</v>
      </c>
      <c r="N428" s="2">
        <v>0</v>
      </c>
      <c r="O428" s="4">
        <v>29640000</v>
      </c>
      <c r="P428" s="4">
        <v>29640000</v>
      </c>
      <c r="Q428" s="1">
        <v>0</v>
      </c>
      <c r="R428" s="2">
        <v>0</v>
      </c>
      <c r="S428" s="2" t="s">
        <v>33</v>
      </c>
      <c r="T428" s="2" t="s">
        <v>34</v>
      </c>
      <c r="U428" s="2" t="s">
        <v>35</v>
      </c>
      <c r="V428" s="2" t="s">
        <v>36</v>
      </c>
      <c r="W428" s="2" t="s">
        <v>37</v>
      </c>
      <c r="X428" s="2">
        <v>3241000</v>
      </c>
      <c r="Y428" s="96" t="s">
        <v>38</v>
      </c>
    </row>
    <row r="429" spans="1:25" ht="75" x14ac:dyDescent="0.2">
      <c r="A429" s="2" t="s">
        <v>690</v>
      </c>
      <c r="B429" s="2" t="s">
        <v>26</v>
      </c>
      <c r="C429" s="2" t="s">
        <v>54</v>
      </c>
      <c r="D429" s="2" t="s">
        <v>654</v>
      </c>
      <c r="E429" s="98">
        <v>83121502</v>
      </c>
      <c r="F429" s="28" t="s">
        <v>649</v>
      </c>
      <c r="G429" s="3">
        <v>1</v>
      </c>
      <c r="H429" s="3">
        <v>1</v>
      </c>
      <c r="I429" s="2">
        <v>9.5</v>
      </c>
      <c r="J429" s="2">
        <v>1</v>
      </c>
      <c r="K429" s="2" t="s">
        <v>30</v>
      </c>
      <c r="L429" s="2" t="s">
        <v>31</v>
      </c>
      <c r="M429" s="2" t="s">
        <v>57</v>
      </c>
      <c r="N429" s="2">
        <v>0</v>
      </c>
      <c r="O429" s="4">
        <v>29640000</v>
      </c>
      <c r="P429" s="4">
        <v>29640000</v>
      </c>
      <c r="Q429" s="1">
        <v>0</v>
      </c>
      <c r="R429" s="2">
        <v>0</v>
      </c>
      <c r="S429" s="2" t="s">
        <v>33</v>
      </c>
      <c r="T429" s="2" t="s">
        <v>34</v>
      </c>
      <c r="U429" s="2" t="s">
        <v>35</v>
      </c>
      <c r="V429" s="2" t="s">
        <v>36</v>
      </c>
      <c r="W429" s="2" t="s">
        <v>37</v>
      </c>
      <c r="X429" s="2">
        <v>3241000</v>
      </c>
      <c r="Y429" s="96" t="s">
        <v>38</v>
      </c>
    </row>
    <row r="430" spans="1:25" ht="75" x14ac:dyDescent="0.2">
      <c r="A430" s="2" t="s">
        <v>691</v>
      </c>
      <c r="B430" s="2" t="s">
        <v>26</v>
      </c>
      <c r="C430" s="2" t="s">
        <v>54</v>
      </c>
      <c r="D430" s="2" t="s">
        <v>654</v>
      </c>
      <c r="E430" s="98">
        <v>83121502</v>
      </c>
      <c r="F430" s="28" t="s">
        <v>649</v>
      </c>
      <c r="G430" s="3">
        <v>1</v>
      </c>
      <c r="H430" s="3">
        <v>1</v>
      </c>
      <c r="I430" s="2">
        <v>9.5</v>
      </c>
      <c r="J430" s="2">
        <v>1</v>
      </c>
      <c r="K430" s="2" t="s">
        <v>30</v>
      </c>
      <c r="L430" s="2" t="s">
        <v>31</v>
      </c>
      <c r="M430" s="2" t="s">
        <v>57</v>
      </c>
      <c r="N430" s="2">
        <v>0</v>
      </c>
      <c r="O430" s="4">
        <v>29640000</v>
      </c>
      <c r="P430" s="4">
        <v>29640000</v>
      </c>
      <c r="Q430" s="1">
        <v>0</v>
      </c>
      <c r="R430" s="2">
        <v>0</v>
      </c>
      <c r="S430" s="2" t="s">
        <v>33</v>
      </c>
      <c r="T430" s="2" t="s">
        <v>34</v>
      </c>
      <c r="U430" s="2" t="s">
        <v>35</v>
      </c>
      <c r="V430" s="2" t="s">
        <v>36</v>
      </c>
      <c r="W430" s="2" t="s">
        <v>37</v>
      </c>
      <c r="X430" s="2">
        <v>3241000</v>
      </c>
      <c r="Y430" s="96" t="s">
        <v>38</v>
      </c>
    </row>
    <row r="431" spans="1:25" ht="75" x14ac:dyDescent="0.2">
      <c r="A431" s="2" t="s">
        <v>692</v>
      </c>
      <c r="B431" s="2" t="s">
        <v>26</v>
      </c>
      <c r="C431" s="2" t="s">
        <v>54</v>
      </c>
      <c r="D431" s="2" t="s">
        <v>654</v>
      </c>
      <c r="E431" s="98">
        <v>83121502</v>
      </c>
      <c r="F431" s="28" t="s">
        <v>649</v>
      </c>
      <c r="G431" s="3">
        <v>1</v>
      </c>
      <c r="H431" s="3">
        <v>1</v>
      </c>
      <c r="I431" s="2">
        <v>9.5</v>
      </c>
      <c r="J431" s="2">
        <v>1</v>
      </c>
      <c r="K431" s="2" t="s">
        <v>30</v>
      </c>
      <c r="L431" s="2" t="s">
        <v>31</v>
      </c>
      <c r="M431" s="2" t="s">
        <v>57</v>
      </c>
      <c r="N431" s="2">
        <v>0</v>
      </c>
      <c r="O431" s="4">
        <v>29640000</v>
      </c>
      <c r="P431" s="4">
        <v>29640000</v>
      </c>
      <c r="Q431" s="1">
        <v>0</v>
      </c>
      <c r="R431" s="2">
        <v>0</v>
      </c>
      <c r="S431" s="2" t="s">
        <v>33</v>
      </c>
      <c r="T431" s="2" t="s">
        <v>34</v>
      </c>
      <c r="U431" s="2" t="s">
        <v>35</v>
      </c>
      <c r="V431" s="2" t="s">
        <v>36</v>
      </c>
      <c r="W431" s="2" t="s">
        <v>37</v>
      </c>
      <c r="X431" s="2">
        <v>3241000</v>
      </c>
      <c r="Y431" s="96" t="s">
        <v>38</v>
      </c>
    </row>
    <row r="432" spans="1:25" ht="75" x14ac:dyDescent="0.2">
      <c r="A432" s="2" t="s">
        <v>693</v>
      </c>
      <c r="B432" s="2" t="s">
        <v>26</v>
      </c>
      <c r="C432" s="2" t="s">
        <v>54</v>
      </c>
      <c r="D432" s="2" t="s">
        <v>654</v>
      </c>
      <c r="E432" s="98">
        <v>83121502</v>
      </c>
      <c r="F432" s="28" t="s">
        <v>649</v>
      </c>
      <c r="G432" s="3">
        <v>1</v>
      </c>
      <c r="H432" s="3">
        <v>1</v>
      </c>
      <c r="I432" s="2">
        <v>9.5</v>
      </c>
      <c r="J432" s="2">
        <v>1</v>
      </c>
      <c r="K432" s="2" t="s">
        <v>30</v>
      </c>
      <c r="L432" s="2" t="s">
        <v>31</v>
      </c>
      <c r="M432" s="2" t="s">
        <v>57</v>
      </c>
      <c r="N432" s="2">
        <v>0</v>
      </c>
      <c r="O432" s="4">
        <v>29640000</v>
      </c>
      <c r="P432" s="4">
        <v>29640000</v>
      </c>
      <c r="Q432" s="1">
        <v>0</v>
      </c>
      <c r="R432" s="2">
        <v>0</v>
      </c>
      <c r="S432" s="2" t="s">
        <v>33</v>
      </c>
      <c r="T432" s="2" t="s">
        <v>34</v>
      </c>
      <c r="U432" s="2" t="s">
        <v>35</v>
      </c>
      <c r="V432" s="2" t="s">
        <v>36</v>
      </c>
      <c r="W432" s="2" t="s">
        <v>37</v>
      </c>
      <c r="X432" s="2">
        <v>3241000</v>
      </c>
      <c r="Y432" s="96" t="s">
        <v>38</v>
      </c>
    </row>
    <row r="433" spans="1:25" ht="75" x14ac:dyDescent="0.2">
      <c r="A433" s="2" t="s">
        <v>694</v>
      </c>
      <c r="B433" s="2" t="s">
        <v>26</v>
      </c>
      <c r="C433" s="2" t="s">
        <v>54</v>
      </c>
      <c r="D433" s="2" t="s">
        <v>654</v>
      </c>
      <c r="E433" s="98">
        <v>83121502</v>
      </c>
      <c r="F433" s="28" t="s">
        <v>649</v>
      </c>
      <c r="G433" s="3">
        <v>1</v>
      </c>
      <c r="H433" s="3">
        <v>1</v>
      </c>
      <c r="I433" s="2">
        <v>9.5</v>
      </c>
      <c r="J433" s="2">
        <v>1</v>
      </c>
      <c r="K433" s="2" t="s">
        <v>30</v>
      </c>
      <c r="L433" s="2" t="s">
        <v>31</v>
      </c>
      <c r="M433" s="2" t="s">
        <v>57</v>
      </c>
      <c r="N433" s="2">
        <v>0</v>
      </c>
      <c r="O433" s="4">
        <v>29640000</v>
      </c>
      <c r="P433" s="4">
        <v>29640000</v>
      </c>
      <c r="Q433" s="1">
        <v>0</v>
      </c>
      <c r="R433" s="2">
        <v>0</v>
      </c>
      <c r="S433" s="2" t="s">
        <v>33</v>
      </c>
      <c r="T433" s="2" t="s">
        <v>34</v>
      </c>
      <c r="U433" s="2" t="s">
        <v>35</v>
      </c>
      <c r="V433" s="2" t="s">
        <v>36</v>
      </c>
      <c r="W433" s="2" t="s">
        <v>37</v>
      </c>
      <c r="X433" s="2">
        <v>3241000</v>
      </c>
      <c r="Y433" s="96" t="s">
        <v>38</v>
      </c>
    </row>
    <row r="434" spans="1:25" ht="75" x14ac:dyDescent="0.2">
      <c r="A434" s="2" t="s">
        <v>695</v>
      </c>
      <c r="B434" s="2" t="s">
        <v>26</v>
      </c>
      <c r="C434" s="2" t="s">
        <v>54</v>
      </c>
      <c r="D434" s="2" t="s">
        <v>654</v>
      </c>
      <c r="E434" s="98">
        <v>83121502</v>
      </c>
      <c r="F434" s="28" t="s">
        <v>649</v>
      </c>
      <c r="G434" s="3">
        <v>1</v>
      </c>
      <c r="H434" s="3">
        <v>1</v>
      </c>
      <c r="I434" s="2">
        <v>9.5</v>
      </c>
      <c r="J434" s="2">
        <v>1</v>
      </c>
      <c r="K434" s="2" t="s">
        <v>30</v>
      </c>
      <c r="L434" s="2" t="s">
        <v>31</v>
      </c>
      <c r="M434" s="2" t="s">
        <v>57</v>
      </c>
      <c r="N434" s="2">
        <v>0</v>
      </c>
      <c r="O434" s="4">
        <v>29640000</v>
      </c>
      <c r="P434" s="4">
        <v>29640000</v>
      </c>
      <c r="Q434" s="1">
        <v>0</v>
      </c>
      <c r="R434" s="2">
        <v>0</v>
      </c>
      <c r="S434" s="2" t="s">
        <v>33</v>
      </c>
      <c r="T434" s="2" t="s">
        <v>34</v>
      </c>
      <c r="U434" s="2" t="s">
        <v>35</v>
      </c>
      <c r="V434" s="2" t="s">
        <v>36</v>
      </c>
      <c r="W434" s="2" t="s">
        <v>37</v>
      </c>
      <c r="X434" s="2">
        <v>3241000</v>
      </c>
      <c r="Y434" s="96" t="s">
        <v>38</v>
      </c>
    </row>
    <row r="435" spans="1:25" ht="75" x14ac:dyDescent="0.2">
      <c r="A435" s="2" t="s">
        <v>696</v>
      </c>
      <c r="B435" s="2" t="s">
        <v>26</v>
      </c>
      <c r="C435" s="2" t="s">
        <v>54</v>
      </c>
      <c r="D435" s="2" t="s">
        <v>654</v>
      </c>
      <c r="E435" s="98">
        <v>83121502</v>
      </c>
      <c r="F435" s="28" t="s">
        <v>649</v>
      </c>
      <c r="G435" s="3">
        <v>1</v>
      </c>
      <c r="H435" s="3">
        <v>1</v>
      </c>
      <c r="I435" s="2">
        <v>9.5</v>
      </c>
      <c r="J435" s="2">
        <v>1</v>
      </c>
      <c r="K435" s="2" t="s">
        <v>30</v>
      </c>
      <c r="L435" s="2" t="s">
        <v>31</v>
      </c>
      <c r="M435" s="2" t="s">
        <v>57</v>
      </c>
      <c r="N435" s="2">
        <v>0</v>
      </c>
      <c r="O435" s="4">
        <v>29640000</v>
      </c>
      <c r="P435" s="4">
        <v>29640000</v>
      </c>
      <c r="Q435" s="1">
        <v>0</v>
      </c>
      <c r="R435" s="2">
        <v>0</v>
      </c>
      <c r="S435" s="2" t="s">
        <v>33</v>
      </c>
      <c r="T435" s="2" t="s">
        <v>34</v>
      </c>
      <c r="U435" s="2" t="s">
        <v>35</v>
      </c>
      <c r="V435" s="2" t="s">
        <v>36</v>
      </c>
      <c r="W435" s="2" t="s">
        <v>37</v>
      </c>
      <c r="X435" s="2">
        <v>3241000</v>
      </c>
      <c r="Y435" s="96" t="s">
        <v>38</v>
      </c>
    </row>
    <row r="436" spans="1:25" ht="75" x14ac:dyDescent="0.2">
      <c r="A436" s="2" t="s">
        <v>697</v>
      </c>
      <c r="B436" s="2" t="s">
        <v>26</v>
      </c>
      <c r="C436" s="2" t="s">
        <v>54</v>
      </c>
      <c r="D436" s="2" t="s">
        <v>654</v>
      </c>
      <c r="E436" s="98">
        <v>83121502</v>
      </c>
      <c r="F436" s="28" t="s">
        <v>649</v>
      </c>
      <c r="G436" s="3">
        <v>1</v>
      </c>
      <c r="H436" s="3">
        <v>1</v>
      </c>
      <c r="I436" s="2">
        <v>9.5</v>
      </c>
      <c r="J436" s="2">
        <v>1</v>
      </c>
      <c r="K436" s="2" t="s">
        <v>30</v>
      </c>
      <c r="L436" s="2" t="s">
        <v>31</v>
      </c>
      <c r="M436" s="2" t="s">
        <v>57</v>
      </c>
      <c r="N436" s="2">
        <v>0</v>
      </c>
      <c r="O436" s="4">
        <v>29640000</v>
      </c>
      <c r="P436" s="4">
        <v>29640000</v>
      </c>
      <c r="Q436" s="1">
        <v>0</v>
      </c>
      <c r="R436" s="2">
        <v>0</v>
      </c>
      <c r="S436" s="2" t="s">
        <v>33</v>
      </c>
      <c r="T436" s="2" t="s">
        <v>34</v>
      </c>
      <c r="U436" s="2" t="s">
        <v>35</v>
      </c>
      <c r="V436" s="2" t="s">
        <v>36</v>
      </c>
      <c r="W436" s="2" t="s">
        <v>37</v>
      </c>
      <c r="X436" s="2">
        <v>3241000</v>
      </c>
      <c r="Y436" s="96" t="s">
        <v>38</v>
      </c>
    </row>
    <row r="437" spans="1:25" ht="75" x14ac:dyDescent="0.2">
      <c r="A437" s="2" t="s">
        <v>698</v>
      </c>
      <c r="B437" s="2" t="s">
        <v>26</v>
      </c>
      <c r="C437" s="2" t="s">
        <v>54</v>
      </c>
      <c r="D437" s="2" t="s">
        <v>654</v>
      </c>
      <c r="E437" s="98">
        <v>83121502</v>
      </c>
      <c r="F437" s="28" t="s">
        <v>649</v>
      </c>
      <c r="G437" s="3">
        <v>1</v>
      </c>
      <c r="H437" s="3">
        <v>1</v>
      </c>
      <c r="I437" s="2">
        <v>9.5</v>
      </c>
      <c r="J437" s="2">
        <v>1</v>
      </c>
      <c r="K437" s="2" t="s">
        <v>30</v>
      </c>
      <c r="L437" s="2" t="s">
        <v>31</v>
      </c>
      <c r="M437" s="2" t="s">
        <v>57</v>
      </c>
      <c r="N437" s="2">
        <v>0</v>
      </c>
      <c r="O437" s="4">
        <v>29640000</v>
      </c>
      <c r="P437" s="4">
        <v>29640000</v>
      </c>
      <c r="Q437" s="1">
        <v>0</v>
      </c>
      <c r="R437" s="2">
        <v>0</v>
      </c>
      <c r="S437" s="2" t="s">
        <v>33</v>
      </c>
      <c r="T437" s="2" t="s">
        <v>34</v>
      </c>
      <c r="U437" s="2" t="s">
        <v>35</v>
      </c>
      <c r="V437" s="2" t="s">
        <v>36</v>
      </c>
      <c r="W437" s="2" t="s">
        <v>37</v>
      </c>
      <c r="X437" s="2">
        <v>3241000</v>
      </c>
      <c r="Y437" s="96" t="s">
        <v>38</v>
      </c>
    </row>
    <row r="438" spans="1:25" ht="75" x14ac:dyDescent="0.2">
      <c r="A438" s="2" t="s">
        <v>699</v>
      </c>
      <c r="B438" s="2" t="s">
        <v>26</v>
      </c>
      <c r="C438" s="2" t="s">
        <v>54</v>
      </c>
      <c r="D438" s="2" t="s">
        <v>654</v>
      </c>
      <c r="E438" s="98">
        <v>83121502</v>
      </c>
      <c r="F438" s="28" t="s">
        <v>649</v>
      </c>
      <c r="G438" s="3">
        <v>1</v>
      </c>
      <c r="H438" s="3">
        <v>1</v>
      </c>
      <c r="I438" s="2">
        <v>9.5</v>
      </c>
      <c r="J438" s="2">
        <v>1</v>
      </c>
      <c r="K438" s="2" t="s">
        <v>30</v>
      </c>
      <c r="L438" s="2" t="s">
        <v>31</v>
      </c>
      <c r="M438" s="2" t="s">
        <v>57</v>
      </c>
      <c r="N438" s="2">
        <v>0</v>
      </c>
      <c r="O438" s="4">
        <v>29640000</v>
      </c>
      <c r="P438" s="4">
        <v>29640000</v>
      </c>
      <c r="Q438" s="1">
        <v>0</v>
      </c>
      <c r="R438" s="2">
        <v>0</v>
      </c>
      <c r="S438" s="2" t="s">
        <v>33</v>
      </c>
      <c r="T438" s="2" t="s">
        <v>34</v>
      </c>
      <c r="U438" s="2" t="s">
        <v>35</v>
      </c>
      <c r="V438" s="2" t="s">
        <v>36</v>
      </c>
      <c r="W438" s="2" t="s">
        <v>37</v>
      </c>
      <c r="X438" s="2">
        <v>3241000</v>
      </c>
      <c r="Y438" s="96" t="s">
        <v>38</v>
      </c>
    </row>
    <row r="439" spans="1:25" ht="75" x14ac:dyDescent="0.2">
      <c r="A439" s="2" t="s">
        <v>700</v>
      </c>
      <c r="B439" s="2" t="s">
        <v>26</v>
      </c>
      <c r="C439" s="2" t="s">
        <v>54</v>
      </c>
      <c r="D439" s="2" t="s">
        <v>654</v>
      </c>
      <c r="E439" s="98">
        <v>83121502</v>
      </c>
      <c r="F439" s="28" t="s">
        <v>649</v>
      </c>
      <c r="G439" s="3">
        <v>1</v>
      </c>
      <c r="H439" s="3">
        <v>1</v>
      </c>
      <c r="I439" s="2">
        <v>9.5</v>
      </c>
      <c r="J439" s="2">
        <v>1</v>
      </c>
      <c r="K439" s="2" t="s">
        <v>30</v>
      </c>
      <c r="L439" s="2" t="s">
        <v>31</v>
      </c>
      <c r="M439" s="2" t="s">
        <v>57</v>
      </c>
      <c r="N439" s="2">
        <v>0</v>
      </c>
      <c r="O439" s="4">
        <v>29640000</v>
      </c>
      <c r="P439" s="4">
        <v>29640000</v>
      </c>
      <c r="Q439" s="1">
        <v>0</v>
      </c>
      <c r="R439" s="2">
        <v>0</v>
      </c>
      <c r="S439" s="2" t="s">
        <v>33</v>
      </c>
      <c r="T439" s="2" t="s">
        <v>34</v>
      </c>
      <c r="U439" s="2" t="s">
        <v>35</v>
      </c>
      <c r="V439" s="2" t="s">
        <v>36</v>
      </c>
      <c r="W439" s="2" t="s">
        <v>37</v>
      </c>
      <c r="X439" s="2">
        <v>3241000</v>
      </c>
      <c r="Y439" s="96" t="s">
        <v>38</v>
      </c>
    </row>
    <row r="440" spans="1:25" ht="75" x14ac:dyDescent="0.2">
      <c r="A440" s="2" t="s">
        <v>701</v>
      </c>
      <c r="B440" s="2" t="s">
        <v>26</v>
      </c>
      <c r="C440" s="2" t="s">
        <v>54</v>
      </c>
      <c r="D440" s="2" t="s">
        <v>654</v>
      </c>
      <c r="E440" s="98">
        <v>83121502</v>
      </c>
      <c r="F440" s="28" t="s">
        <v>649</v>
      </c>
      <c r="G440" s="3">
        <v>1</v>
      </c>
      <c r="H440" s="3">
        <v>1</v>
      </c>
      <c r="I440" s="2">
        <v>9.5</v>
      </c>
      <c r="J440" s="2">
        <v>1</v>
      </c>
      <c r="K440" s="2" t="s">
        <v>30</v>
      </c>
      <c r="L440" s="2" t="s">
        <v>31</v>
      </c>
      <c r="M440" s="2" t="s">
        <v>57</v>
      </c>
      <c r="N440" s="2">
        <v>0</v>
      </c>
      <c r="O440" s="4">
        <v>29640000</v>
      </c>
      <c r="P440" s="4">
        <v>29640000</v>
      </c>
      <c r="Q440" s="1">
        <v>0</v>
      </c>
      <c r="R440" s="2">
        <v>0</v>
      </c>
      <c r="S440" s="2" t="s">
        <v>33</v>
      </c>
      <c r="T440" s="2" t="s">
        <v>34</v>
      </c>
      <c r="U440" s="2" t="s">
        <v>35</v>
      </c>
      <c r="V440" s="2" t="s">
        <v>36</v>
      </c>
      <c r="W440" s="2" t="s">
        <v>37</v>
      </c>
      <c r="X440" s="2">
        <v>3241000</v>
      </c>
      <c r="Y440" s="96" t="s">
        <v>38</v>
      </c>
    </row>
    <row r="441" spans="1:25" ht="75" x14ac:dyDescent="0.2">
      <c r="A441" s="2" t="s">
        <v>702</v>
      </c>
      <c r="B441" s="2" t="s">
        <v>26</v>
      </c>
      <c r="C441" s="2" t="s">
        <v>54</v>
      </c>
      <c r="D441" s="2" t="s">
        <v>654</v>
      </c>
      <c r="E441" s="98">
        <v>83121502</v>
      </c>
      <c r="F441" s="28" t="s">
        <v>649</v>
      </c>
      <c r="G441" s="3">
        <v>1</v>
      </c>
      <c r="H441" s="3">
        <v>1</v>
      </c>
      <c r="I441" s="2">
        <v>9.5</v>
      </c>
      <c r="J441" s="2">
        <v>1</v>
      </c>
      <c r="K441" s="2" t="s">
        <v>30</v>
      </c>
      <c r="L441" s="2" t="s">
        <v>31</v>
      </c>
      <c r="M441" s="2" t="s">
        <v>57</v>
      </c>
      <c r="N441" s="2">
        <v>0</v>
      </c>
      <c r="O441" s="4">
        <v>29640000</v>
      </c>
      <c r="P441" s="4">
        <v>29640000</v>
      </c>
      <c r="Q441" s="1">
        <v>0</v>
      </c>
      <c r="R441" s="2">
        <v>0</v>
      </c>
      <c r="S441" s="2" t="s">
        <v>33</v>
      </c>
      <c r="T441" s="2" t="s">
        <v>34</v>
      </c>
      <c r="U441" s="2" t="s">
        <v>35</v>
      </c>
      <c r="V441" s="2" t="s">
        <v>36</v>
      </c>
      <c r="W441" s="2" t="s">
        <v>37</v>
      </c>
      <c r="X441" s="2">
        <v>3241000</v>
      </c>
      <c r="Y441" s="96" t="s">
        <v>38</v>
      </c>
    </row>
    <row r="442" spans="1:25" ht="75" x14ac:dyDescent="0.2">
      <c r="A442" s="2" t="s">
        <v>703</v>
      </c>
      <c r="B442" s="2" t="s">
        <v>26</v>
      </c>
      <c r="C442" s="2" t="s">
        <v>54</v>
      </c>
      <c r="D442" s="2" t="s">
        <v>654</v>
      </c>
      <c r="E442" s="98">
        <v>83121502</v>
      </c>
      <c r="F442" s="28" t="s">
        <v>649</v>
      </c>
      <c r="G442" s="3">
        <v>1</v>
      </c>
      <c r="H442" s="3">
        <v>1</v>
      </c>
      <c r="I442" s="2">
        <v>9.5</v>
      </c>
      <c r="J442" s="2">
        <v>1</v>
      </c>
      <c r="K442" s="2" t="s">
        <v>30</v>
      </c>
      <c r="L442" s="2" t="s">
        <v>31</v>
      </c>
      <c r="M442" s="2" t="s">
        <v>57</v>
      </c>
      <c r="N442" s="2">
        <v>0</v>
      </c>
      <c r="O442" s="4">
        <v>29640000</v>
      </c>
      <c r="P442" s="4">
        <v>29640000</v>
      </c>
      <c r="Q442" s="1">
        <v>0</v>
      </c>
      <c r="R442" s="2">
        <v>0</v>
      </c>
      <c r="S442" s="2" t="s">
        <v>33</v>
      </c>
      <c r="T442" s="2" t="s">
        <v>34</v>
      </c>
      <c r="U442" s="2" t="s">
        <v>35</v>
      </c>
      <c r="V442" s="2" t="s">
        <v>36</v>
      </c>
      <c r="W442" s="2" t="s">
        <v>37</v>
      </c>
      <c r="X442" s="2">
        <v>3241000</v>
      </c>
      <c r="Y442" s="96" t="s">
        <v>38</v>
      </c>
    </row>
    <row r="443" spans="1:25" ht="75" x14ac:dyDescent="0.2">
      <c r="A443" s="2" t="s">
        <v>704</v>
      </c>
      <c r="B443" s="2" t="s">
        <v>26</v>
      </c>
      <c r="C443" s="2" t="s">
        <v>54</v>
      </c>
      <c r="D443" s="2" t="s">
        <v>654</v>
      </c>
      <c r="E443" s="98">
        <v>83121502</v>
      </c>
      <c r="F443" s="28" t="s">
        <v>649</v>
      </c>
      <c r="G443" s="3">
        <v>1</v>
      </c>
      <c r="H443" s="3">
        <v>1</v>
      </c>
      <c r="I443" s="2">
        <v>9.5</v>
      </c>
      <c r="J443" s="2">
        <v>1</v>
      </c>
      <c r="K443" s="2" t="s">
        <v>30</v>
      </c>
      <c r="L443" s="2" t="s">
        <v>31</v>
      </c>
      <c r="M443" s="2" t="s">
        <v>57</v>
      </c>
      <c r="N443" s="2">
        <v>0</v>
      </c>
      <c r="O443" s="4">
        <v>29640000</v>
      </c>
      <c r="P443" s="4">
        <v>29640000</v>
      </c>
      <c r="Q443" s="1">
        <v>0</v>
      </c>
      <c r="R443" s="2">
        <v>0</v>
      </c>
      <c r="S443" s="2" t="s">
        <v>33</v>
      </c>
      <c r="T443" s="2" t="s">
        <v>34</v>
      </c>
      <c r="U443" s="2" t="s">
        <v>35</v>
      </c>
      <c r="V443" s="2" t="s">
        <v>36</v>
      </c>
      <c r="W443" s="2" t="s">
        <v>37</v>
      </c>
      <c r="X443" s="2">
        <v>3241000</v>
      </c>
      <c r="Y443" s="96" t="s">
        <v>38</v>
      </c>
    </row>
    <row r="444" spans="1:25" ht="75" x14ac:dyDescent="0.2">
      <c r="A444" s="2" t="s">
        <v>705</v>
      </c>
      <c r="B444" s="2" t="s">
        <v>26</v>
      </c>
      <c r="C444" s="2" t="s">
        <v>54</v>
      </c>
      <c r="D444" s="2" t="s">
        <v>654</v>
      </c>
      <c r="E444" s="98">
        <v>83121502</v>
      </c>
      <c r="F444" s="28" t="s">
        <v>649</v>
      </c>
      <c r="G444" s="3">
        <v>1</v>
      </c>
      <c r="H444" s="3">
        <v>1</v>
      </c>
      <c r="I444" s="2">
        <v>9.5</v>
      </c>
      <c r="J444" s="2">
        <v>1</v>
      </c>
      <c r="K444" s="2" t="s">
        <v>30</v>
      </c>
      <c r="L444" s="2" t="s">
        <v>31</v>
      </c>
      <c r="M444" s="2" t="s">
        <v>57</v>
      </c>
      <c r="N444" s="2">
        <v>0</v>
      </c>
      <c r="O444" s="4">
        <v>29640000</v>
      </c>
      <c r="P444" s="4">
        <v>29640000</v>
      </c>
      <c r="Q444" s="1">
        <v>0</v>
      </c>
      <c r="R444" s="2">
        <v>0</v>
      </c>
      <c r="S444" s="2" t="s">
        <v>33</v>
      </c>
      <c r="T444" s="2" t="s">
        <v>34</v>
      </c>
      <c r="U444" s="2" t="s">
        <v>35</v>
      </c>
      <c r="V444" s="2" t="s">
        <v>36</v>
      </c>
      <c r="W444" s="2" t="s">
        <v>37</v>
      </c>
      <c r="X444" s="2">
        <v>3241000</v>
      </c>
      <c r="Y444" s="96" t="s">
        <v>38</v>
      </c>
    </row>
    <row r="445" spans="1:25" ht="75" x14ac:dyDescent="0.2">
      <c r="A445" s="2" t="s">
        <v>706</v>
      </c>
      <c r="B445" s="2" t="s">
        <v>26</v>
      </c>
      <c r="C445" s="2" t="s">
        <v>54</v>
      </c>
      <c r="D445" s="2" t="s">
        <v>654</v>
      </c>
      <c r="E445" s="98">
        <v>83121502</v>
      </c>
      <c r="F445" s="28" t="s">
        <v>649</v>
      </c>
      <c r="G445" s="3">
        <v>1</v>
      </c>
      <c r="H445" s="3">
        <v>1</v>
      </c>
      <c r="I445" s="2">
        <v>9.5</v>
      </c>
      <c r="J445" s="2">
        <v>1</v>
      </c>
      <c r="K445" s="2" t="s">
        <v>30</v>
      </c>
      <c r="L445" s="2" t="s">
        <v>31</v>
      </c>
      <c r="M445" s="2" t="s">
        <v>57</v>
      </c>
      <c r="N445" s="2">
        <v>0</v>
      </c>
      <c r="O445" s="4">
        <v>29640000</v>
      </c>
      <c r="P445" s="4">
        <v>29640000</v>
      </c>
      <c r="Q445" s="1">
        <v>0</v>
      </c>
      <c r="R445" s="2">
        <v>0</v>
      </c>
      <c r="S445" s="2" t="s">
        <v>33</v>
      </c>
      <c r="T445" s="2" t="s">
        <v>34</v>
      </c>
      <c r="U445" s="2" t="s">
        <v>35</v>
      </c>
      <c r="V445" s="2" t="s">
        <v>36</v>
      </c>
      <c r="W445" s="2" t="s">
        <v>37</v>
      </c>
      <c r="X445" s="2">
        <v>3241000</v>
      </c>
      <c r="Y445" s="96" t="s">
        <v>38</v>
      </c>
    </row>
    <row r="446" spans="1:25" ht="75" x14ac:dyDescent="0.2">
      <c r="A446" s="2" t="s">
        <v>707</v>
      </c>
      <c r="B446" s="2" t="s">
        <v>26</v>
      </c>
      <c r="C446" s="2" t="s">
        <v>54</v>
      </c>
      <c r="D446" s="2" t="s">
        <v>654</v>
      </c>
      <c r="E446" s="98">
        <v>83121502</v>
      </c>
      <c r="F446" s="28" t="s">
        <v>649</v>
      </c>
      <c r="G446" s="3">
        <v>1</v>
      </c>
      <c r="H446" s="3">
        <v>1</v>
      </c>
      <c r="I446" s="2">
        <v>9.5</v>
      </c>
      <c r="J446" s="2">
        <v>1</v>
      </c>
      <c r="K446" s="2" t="s">
        <v>30</v>
      </c>
      <c r="L446" s="2" t="s">
        <v>31</v>
      </c>
      <c r="M446" s="2" t="s">
        <v>57</v>
      </c>
      <c r="N446" s="2">
        <v>0</v>
      </c>
      <c r="O446" s="4">
        <v>29640000</v>
      </c>
      <c r="P446" s="4">
        <v>29640000</v>
      </c>
      <c r="Q446" s="1">
        <v>0</v>
      </c>
      <c r="R446" s="2">
        <v>0</v>
      </c>
      <c r="S446" s="2" t="s">
        <v>33</v>
      </c>
      <c r="T446" s="2" t="s">
        <v>34</v>
      </c>
      <c r="U446" s="2" t="s">
        <v>35</v>
      </c>
      <c r="V446" s="2" t="s">
        <v>36</v>
      </c>
      <c r="W446" s="2" t="s">
        <v>37</v>
      </c>
      <c r="X446" s="2">
        <v>3241000</v>
      </c>
      <c r="Y446" s="96" t="s">
        <v>38</v>
      </c>
    </row>
    <row r="447" spans="1:25" ht="75" x14ac:dyDescent="0.2">
      <c r="A447" s="2" t="s">
        <v>708</v>
      </c>
      <c r="B447" s="2" t="s">
        <v>26</v>
      </c>
      <c r="C447" s="2" t="s">
        <v>54</v>
      </c>
      <c r="D447" s="2" t="s">
        <v>654</v>
      </c>
      <c r="E447" s="98">
        <v>83121502</v>
      </c>
      <c r="F447" s="28" t="s">
        <v>649</v>
      </c>
      <c r="G447" s="3">
        <v>1</v>
      </c>
      <c r="H447" s="3">
        <v>1</v>
      </c>
      <c r="I447" s="2">
        <v>9.5</v>
      </c>
      <c r="J447" s="2">
        <v>1</v>
      </c>
      <c r="K447" s="2" t="s">
        <v>30</v>
      </c>
      <c r="L447" s="2" t="s">
        <v>31</v>
      </c>
      <c r="M447" s="2" t="s">
        <v>57</v>
      </c>
      <c r="N447" s="2">
        <v>0</v>
      </c>
      <c r="O447" s="4">
        <v>29640000</v>
      </c>
      <c r="P447" s="4">
        <v>29640000</v>
      </c>
      <c r="Q447" s="1">
        <v>0</v>
      </c>
      <c r="R447" s="2">
        <v>0</v>
      </c>
      <c r="S447" s="2" t="s">
        <v>33</v>
      </c>
      <c r="T447" s="2" t="s">
        <v>34</v>
      </c>
      <c r="U447" s="2" t="s">
        <v>35</v>
      </c>
      <c r="V447" s="2" t="s">
        <v>36</v>
      </c>
      <c r="W447" s="2" t="s">
        <v>37</v>
      </c>
      <c r="X447" s="2">
        <v>3241000</v>
      </c>
      <c r="Y447" s="96" t="s">
        <v>38</v>
      </c>
    </row>
    <row r="448" spans="1:25" ht="75" x14ac:dyDescent="0.2">
      <c r="A448" s="2" t="s">
        <v>709</v>
      </c>
      <c r="B448" s="2" t="s">
        <v>26</v>
      </c>
      <c r="C448" s="2" t="s">
        <v>54</v>
      </c>
      <c r="D448" s="2" t="s">
        <v>654</v>
      </c>
      <c r="E448" s="98">
        <v>83121502</v>
      </c>
      <c r="F448" s="28" t="s">
        <v>649</v>
      </c>
      <c r="G448" s="3">
        <v>1</v>
      </c>
      <c r="H448" s="3">
        <v>1</v>
      </c>
      <c r="I448" s="2">
        <v>9.5</v>
      </c>
      <c r="J448" s="2">
        <v>1</v>
      </c>
      <c r="K448" s="2" t="s">
        <v>30</v>
      </c>
      <c r="L448" s="2" t="s">
        <v>31</v>
      </c>
      <c r="M448" s="2" t="s">
        <v>57</v>
      </c>
      <c r="N448" s="2">
        <v>0</v>
      </c>
      <c r="O448" s="4">
        <v>29640000</v>
      </c>
      <c r="P448" s="4">
        <v>29640000</v>
      </c>
      <c r="Q448" s="1">
        <v>0</v>
      </c>
      <c r="R448" s="2">
        <v>0</v>
      </c>
      <c r="S448" s="2" t="s">
        <v>33</v>
      </c>
      <c r="T448" s="2" t="s">
        <v>34</v>
      </c>
      <c r="U448" s="2" t="s">
        <v>35</v>
      </c>
      <c r="V448" s="2" t="s">
        <v>36</v>
      </c>
      <c r="W448" s="2" t="s">
        <v>37</v>
      </c>
      <c r="X448" s="2">
        <v>3241000</v>
      </c>
      <c r="Y448" s="96" t="s">
        <v>38</v>
      </c>
    </row>
    <row r="449" spans="1:25" ht="75" x14ac:dyDescent="0.2">
      <c r="A449" s="2" t="s">
        <v>710</v>
      </c>
      <c r="B449" s="2" t="s">
        <v>26</v>
      </c>
      <c r="C449" s="2" t="s">
        <v>54</v>
      </c>
      <c r="D449" s="2" t="s">
        <v>654</v>
      </c>
      <c r="E449" s="98">
        <v>83121502</v>
      </c>
      <c r="F449" s="28" t="s">
        <v>649</v>
      </c>
      <c r="G449" s="3">
        <v>1</v>
      </c>
      <c r="H449" s="3">
        <v>1</v>
      </c>
      <c r="I449" s="2">
        <v>9.5</v>
      </c>
      <c r="J449" s="2">
        <v>1</v>
      </c>
      <c r="K449" s="2" t="s">
        <v>30</v>
      </c>
      <c r="L449" s="2" t="s">
        <v>31</v>
      </c>
      <c r="M449" s="2" t="s">
        <v>57</v>
      </c>
      <c r="N449" s="2">
        <v>0</v>
      </c>
      <c r="O449" s="4">
        <v>29640000</v>
      </c>
      <c r="P449" s="4">
        <v>29640000</v>
      </c>
      <c r="Q449" s="1">
        <v>0</v>
      </c>
      <c r="R449" s="2">
        <v>0</v>
      </c>
      <c r="S449" s="2" t="s">
        <v>33</v>
      </c>
      <c r="T449" s="2" t="s">
        <v>34</v>
      </c>
      <c r="U449" s="2" t="s">
        <v>35</v>
      </c>
      <c r="V449" s="2" t="s">
        <v>36</v>
      </c>
      <c r="W449" s="2" t="s">
        <v>37</v>
      </c>
      <c r="X449" s="2">
        <v>3241000</v>
      </c>
      <c r="Y449" s="96" t="s">
        <v>38</v>
      </c>
    </row>
    <row r="450" spans="1:25" ht="75" x14ac:dyDescent="0.2">
      <c r="A450" s="2" t="s">
        <v>711</v>
      </c>
      <c r="B450" s="2" t="s">
        <v>26</v>
      </c>
      <c r="C450" s="2" t="s">
        <v>54</v>
      </c>
      <c r="D450" s="2" t="s">
        <v>654</v>
      </c>
      <c r="E450" s="98">
        <v>83121502</v>
      </c>
      <c r="F450" s="28" t="s">
        <v>649</v>
      </c>
      <c r="G450" s="3">
        <v>1</v>
      </c>
      <c r="H450" s="3">
        <v>1</v>
      </c>
      <c r="I450" s="2">
        <v>9.5</v>
      </c>
      <c r="J450" s="2">
        <v>1</v>
      </c>
      <c r="K450" s="2" t="s">
        <v>30</v>
      </c>
      <c r="L450" s="2" t="s">
        <v>31</v>
      </c>
      <c r="M450" s="2" t="s">
        <v>57</v>
      </c>
      <c r="N450" s="2">
        <v>0</v>
      </c>
      <c r="O450" s="4">
        <v>29640000</v>
      </c>
      <c r="P450" s="4">
        <v>29640000</v>
      </c>
      <c r="Q450" s="1">
        <v>0</v>
      </c>
      <c r="R450" s="2">
        <v>0</v>
      </c>
      <c r="S450" s="2" t="s">
        <v>33</v>
      </c>
      <c r="T450" s="2" t="s">
        <v>34</v>
      </c>
      <c r="U450" s="2" t="s">
        <v>35</v>
      </c>
      <c r="V450" s="2" t="s">
        <v>36</v>
      </c>
      <c r="W450" s="2" t="s">
        <v>37</v>
      </c>
      <c r="X450" s="2">
        <v>3241000</v>
      </c>
      <c r="Y450" s="96" t="s">
        <v>38</v>
      </c>
    </row>
    <row r="451" spans="1:25" ht="75" x14ac:dyDescent="0.2">
      <c r="A451" s="2" t="s">
        <v>712</v>
      </c>
      <c r="B451" s="2" t="s">
        <v>26</v>
      </c>
      <c r="C451" s="2" t="s">
        <v>54</v>
      </c>
      <c r="D451" s="2" t="s">
        <v>654</v>
      </c>
      <c r="E451" s="98">
        <v>83121502</v>
      </c>
      <c r="F451" s="28" t="s">
        <v>649</v>
      </c>
      <c r="G451" s="3">
        <v>1</v>
      </c>
      <c r="H451" s="3">
        <v>1</v>
      </c>
      <c r="I451" s="2">
        <v>9.5</v>
      </c>
      <c r="J451" s="2">
        <v>1</v>
      </c>
      <c r="K451" s="2" t="s">
        <v>30</v>
      </c>
      <c r="L451" s="2" t="s">
        <v>31</v>
      </c>
      <c r="M451" s="2" t="s">
        <v>57</v>
      </c>
      <c r="N451" s="2">
        <v>0</v>
      </c>
      <c r="O451" s="4">
        <v>29640000</v>
      </c>
      <c r="P451" s="4">
        <v>29640000</v>
      </c>
      <c r="Q451" s="1">
        <v>0</v>
      </c>
      <c r="R451" s="2">
        <v>0</v>
      </c>
      <c r="S451" s="2" t="s">
        <v>33</v>
      </c>
      <c r="T451" s="2" t="s">
        <v>34</v>
      </c>
      <c r="U451" s="2" t="s">
        <v>35</v>
      </c>
      <c r="V451" s="2" t="s">
        <v>36</v>
      </c>
      <c r="W451" s="2" t="s">
        <v>37</v>
      </c>
      <c r="X451" s="2">
        <v>3241000</v>
      </c>
      <c r="Y451" s="96" t="s">
        <v>38</v>
      </c>
    </row>
    <row r="452" spans="1:25" ht="75" x14ac:dyDescent="0.2">
      <c r="A452" s="2" t="s">
        <v>713</v>
      </c>
      <c r="B452" s="2" t="s">
        <v>26</v>
      </c>
      <c r="C452" s="2" t="s">
        <v>54</v>
      </c>
      <c r="D452" s="2" t="s">
        <v>654</v>
      </c>
      <c r="E452" s="98">
        <v>83121502</v>
      </c>
      <c r="F452" s="28" t="s">
        <v>649</v>
      </c>
      <c r="G452" s="3">
        <v>1</v>
      </c>
      <c r="H452" s="3">
        <v>1</v>
      </c>
      <c r="I452" s="2">
        <v>9.5</v>
      </c>
      <c r="J452" s="2">
        <v>1</v>
      </c>
      <c r="K452" s="2" t="s">
        <v>30</v>
      </c>
      <c r="L452" s="2" t="s">
        <v>31</v>
      </c>
      <c r="M452" s="2" t="s">
        <v>57</v>
      </c>
      <c r="N452" s="2">
        <v>0</v>
      </c>
      <c r="O452" s="4">
        <v>29640000</v>
      </c>
      <c r="P452" s="4">
        <v>29640000</v>
      </c>
      <c r="Q452" s="1">
        <v>0</v>
      </c>
      <c r="R452" s="2">
        <v>0</v>
      </c>
      <c r="S452" s="2" t="s">
        <v>33</v>
      </c>
      <c r="T452" s="2" t="s">
        <v>34</v>
      </c>
      <c r="U452" s="2" t="s">
        <v>35</v>
      </c>
      <c r="V452" s="2" t="s">
        <v>36</v>
      </c>
      <c r="W452" s="2" t="s">
        <v>37</v>
      </c>
      <c r="X452" s="2">
        <v>3241000</v>
      </c>
      <c r="Y452" s="96" t="s">
        <v>38</v>
      </c>
    </row>
    <row r="453" spans="1:25" ht="75" x14ac:dyDescent="0.2">
      <c r="A453" s="2" t="s">
        <v>714</v>
      </c>
      <c r="B453" s="2" t="s">
        <v>26</v>
      </c>
      <c r="C453" s="2" t="s">
        <v>54</v>
      </c>
      <c r="D453" s="2" t="s">
        <v>654</v>
      </c>
      <c r="E453" s="98">
        <v>83121502</v>
      </c>
      <c r="F453" s="28" t="s">
        <v>649</v>
      </c>
      <c r="G453" s="3">
        <v>1</v>
      </c>
      <c r="H453" s="3">
        <v>1</v>
      </c>
      <c r="I453" s="2">
        <v>9.5</v>
      </c>
      <c r="J453" s="2">
        <v>1</v>
      </c>
      <c r="K453" s="2" t="s">
        <v>30</v>
      </c>
      <c r="L453" s="2" t="s">
        <v>31</v>
      </c>
      <c r="M453" s="2" t="s">
        <v>57</v>
      </c>
      <c r="N453" s="2">
        <v>0</v>
      </c>
      <c r="O453" s="4">
        <v>29640000</v>
      </c>
      <c r="P453" s="4">
        <v>29640000</v>
      </c>
      <c r="Q453" s="1">
        <v>0</v>
      </c>
      <c r="R453" s="2">
        <v>0</v>
      </c>
      <c r="S453" s="2" t="s">
        <v>33</v>
      </c>
      <c r="T453" s="2" t="s">
        <v>34</v>
      </c>
      <c r="U453" s="2" t="s">
        <v>35</v>
      </c>
      <c r="V453" s="2" t="s">
        <v>36</v>
      </c>
      <c r="W453" s="2" t="s">
        <v>37</v>
      </c>
      <c r="X453" s="2">
        <v>3241000</v>
      </c>
      <c r="Y453" s="96" t="s">
        <v>38</v>
      </c>
    </row>
    <row r="454" spans="1:25" ht="75" x14ac:dyDescent="0.2">
      <c r="A454" s="2" t="s">
        <v>715</v>
      </c>
      <c r="B454" s="2" t="s">
        <v>26</v>
      </c>
      <c r="C454" s="2" t="s">
        <v>54</v>
      </c>
      <c r="D454" s="2" t="s">
        <v>654</v>
      </c>
      <c r="E454" s="98">
        <v>83121502</v>
      </c>
      <c r="F454" s="28" t="s">
        <v>649</v>
      </c>
      <c r="G454" s="3">
        <v>1</v>
      </c>
      <c r="H454" s="3">
        <v>1</v>
      </c>
      <c r="I454" s="2">
        <v>9.5</v>
      </c>
      <c r="J454" s="2">
        <v>1</v>
      </c>
      <c r="K454" s="2" t="s">
        <v>30</v>
      </c>
      <c r="L454" s="2" t="s">
        <v>31</v>
      </c>
      <c r="M454" s="2" t="s">
        <v>57</v>
      </c>
      <c r="N454" s="2">
        <v>0</v>
      </c>
      <c r="O454" s="4">
        <v>29640000</v>
      </c>
      <c r="P454" s="4">
        <v>29640000</v>
      </c>
      <c r="Q454" s="1">
        <v>0</v>
      </c>
      <c r="R454" s="2">
        <v>0</v>
      </c>
      <c r="S454" s="2" t="s">
        <v>33</v>
      </c>
      <c r="T454" s="2" t="s">
        <v>34</v>
      </c>
      <c r="U454" s="2" t="s">
        <v>35</v>
      </c>
      <c r="V454" s="2" t="s">
        <v>36</v>
      </c>
      <c r="W454" s="2" t="s">
        <v>37</v>
      </c>
      <c r="X454" s="2">
        <v>3241000</v>
      </c>
      <c r="Y454" s="96" t="s">
        <v>38</v>
      </c>
    </row>
    <row r="455" spans="1:25" ht="75" x14ac:dyDescent="0.2">
      <c r="A455" s="2" t="s">
        <v>716</v>
      </c>
      <c r="B455" s="2" t="s">
        <v>26</v>
      </c>
      <c r="C455" s="2" t="s">
        <v>54</v>
      </c>
      <c r="D455" s="2" t="s">
        <v>654</v>
      </c>
      <c r="E455" s="98">
        <v>83121502</v>
      </c>
      <c r="F455" s="28" t="s">
        <v>649</v>
      </c>
      <c r="G455" s="3">
        <v>1</v>
      </c>
      <c r="H455" s="3">
        <v>1</v>
      </c>
      <c r="I455" s="2">
        <v>9.5</v>
      </c>
      <c r="J455" s="2">
        <v>1</v>
      </c>
      <c r="K455" s="2" t="s">
        <v>30</v>
      </c>
      <c r="L455" s="2" t="s">
        <v>31</v>
      </c>
      <c r="M455" s="2" t="s">
        <v>57</v>
      </c>
      <c r="N455" s="2">
        <v>0</v>
      </c>
      <c r="O455" s="4">
        <v>29640000</v>
      </c>
      <c r="P455" s="4">
        <v>29640000</v>
      </c>
      <c r="Q455" s="1">
        <v>0</v>
      </c>
      <c r="R455" s="2">
        <v>0</v>
      </c>
      <c r="S455" s="2" t="s">
        <v>33</v>
      </c>
      <c r="T455" s="2" t="s">
        <v>34</v>
      </c>
      <c r="U455" s="2" t="s">
        <v>35</v>
      </c>
      <c r="V455" s="2" t="s">
        <v>36</v>
      </c>
      <c r="W455" s="2" t="s">
        <v>37</v>
      </c>
      <c r="X455" s="2">
        <v>3241000</v>
      </c>
      <c r="Y455" s="96" t="s">
        <v>38</v>
      </c>
    </row>
    <row r="456" spans="1:25" ht="75" x14ac:dyDescent="0.2">
      <c r="A456" s="2" t="s">
        <v>717</v>
      </c>
      <c r="B456" s="2" t="s">
        <v>26</v>
      </c>
      <c r="C456" s="2" t="s">
        <v>54</v>
      </c>
      <c r="D456" s="2" t="s">
        <v>654</v>
      </c>
      <c r="E456" s="98">
        <v>83121502</v>
      </c>
      <c r="F456" s="28" t="s">
        <v>649</v>
      </c>
      <c r="G456" s="3">
        <v>1</v>
      </c>
      <c r="H456" s="3">
        <v>1</v>
      </c>
      <c r="I456" s="2">
        <v>9.5</v>
      </c>
      <c r="J456" s="2">
        <v>1</v>
      </c>
      <c r="K456" s="2" t="s">
        <v>30</v>
      </c>
      <c r="L456" s="2" t="s">
        <v>31</v>
      </c>
      <c r="M456" s="2" t="s">
        <v>57</v>
      </c>
      <c r="N456" s="2">
        <v>0</v>
      </c>
      <c r="O456" s="4">
        <v>29640000</v>
      </c>
      <c r="P456" s="4">
        <v>29640000</v>
      </c>
      <c r="Q456" s="1">
        <v>0</v>
      </c>
      <c r="R456" s="2">
        <v>0</v>
      </c>
      <c r="S456" s="2" t="s">
        <v>33</v>
      </c>
      <c r="T456" s="2" t="s">
        <v>34</v>
      </c>
      <c r="U456" s="2" t="s">
        <v>35</v>
      </c>
      <c r="V456" s="2" t="s">
        <v>36</v>
      </c>
      <c r="W456" s="2" t="s">
        <v>37</v>
      </c>
      <c r="X456" s="2">
        <v>3241000</v>
      </c>
      <c r="Y456" s="96" t="s">
        <v>38</v>
      </c>
    </row>
    <row r="457" spans="1:25" ht="75" x14ac:dyDescent="0.2">
      <c r="A457" s="2" t="s">
        <v>718</v>
      </c>
      <c r="B457" s="2" t="s">
        <v>26</v>
      </c>
      <c r="C457" s="2" t="s">
        <v>54</v>
      </c>
      <c r="D457" s="2" t="s">
        <v>654</v>
      </c>
      <c r="E457" s="98">
        <v>83121502</v>
      </c>
      <c r="F457" s="28" t="s">
        <v>649</v>
      </c>
      <c r="G457" s="3">
        <v>1</v>
      </c>
      <c r="H457" s="3">
        <v>1</v>
      </c>
      <c r="I457" s="2">
        <v>9.5</v>
      </c>
      <c r="J457" s="2">
        <v>1</v>
      </c>
      <c r="K457" s="2" t="s">
        <v>30</v>
      </c>
      <c r="L457" s="2" t="s">
        <v>31</v>
      </c>
      <c r="M457" s="2" t="s">
        <v>57</v>
      </c>
      <c r="N457" s="2">
        <v>0</v>
      </c>
      <c r="O457" s="4">
        <v>29640000</v>
      </c>
      <c r="P457" s="4">
        <v>29640000</v>
      </c>
      <c r="Q457" s="1">
        <v>0</v>
      </c>
      <c r="R457" s="2">
        <v>0</v>
      </c>
      <c r="S457" s="2" t="s">
        <v>33</v>
      </c>
      <c r="T457" s="2" t="s">
        <v>34</v>
      </c>
      <c r="U457" s="2" t="s">
        <v>35</v>
      </c>
      <c r="V457" s="2" t="s">
        <v>36</v>
      </c>
      <c r="W457" s="2" t="s">
        <v>37</v>
      </c>
      <c r="X457" s="2">
        <v>3241000</v>
      </c>
      <c r="Y457" s="96" t="s">
        <v>38</v>
      </c>
    </row>
    <row r="458" spans="1:25" ht="75" x14ac:dyDescent="0.2">
      <c r="A458" s="2" t="s">
        <v>719</v>
      </c>
      <c r="B458" s="2" t="s">
        <v>26</v>
      </c>
      <c r="C458" s="2" t="s">
        <v>54</v>
      </c>
      <c r="D458" s="2" t="s">
        <v>654</v>
      </c>
      <c r="E458" s="98">
        <v>83121502</v>
      </c>
      <c r="F458" s="28" t="s">
        <v>649</v>
      </c>
      <c r="G458" s="3">
        <v>1</v>
      </c>
      <c r="H458" s="3">
        <v>1</v>
      </c>
      <c r="I458" s="2">
        <v>9.5</v>
      </c>
      <c r="J458" s="2">
        <v>1</v>
      </c>
      <c r="K458" s="2" t="s">
        <v>30</v>
      </c>
      <c r="L458" s="2" t="s">
        <v>31</v>
      </c>
      <c r="M458" s="2" t="s">
        <v>57</v>
      </c>
      <c r="N458" s="2">
        <v>0</v>
      </c>
      <c r="O458" s="4">
        <v>29640000</v>
      </c>
      <c r="P458" s="4">
        <v>29640000</v>
      </c>
      <c r="Q458" s="1">
        <v>0</v>
      </c>
      <c r="R458" s="2">
        <v>0</v>
      </c>
      <c r="S458" s="2" t="s">
        <v>33</v>
      </c>
      <c r="T458" s="2" t="s">
        <v>34</v>
      </c>
      <c r="U458" s="2" t="s">
        <v>35</v>
      </c>
      <c r="V458" s="2" t="s">
        <v>36</v>
      </c>
      <c r="W458" s="2" t="s">
        <v>37</v>
      </c>
      <c r="X458" s="2">
        <v>3241000</v>
      </c>
      <c r="Y458" s="96" t="s">
        <v>38</v>
      </c>
    </row>
    <row r="459" spans="1:25" ht="75" x14ac:dyDescent="0.2">
      <c r="A459" s="2" t="s">
        <v>720</v>
      </c>
      <c r="B459" s="2" t="s">
        <v>26</v>
      </c>
      <c r="C459" s="2" t="s">
        <v>54</v>
      </c>
      <c r="D459" s="2" t="s">
        <v>654</v>
      </c>
      <c r="E459" s="98">
        <v>83121502</v>
      </c>
      <c r="F459" s="28" t="s">
        <v>649</v>
      </c>
      <c r="G459" s="3">
        <v>1</v>
      </c>
      <c r="H459" s="3">
        <v>1</v>
      </c>
      <c r="I459" s="2">
        <v>9.5</v>
      </c>
      <c r="J459" s="2">
        <v>1</v>
      </c>
      <c r="K459" s="2" t="s">
        <v>30</v>
      </c>
      <c r="L459" s="2" t="s">
        <v>31</v>
      </c>
      <c r="M459" s="2" t="s">
        <v>57</v>
      </c>
      <c r="N459" s="2">
        <v>0</v>
      </c>
      <c r="O459" s="4">
        <v>29640000</v>
      </c>
      <c r="P459" s="4">
        <v>29640000</v>
      </c>
      <c r="Q459" s="1">
        <v>0</v>
      </c>
      <c r="R459" s="2">
        <v>0</v>
      </c>
      <c r="S459" s="2" t="s">
        <v>33</v>
      </c>
      <c r="T459" s="2" t="s">
        <v>34</v>
      </c>
      <c r="U459" s="2" t="s">
        <v>35</v>
      </c>
      <c r="V459" s="2" t="s">
        <v>36</v>
      </c>
      <c r="W459" s="2" t="s">
        <v>37</v>
      </c>
      <c r="X459" s="2">
        <v>3241000</v>
      </c>
      <c r="Y459" s="96" t="s">
        <v>38</v>
      </c>
    </row>
    <row r="460" spans="1:25" ht="75" x14ac:dyDescent="0.2">
      <c r="A460" s="2" t="s">
        <v>721</v>
      </c>
      <c r="B460" s="2" t="s">
        <v>26</v>
      </c>
      <c r="C460" s="2" t="s">
        <v>54</v>
      </c>
      <c r="D460" s="2" t="s">
        <v>654</v>
      </c>
      <c r="E460" s="98">
        <v>83121502</v>
      </c>
      <c r="F460" s="28" t="s">
        <v>649</v>
      </c>
      <c r="G460" s="3">
        <v>1</v>
      </c>
      <c r="H460" s="3">
        <v>1</v>
      </c>
      <c r="I460" s="2">
        <v>9.5</v>
      </c>
      <c r="J460" s="2">
        <v>1</v>
      </c>
      <c r="K460" s="2" t="s">
        <v>30</v>
      </c>
      <c r="L460" s="2" t="s">
        <v>31</v>
      </c>
      <c r="M460" s="2" t="s">
        <v>57</v>
      </c>
      <c r="N460" s="2">
        <v>0</v>
      </c>
      <c r="O460" s="4">
        <v>29640000</v>
      </c>
      <c r="P460" s="4">
        <v>29640000</v>
      </c>
      <c r="Q460" s="1">
        <v>0</v>
      </c>
      <c r="R460" s="2">
        <v>0</v>
      </c>
      <c r="S460" s="2" t="s">
        <v>33</v>
      </c>
      <c r="T460" s="2" t="s">
        <v>34</v>
      </c>
      <c r="U460" s="2" t="s">
        <v>35</v>
      </c>
      <c r="V460" s="2" t="s">
        <v>36</v>
      </c>
      <c r="W460" s="2" t="s">
        <v>37</v>
      </c>
      <c r="X460" s="2">
        <v>3241000</v>
      </c>
      <c r="Y460" s="96" t="s">
        <v>38</v>
      </c>
    </row>
    <row r="461" spans="1:25" ht="75" x14ac:dyDescent="0.2">
      <c r="A461" s="2" t="s">
        <v>722</v>
      </c>
      <c r="B461" s="2" t="s">
        <v>26</v>
      </c>
      <c r="C461" s="2" t="s">
        <v>54</v>
      </c>
      <c r="D461" s="2" t="s">
        <v>654</v>
      </c>
      <c r="E461" s="98">
        <v>83121502</v>
      </c>
      <c r="F461" s="28" t="s">
        <v>723</v>
      </c>
      <c r="G461" s="3">
        <v>1</v>
      </c>
      <c r="H461" s="3">
        <v>1</v>
      </c>
      <c r="I461" s="2">
        <v>9.5</v>
      </c>
      <c r="J461" s="2">
        <v>1</v>
      </c>
      <c r="K461" s="2" t="s">
        <v>30</v>
      </c>
      <c r="L461" s="2" t="s">
        <v>31</v>
      </c>
      <c r="M461" s="2" t="s">
        <v>32</v>
      </c>
      <c r="N461" s="2">
        <v>0</v>
      </c>
      <c r="O461" s="4">
        <v>22325000</v>
      </c>
      <c r="P461" s="5">
        <v>22325000</v>
      </c>
      <c r="Q461" s="1">
        <v>0</v>
      </c>
      <c r="R461" s="2">
        <v>0</v>
      </c>
      <c r="S461" s="2" t="s">
        <v>33</v>
      </c>
      <c r="T461" s="2" t="s">
        <v>34</v>
      </c>
      <c r="U461" s="2" t="s">
        <v>35</v>
      </c>
      <c r="V461" s="2" t="s">
        <v>36</v>
      </c>
      <c r="W461" s="2" t="s">
        <v>37</v>
      </c>
      <c r="X461" s="2">
        <v>3241000</v>
      </c>
      <c r="Y461" s="96" t="s">
        <v>38</v>
      </c>
    </row>
    <row r="462" spans="1:25" ht="75" x14ac:dyDescent="0.2">
      <c r="A462" s="2" t="s">
        <v>724</v>
      </c>
      <c r="B462" s="2" t="s">
        <v>26</v>
      </c>
      <c r="C462" s="2" t="s">
        <v>54</v>
      </c>
      <c r="D462" s="2" t="s">
        <v>654</v>
      </c>
      <c r="E462" s="98">
        <v>83121502</v>
      </c>
      <c r="F462" s="28" t="s">
        <v>723</v>
      </c>
      <c r="G462" s="3">
        <v>1</v>
      </c>
      <c r="H462" s="3">
        <v>1</v>
      </c>
      <c r="I462" s="2">
        <v>9.5</v>
      </c>
      <c r="J462" s="2">
        <v>1</v>
      </c>
      <c r="K462" s="2" t="s">
        <v>30</v>
      </c>
      <c r="L462" s="2" t="s">
        <v>31</v>
      </c>
      <c r="M462" s="2" t="s">
        <v>32</v>
      </c>
      <c r="N462" s="2">
        <v>0</v>
      </c>
      <c r="O462" s="4">
        <v>22325000</v>
      </c>
      <c r="P462" s="5">
        <v>22325000</v>
      </c>
      <c r="Q462" s="1">
        <v>0</v>
      </c>
      <c r="R462" s="2">
        <v>0</v>
      </c>
      <c r="S462" s="2" t="s">
        <v>33</v>
      </c>
      <c r="T462" s="2" t="s">
        <v>34</v>
      </c>
      <c r="U462" s="2" t="s">
        <v>35</v>
      </c>
      <c r="V462" s="2" t="s">
        <v>36</v>
      </c>
      <c r="W462" s="2" t="s">
        <v>37</v>
      </c>
      <c r="X462" s="2">
        <v>3241000</v>
      </c>
      <c r="Y462" s="96" t="s">
        <v>38</v>
      </c>
    </row>
    <row r="463" spans="1:25" ht="75" x14ac:dyDescent="0.2">
      <c r="A463" s="2" t="s">
        <v>725</v>
      </c>
      <c r="B463" s="2" t="s">
        <v>26</v>
      </c>
      <c r="C463" s="2" t="s">
        <v>54</v>
      </c>
      <c r="D463" s="2" t="s">
        <v>654</v>
      </c>
      <c r="E463" s="98">
        <v>83121502</v>
      </c>
      <c r="F463" s="28" t="s">
        <v>723</v>
      </c>
      <c r="G463" s="3">
        <v>1</v>
      </c>
      <c r="H463" s="3">
        <v>1</v>
      </c>
      <c r="I463" s="2">
        <v>9.5</v>
      </c>
      <c r="J463" s="2">
        <v>1</v>
      </c>
      <c r="K463" s="2" t="s">
        <v>30</v>
      </c>
      <c r="L463" s="2" t="s">
        <v>31</v>
      </c>
      <c r="M463" s="2" t="s">
        <v>32</v>
      </c>
      <c r="N463" s="2">
        <v>0</v>
      </c>
      <c r="O463" s="4">
        <v>22325000</v>
      </c>
      <c r="P463" s="5">
        <v>22325000</v>
      </c>
      <c r="Q463" s="1">
        <v>0</v>
      </c>
      <c r="R463" s="2">
        <v>0</v>
      </c>
      <c r="S463" s="2" t="s">
        <v>33</v>
      </c>
      <c r="T463" s="2" t="s">
        <v>34</v>
      </c>
      <c r="U463" s="2" t="s">
        <v>35</v>
      </c>
      <c r="V463" s="2" t="s">
        <v>36</v>
      </c>
      <c r="W463" s="2" t="s">
        <v>37</v>
      </c>
      <c r="X463" s="2">
        <v>3241000</v>
      </c>
      <c r="Y463" s="96" t="s">
        <v>38</v>
      </c>
    </row>
    <row r="464" spans="1:25" ht="75" x14ac:dyDescent="0.2">
      <c r="A464" s="2" t="s">
        <v>726</v>
      </c>
      <c r="B464" s="2" t="s">
        <v>26</v>
      </c>
      <c r="C464" s="2" t="s">
        <v>54</v>
      </c>
      <c r="D464" s="2" t="s">
        <v>654</v>
      </c>
      <c r="E464" s="98">
        <v>83121502</v>
      </c>
      <c r="F464" s="28" t="s">
        <v>723</v>
      </c>
      <c r="G464" s="3">
        <v>1</v>
      </c>
      <c r="H464" s="3">
        <v>1</v>
      </c>
      <c r="I464" s="2">
        <v>9.5</v>
      </c>
      <c r="J464" s="2">
        <v>1</v>
      </c>
      <c r="K464" s="2" t="s">
        <v>30</v>
      </c>
      <c r="L464" s="2" t="s">
        <v>31</v>
      </c>
      <c r="M464" s="2" t="s">
        <v>32</v>
      </c>
      <c r="N464" s="2">
        <v>0</v>
      </c>
      <c r="O464" s="4">
        <v>22325000</v>
      </c>
      <c r="P464" s="5">
        <v>22325000</v>
      </c>
      <c r="Q464" s="1">
        <v>0</v>
      </c>
      <c r="R464" s="2">
        <v>0</v>
      </c>
      <c r="S464" s="2" t="s">
        <v>33</v>
      </c>
      <c r="T464" s="2" t="s">
        <v>34</v>
      </c>
      <c r="U464" s="2" t="s">
        <v>35</v>
      </c>
      <c r="V464" s="2" t="s">
        <v>36</v>
      </c>
      <c r="W464" s="2" t="s">
        <v>37</v>
      </c>
      <c r="X464" s="2">
        <v>3241000</v>
      </c>
      <c r="Y464" s="96" t="s">
        <v>38</v>
      </c>
    </row>
    <row r="465" spans="1:25" ht="75" x14ac:dyDescent="0.2">
      <c r="A465" s="2" t="s">
        <v>727</v>
      </c>
      <c r="B465" s="2" t="s">
        <v>26</v>
      </c>
      <c r="C465" s="2" t="s">
        <v>54</v>
      </c>
      <c r="D465" s="2" t="s">
        <v>654</v>
      </c>
      <c r="E465" s="98">
        <v>83121502</v>
      </c>
      <c r="F465" s="28" t="s">
        <v>723</v>
      </c>
      <c r="G465" s="3">
        <v>1</v>
      </c>
      <c r="H465" s="3">
        <v>1</v>
      </c>
      <c r="I465" s="2">
        <v>9.5</v>
      </c>
      <c r="J465" s="2">
        <v>1</v>
      </c>
      <c r="K465" s="2" t="s">
        <v>30</v>
      </c>
      <c r="L465" s="2" t="s">
        <v>31</v>
      </c>
      <c r="M465" s="2" t="s">
        <v>32</v>
      </c>
      <c r="N465" s="2">
        <v>0</v>
      </c>
      <c r="O465" s="4">
        <v>22325000</v>
      </c>
      <c r="P465" s="5">
        <v>22325000</v>
      </c>
      <c r="Q465" s="1">
        <v>0</v>
      </c>
      <c r="R465" s="2">
        <v>0</v>
      </c>
      <c r="S465" s="2" t="s">
        <v>33</v>
      </c>
      <c r="T465" s="2" t="s">
        <v>34</v>
      </c>
      <c r="U465" s="2" t="s">
        <v>35</v>
      </c>
      <c r="V465" s="2" t="s">
        <v>36</v>
      </c>
      <c r="W465" s="2" t="s">
        <v>37</v>
      </c>
      <c r="X465" s="2">
        <v>3241000</v>
      </c>
      <c r="Y465" s="96" t="s">
        <v>38</v>
      </c>
    </row>
    <row r="466" spans="1:25" ht="75" x14ac:dyDescent="0.2">
      <c r="A466" s="2" t="s">
        <v>728</v>
      </c>
      <c r="B466" s="2" t="s">
        <v>26</v>
      </c>
      <c r="C466" s="2" t="s">
        <v>54</v>
      </c>
      <c r="D466" s="2" t="s">
        <v>654</v>
      </c>
      <c r="E466" s="98">
        <v>83121502</v>
      </c>
      <c r="F466" s="28" t="s">
        <v>723</v>
      </c>
      <c r="G466" s="3">
        <v>1</v>
      </c>
      <c r="H466" s="3">
        <v>1</v>
      </c>
      <c r="I466" s="2">
        <v>9.5</v>
      </c>
      <c r="J466" s="2">
        <v>1</v>
      </c>
      <c r="K466" s="2" t="s">
        <v>30</v>
      </c>
      <c r="L466" s="2" t="s">
        <v>31</v>
      </c>
      <c r="M466" s="2" t="s">
        <v>32</v>
      </c>
      <c r="N466" s="2">
        <v>0</v>
      </c>
      <c r="O466" s="4">
        <v>22325000</v>
      </c>
      <c r="P466" s="5">
        <v>22325000</v>
      </c>
      <c r="Q466" s="1">
        <v>0</v>
      </c>
      <c r="R466" s="2">
        <v>0</v>
      </c>
      <c r="S466" s="2" t="s">
        <v>33</v>
      </c>
      <c r="T466" s="2" t="s">
        <v>34</v>
      </c>
      <c r="U466" s="2" t="s">
        <v>35</v>
      </c>
      <c r="V466" s="2" t="s">
        <v>36</v>
      </c>
      <c r="W466" s="2" t="s">
        <v>37</v>
      </c>
      <c r="X466" s="2">
        <v>3241000</v>
      </c>
      <c r="Y466" s="96" t="s">
        <v>38</v>
      </c>
    </row>
    <row r="467" spans="1:25" ht="75" x14ac:dyDescent="0.2">
      <c r="A467" s="2" t="s">
        <v>729</v>
      </c>
      <c r="B467" s="2" t="s">
        <v>26</v>
      </c>
      <c r="C467" s="2" t="s">
        <v>54</v>
      </c>
      <c r="D467" s="2" t="s">
        <v>654</v>
      </c>
      <c r="E467" s="98">
        <v>83121502</v>
      </c>
      <c r="F467" s="28" t="s">
        <v>723</v>
      </c>
      <c r="G467" s="3">
        <v>1</v>
      </c>
      <c r="H467" s="3">
        <v>1</v>
      </c>
      <c r="I467" s="2">
        <v>9.5</v>
      </c>
      <c r="J467" s="2">
        <v>1</v>
      </c>
      <c r="K467" s="2" t="s">
        <v>30</v>
      </c>
      <c r="L467" s="2" t="s">
        <v>31</v>
      </c>
      <c r="M467" s="2" t="s">
        <v>32</v>
      </c>
      <c r="N467" s="2">
        <v>0</v>
      </c>
      <c r="O467" s="4">
        <v>22325000</v>
      </c>
      <c r="P467" s="5">
        <v>22325000</v>
      </c>
      <c r="Q467" s="1">
        <v>0</v>
      </c>
      <c r="R467" s="2">
        <v>0</v>
      </c>
      <c r="S467" s="2" t="s">
        <v>33</v>
      </c>
      <c r="T467" s="2" t="s">
        <v>34</v>
      </c>
      <c r="U467" s="2" t="s">
        <v>35</v>
      </c>
      <c r="V467" s="2" t="s">
        <v>36</v>
      </c>
      <c r="W467" s="2" t="s">
        <v>37</v>
      </c>
      <c r="X467" s="2">
        <v>3241000</v>
      </c>
      <c r="Y467" s="96" t="s">
        <v>38</v>
      </c>
    </row>
    <row r="468" spans="1:25" ht="75" x14ac:dyDescent="0.2">
      <c r="A468" s="2" t="s">
        <v>730</v>
      </c>
      <c r="B468" s="2" t="s">
        <v>26</v>
      </c>
      <c r="C468" s="2" t="s">
        <v>54</v>
      </c>
      <c r="D468" s="2" t="s">
        <v>654</v>
      </c>
      <c r="E468" s="98">
        <v>83121502</v>
      </c>
      <c r="F468" s="129" t="s">
        <v>723</v>
      </c>
      <c r="G468" s="3">
        <v>1</v>
      </c>
      <c r="H468" s="3">
        <v>1</v>
      </c>
      <c r="I468" s="2">
        <v>9.5</v>
      </c>
      <c r="J468" s="2">
        <v>1</v>
      </c>
      <c r="K468" s="2" t="s">
        <v>30</v>
      </c>
      <c r="L468" s="2" t="s">
        <v>31</v>
      </c>
      <c r="M468" s="2" t="s">
        <v>32</v>
      </c>
      <c r="N468" s="2">
        <v>0</v>
      </c>
      <c r="O468" s="4">
        <v>22325000</v>
      </c>
      <c r="P468" s="5">
        <v>22325000</v>
      </c>
      <c r="Q468" s="1">
        <v>0</v>
      </c>
      <c r="R468" s="2">
        <v>0</v>
      </c>
      <c r="S468" s="2" t="s">
        <v>33</v>
      </c>
      <c r="T468" s="2" t="s">
        <v>34</v>
      </c>
      <c r="U468" s="2" t="s">
        <v>35</v>
      </c>
      <c r="V468" s="2" t="s">
        <v>36</v>
      </c>
      <c r="W468" s="2" t="s">
        <v>37</v>
      </c>
      <c r="X468" s="2">
        <v>3241000</v>
      </c>
      <c r="Y468" s="96" t="s">
        <v>38</v>
      </c>
    </row>
    <row r="469" spans="1:25" ht="75" x14ac:dyDescent="0.2">
      <c r="A469" s="2" t="s">
        <v>731</v>
      </c>
      <c r="B469" s="2" t="s">
        <v>26</v>
      </c>
      <c r="C469" s="2" t="s">
        <v>54</v>
      </c>
      <c r="D469" s="2" t="s">
        <v>654</v>
      </c>
      <c r="E469" s="98">
        <v>83121502</v>
      </c>
      <c r="F469" s="129" t="s">
        <v>723</v>
      </c>
      <c r="G469" s="3">
        <v>1</v>
      </c>
      <c r="H469" s="3">
        <v>1</v>
      </c>
      <c r="I469" s="2">
        <v>9.5</v>
      </c>
      <c r="J469" s="2">
        <v>1</v>
      </c>
      <c r="K469" s="2" t="s">
        <v>30</v>
      </c>
      <c r="L469" s="2" t="s">
        <v>31</v>
      </c>
      <c r="M469" s="2" t="s">
        <v>32</v>
      </c>
      <c r="N469" s="2">
        <v>0</v>
      </c>
      <c r="O469" s="4">
        <v>22325000</v>
      </c>
      <c r="P469" s="5">
        <v>22325000</v>
      </c>
      <c r="Q469" s="1">
        <v>0</v>
      </c>
      <c r="R469" s="2">
        <v>0</v>
      </c>
      <c r="S469" s="2" t="s">
        <v>33</v>
      </c>
      <c r="T469" s="2" t="s">
        <v>34</v>
      </c>
      <c r="U469" s="2" t="s">
        <v>35</v>
      </c>
      <c r="V469" s="2" t="s">
        <v>36</v>
      </c>
      <c r="W469" s="2" t="s">
        <v>37</v>
      </c>
      <c r="X469" s="2">
        <v>3241000</v>
      </c>
      <c r="Y469" s="96" t="s">
        <v>38</v>
      </c>
    </row>
    <row r="470" spans="1:25" ht="75" x14ac:dyDescent="0.2">
      <c r="A470" s="2" t="s">
        <v>732</v>
      </c>
      <c r="B470" s="2" t="s">
        <v>26</v>
      </c>
      <c r="C470" s="2" t="s">
        <v>54</v>
      </c>
      <c r="D470" s="2" t="s">
        <v>654</v>
      </c>
      <c r="E470" s="98">
        <v>83121502</v>
      </c>
      <c r="F470" s="129" t="s">
        <v>723</v>
      </c>
      <c r="G470" s="3">
        <v>1</v>
      </c>
      <c r="H470" s="3">
        <v>1</v>
      </c>
      <c r="I470" s="2">
        <v>9.5</v>
      </c>
      <c r="J470" s="2">
        <v>1</v>
      </c>
      <c r="K470" s="2" t="s">
        <v>30</v>
      </c>
      <c r="L470" s="2" t="s">
        <v>31</v>
      </c>
      <c r="M470" s="2" t="s">
        <v>32</v>
      </c>
      <c r="N470" s="2">
        <v>0</v>
      </c>
      <c r="O470" s="4">
        <v>22325000</v>
      </c>
      <c r="P470" s="5">
        <v>22325000</v>
      </c>
      <c r="Q470" s="1">
        <v>0</v>
      </c>
      <c r="R470" s="2">
        <v>0</v>
      </c>
      <c r="S470" s="2" t="s">
        <v>33</v>
      </c>
      <c r="T470" s="2" t="s">
        <v>34</v>
      </c>
      <c r="U470" s="2" t="s">
        <v>35</v>
      </c>
      <c r="V470" s="2" t="s">
        <v>36</v>
      </c>
      <c r="W470" s="2" t="s">
        <v>37</v>
      </c>
      <c r="X470" s="2">
        <v>3241000</v>
      </c>
      <c r="Y470" s="96" t="s">
        <v>38</v>
      </c>
    </row>
    <row r="471" spans="1:25" ht="75" x14ac:dyDescent="0.2">
      <c r="A471" s="2" t="s">
        <v>733</v>
      </c>
      <c r="B471" s="2" t="s">
        <v>26</v>
      </c>
      <c r="C471" s="2" t="s">
        <v>54</v>
      </c>
      <c r="D471" s="2" t="s">
        <v>654</v>
      </c>
      <c r="E471" s="98">
        <v>83121502</v>
      </c>
      <c r="F471" s="129" t="s">
        <v>723</v>
      </c>
      <c r="G471" s="3">
        <v>1</v>
      </c>
      <c r="H471" s="3">
        <v>1</v>
      </c>
      <c r="I471" s="2">
        <v>9.5</v>
      </c>
      <c r="J471" s="2">
        <v>1</v>
      </c>
      <c r="K471" s="2" t="s">
        <v>30</v>
      </c>
      <c r="L471" s="2" t="s">
        <v>31</v>
      </c>
      <c r="M471" s="2" t="s">
        <v>32</v>
      </c>
      <c r="N471" s="2">
        <v>0</v>
      </c>
      <c r="O471" s="4">
        <v>22325000</v>
      </c>
      <c r="P471" s="5">
        <v>22325000</v>
      </c>
      <c r="Q471" s="1">
        <v>0</v>
      </c>
      <c r="R471" s="2">
        <v>0</v>
      </c>
      <c r="S471" s="2" t="s">
        <v>33</v>
      </c>
      <c r="T471" s="2" t="s">
        <v>34</v>
      </c>
      <c r="U471" s="2" t="s">
        <v>35</v>
      </c>
      <c r="V471" s="2" t="s">
        <v>36</v>
      </c>
      <c r="W471" s="2" t="s">
        <v>37</v>
      </c>
      <c r="X471" s="2">
        <v>3241000</v>
      </c>
      <c r="Y471" s="96" t="s">
        <v>38</v>
      </c>
    </row>
    <row r="472" spans="1:25" ht="75" x14ac:dyDescent="0.2">
      <c r="A472" s="2" t="s">
        <v>734</v>
      </c>
      <c r="B472" s="2" t="s">
        <v>26</v>
      </c>
      <c r="C472" s="2" t="s">
        <v>54</v>
      </c>
      <c r="D472" s="2" t="s">
        <v>654</v>
      </c>
      <c r="E472" s="98">
        <v>83121502</v>
      </c>
      <c r="F472" s="129" t="s">
        <v>723</v>
      </c>
      <c r="G472" s="3">
        <v>1</v>
      </c>
      <c r="H472" s="3">
        <v>1</v>
      </c>
      <c r="I472" s="2">
        <v>9.5</v>
      </c>
      <c r="J472" s="2">
        <v>1</v>
      </c>
      <c r="K472" s="2" t="s">
        <v>30</v>
      </c>
      <c r="L472" s="2" t="s">
        <v>31</v>
      </c>
      <c r="M472" s="2" t="s">
        <v>32</v>
      </c>
      <c r="N472" s="2">
        <v>0</v>
      </c>
      <c r="O472" s="4">
        <v>22325000</v>
      </c>
      <c r="P472" s="5">
        <v>22325000</v>
      </c>
      <c r="Q472" s="1">
        <v>0</v>
      </c>
      <c r="R472" s="2">
        <v>0</v>
      </c>
      <c r="S472" s="2" t="s">
        <v>33</v>
      </c>
      <c r="T472" s="2" t="s">
        <v>34</v>
      </c>
      <c r="U472" s="2" t="s">
        <v>35</v>
      </c>
      <c r="V472" s="2" t="s">
        <v>36</v>
      </c>
      <c r="W472" s="2" t="s">
        <v>37</v>
      </c>
      <c r="X472" s="2">
        <v>3241000</v>
      </c>
      <c r="Y472" s="96" t="s">
        <v>38</v>
      </c>
    </row>
    <row r="473" spans="1:25" ht="75" x14ac:dyDescent="0.2">
      <c r="A473" s="2" t="s">
        <v>735</v>
      </c>
      <c r="B473" s="2" t="s">
        <v>26</v>
      </c>
      <c r="C473" s="2" t="s">
        <v>54</v>
      </c>
      <c r="D473" s="2" t="s">
        <v>654</v>
      </c>
      <c r="E473" s="98">
        <v>83121502</v>
      </c>
      <c r="F473" s="129" t="s">
        <v>723</v>
      </c>
      <c r="G473" s="3">
        <v>1</v>
      </c>
      <c r="H473" s="3">
        <v>1</v>
      </c>
      <c r="I473" s="2">
        <v>9.5</v>
      </c>
      <c r="J473" s="2">
        <v>1</v>
      </c>
      <c r="K473" s="2" t="s">
        <v>30</v>
      </c>
      <c r="L473" s="2" t="s">
        <v>31</v>
      </c>
      <c r="M473" s="2" t="s">
        <v>32</v>
      </c>
      <c r="N473" s="2">
        <v>0</v>
      </c>
      <c r="O473" s="4">
        <v>22325000</v>
      </c>
      <c r="P473" s="5">
        <v>22325000</v>
      </c>
      <c r="Q473" s="1">
        <v>0</v>
      </c>
      <c r="R473" s="2">
        <v>0</v>
      </c>
      <c r="S473" s="2" t="s">
        <v>33</v>
      </c>
      <c r="T473" s="2" t="s">
        <v>34</v>
      </c>
      <c r="U473" s="2" t="s">
        <v>35</v>
      </c>
      <c r="V473" s="2" t="s">
        <v>36</v>
      </c>
      <c r="W473" s="2" t="s">
        <v>37</v>
      </c>
      <c r="X473" s="2">
        <v>3241000</v>
      </c>
      <c r="Y473" s="96" t="s">
        <v>38</v>
      </c>
    </row>
    <row r="474" spans="1:25" ht="75" x14ac:dyDescent="0.2">
      <c r="A474" s="2" t="s">
        <v>736</v>
      </c>
      <c r="B474" s="2" t="s">
        <v>26</v>
      </c>
      <c r="C474" s="2" t="s">
        <v>54</v>
      </c>
      <c r="D474" s="2" t="s">
        <v>654</v>
      </c>
      <c r="E474" s="98">
        <v>83121502</v>
      </c>
      <c r="F474" s="129" t="s">
        <v>723</v>
      </c>
      <c r="G474" s="3">
        <v>1</v>
      </c>
      <c r="H474" s="3">
        <v>1</v>
      </c>
      <c r="I474" s="2">
        <v>9.5</v>
      </c>
      <c r="J474" s="2">
        <v>1</v>
      </c>
      <c r="K474" s="2" t="s">
        <v>30</v>
      </c>
      <c r="L474" s="2" t="s">
        <v>31</v>
      </c>
      <c r="M474" s="2" t="s">
        <v>32</v>
      </c>
      <c r="N474" s="2">
        <v>0</v>
      </c>
      <c r="O474" s="4">
        <v>22325000</v>
      </c>
      <c r="P474" s="5">
        <v>22325000</v>
      </c>
      <c r="Q474" s="1">
        <v>0</v>
      </c>
      <c r="R474" s="2">
        <v>0</v>
      </c>
      <c r="S474" s="2" t="s">
        <v>33</v>
      </c>
      <c r="T474" s="2" t="s">
        <v>34</v>
      </c>
      <c r="U474" s="2" t="s">
        <v>35</v>
      </c>
      <c r="V474" s="2" t="s">
        <v>36</v>
      </c>
      <c r="W474" s="2" t="s">
        <v>37</v>
      </c>
      <c r="X474" s="2">
        <v>3241000</v>
      </c>
      <c r="Y474" s="96" t="s">
        <v>38</v>
      </c>
    </row>
    <row r="475" spans="1:25" ht="75" x14ac:dyDescent="0.2">
      <c r="A475" s="2" t="s">
        <v>737</v>
      </c>
      <c r="B475" s="2" t="s">
        <v>26</v>
      </c>
      <c r="C475" s="2" t="s">
        <v>54</v>
      </c>
      <c r="D475" s="2" t="s">
        <v>654</v>
      </c>
      <c r="E475" s="98">
        <v>83121502</v>
      </c>
      <c r="F475" s="129" t="s">
        <v>723</v>
      </c>
      <c r="G475" s="3">
        <v>1</v>
      </c>
      <c r="H475" s="3">
        <v>1</v>
      </c>
      <c r="I475" s="2">
        <v>9.5</v>
      </c>
      <c r="J475" s="2">
        <v>1</v>
      </c>
      <c r="K475" s="2" t="s">
        <v>30</v>
      </c>
      <c r="L475" s="2" t="s">
        <v>31</v>
      </c>
      <c r="M475" s="2" t="s">
        <v>32</v>
      </c>
      <c r="N475" s="2">
        <v>0</v>
      </c>
      <c r="O475" s="4">
        <v>22325000</v>
      </c>
      <c r="P475" s="5">
        <v>22325000</v>
      </c>
      <c r="Q475" s="1">
        <v>0</v>
      </c>
      <c r="R475" s="2">
        <v>0</v>
      </c>
      <c r="S475" s="2" t="s">
        <v>33</v>
      </c>
      <c r="T475" s="2" t="s">
        <v>34</v>
      </c>
      <c r="U475" s="2" t="s">
        <v>35</v>
      </c>
      <c r="V475" s="2" t="s">
        <v>36</v>
      </c>
      <c r="W475" s="2" t="s">
        <v>37</v>
      </c>
      <c r="X475" s="2">
        <v>3241000</v>
      </c>
      <c r="Y475" s="96" t="s">
        <v>38</v>
      </c>
    </row>
    <row r="476" spans="1:25" ht="75" x14ac:dyDescent="0.2">
      <c r="A476" s="2" t="s">
        <v>738</v>
      </c>
      <c r="B476" s="2" t="s">
        <v>26</v>
      </c>
      <c r="C476" s="2" t="s">
        <v>54</v>
      </c>
      <c r="D476" s="2" t="s">
        <v>654</v>
      </c>
      <c r="E476" s="98">
        <v>83121502</v>
      </c>
      <c r="F476" s="129" t="s">
        <v>723</v>
      </c>
      <c r="G476" s="3">
        <v>1</v>
      </c>
      <c r="H476" s="3">
        <v>1</v>
      </c>
      <c r="I476" s="2">
        <v>9.5</v>
      </c>
      <c r="J476" s="2">
        <v>1</v>
      </c>
      <c r="K476" s="2" t="s">
        <v>30</v>
      </c>
      <c r="L476" s="2" t="s">
        <v>31</v>
      </c>
      <c r="M476" s="2" t="s">
        <v>32</v>
      </c>
      <c r="N476" s="2">
        <v>0</v>
      </c>
      <c r="O476" s="4">
        <v>22325000</v>
      </c>
      <c r="P476" s="5">
        <v>22325000</v>
      </c>
      <c r="Q476" s="1">
        <v>0</v>
      </c>
      <c r="R476" s="2">
        <v>0</v>
      </c>
      <c r="S476" s="2" t="s">
        <v>33</v>
      </c>
      <c r="T476" s="2" t="s">
        <v>34</v>
      </c>
      <c r="U476" s="2" t="s">
        <v>35</v>
      </c>
      <c r="V476" s="2" t="s">
        <v>36</v>
      </c>
      <c r="W476" s="2" t="s">
        <v>37</v>
      </c>
      <c r="X476" s="2">
        <v>3241000</v>
      </c>
      <c r="Y476" s="96" t="s">
        <v>38</v>
      </c>
    </row>
    <row r="477" spans="1:25" ht="75" x14ac:dyDescent="0.2">
      <c r="A477" s="2" t="s">
        <v>739</v>
      </c>
      <c r="B477" s="2" t="s">
        <v>26</v>
      </c>
      <c r="C477" s="2" t="s">
        <v>54</v>
      </c>
      <c r="D477" s="2" t="s">
        <v>654</v>
      </c>
      <c r="E477" s="98">
        <v>83121502</v>
      </c>
      <c r="F477" s="129" t="s">
        <v>723</v>
      </c>
      <c r="G477" s="3">
        <v>1</v>
      </c>
      <c r="H477" s="3">
        <v>1</v>
      </c>
      <c r="I477" s="2">
        <v>9.5</v>
      </c>
      <c r="J477" s="2">
        <v>1</v>
      </c>
      <c r="K477" s="2" t="s">
        <v>30</v>
      </c>
      <c r="L477" s="2" t="s">
        <v>31</v>
      </c>
      <c r="M477" s="2" t="s">
        <v>32</v>
      </c>
      <c r="N477" s="2">
        <v>0</v>
      </c>
      <c r="O477" s="4">
        <v>22325000</v>
      </c>
      <c r="P477" s="5">
        <v>22325000</v>
      </c>
      <c r="Q477" s="1">
        <v>0</v>
      </c>
      <c r="R477" s="2">
        <v>0</v>
      </c>
      <c r="S477" s="2" t="s">
        <v>33</v>
      </c>
      <c r="T477" s="2" t="s">
        <v>34</v>
      </c>
      <c r="U477" s="2" t="s">
        <v>35</v>
      </c>
      <c r="V477" s="2" t="s">
        <v>36</v>
      </c>
      <c r="W477" s="2" t="s">
        <v>37</v>
      </c>
      <c r="X477" s="2">
        <v>3241000</v>
      </c>
      <c r="Y477" s="96" t="s">
        <v>38</v>
      </c>
    </row>
    <row r="478" spans="1:25" ht="75" x14ac:dyDescent="0.2">
      <c r="A478" s="2" t="s">
        <v>740</v>
      </c>
      <c r="B478" s="2" t="s">
        <v>26</v>
      </c>
      <c r="C478" s="2" t="s">
        <v>54</v>
      </c>
      <c r="D478" s="2" t="s">
        <v>654</v>
      </c>
      <c r="E478" s="98">
        <v>83121502</v>
      </c>
      <c r="F478" s="129" t="s">
        <v>723</v>
      </c>
      <c r="G478" s="3">
        <v>1</v>
      </c>
      <c r="H478" s="3">
        <v>1</v>
      </c>
      <c r="I478" s="2">
        <v>9.5</v>
      </c>
      <c r="J478" s="2">
        <v>1</v>
      </c>
      <c r="K478" s="2" t="s">
        <v>30</v>
      </c>
      <c r="L478" s="2" t="s">
        <v>31</v>
      </c>
      <c r="M478" s="2" t="s">
        <v>32</v>
      </c>
      <c r="N478" s="2">
        <v>0</v>
      </c>
      <c r="O478" s="4">
        <v>22325000</v>
      </c>
      <c r="P478" s="5">
        <v>22325000</v>
      </c>
      <c r="Q478" s="1">
        <v>0</v>
      </c>
      <c r="R478" s="2">
        <v>0</v>
      </c>
      <c r="S478" s="2" t="s">
        <v>33</v>
      </c>
      <c r="T478" s="2" t="s">
        <v>34</v>
      </c>
      <c r="U478" s="2" t="s">
        <v>35</v>
      </c>
      <c r="V478" s="2" t="s">
        <v>36</v>
      </c>
      <c r="W478" s="2" t="s">
        <v>37</v>
      </c>
      <c r="X478" s="2">
        <v>3241000</v>
      </c>
      <c r="Y478" s="96" t="s">
        <v>38</v>
      </c>
    </row>
    <row r="479" spans="1:25" ht="75" x14ac:dyDescent="0.2">
      <c r="A479" s="2" t="s">
        <v>741</v>
      </c>
      <c r="B479" s="2" t="s">
        <v>26</v>
      </c>
      <c r="C479" s="2" t="s">
        <v>54</v>
      </c>
      <c r="D479" s="2" t="s">
        <v>654</v>
      </c>
      <c r="E479" s="98">
        <v>83121502</v>
      </c>
      <c r="F479" s="129" t="s">
        <v>723</v>
      </c>
      <c r="G479" s="3">
        <v>1</v>
      </c>
      <c r="H479" s="3">
        <v>1</v>
      </c>
      <c r="I479" s="2">
        <v>9.5</v>
      </c>
      <c r="J479" s="2">
        <v>1</v>
      </c>
      <c r="K479" s="2" t="s">
        <v>30</v>
      </c>
      <c r="L479" s="2" t="s">
        <v>31</v>
      </c>
      <c r="M479" s="2" t="s">
        <v>32</v>
      </c>
      <c r="N479" s="2">
        <v>0</v>
      </c>
      <c r="O479" s="4">
        <v>22325000</v>
      </c>
      <c r="P479" s="5">
        <v>22325000</v>
      </c>
      <c r="Q479" s="1">
        <v>0</v>
      </c>
      <c r="R479" s="2">
        <v>0</v>
      </c>
      <c r="S479" s="2" t="s">
        <v>33</v>
      </c>
      <c r="T479" s="2" t="s">
        <v>34</v>
      </c>
      <c r="U479" s="2" t="s">
        <v>35</v>
      </c>
      <c r="V479" s="2" t="s">
        <v>36</v>
      </c>
      <c r="W479" s="2" t="s">
        <v>37</v>
      </c>
      <c r="X479" s="2">
        <v>3241000</v>
      </c>
      <c r="Y479" s="96" t="s">
        <v>38</v>
      </c>
    </row>
    <row r="480" spans="1:25" ht="75" x14ac:dyDescent="0.2">
      <c r="A480" s="2" t="s">
        <v>742</v>
      </c>
      <c r="B480" s="2" t="s">
        <v>26</v>
      </c>
      <c r="C480" s="2" t="s">
        <v>54</v>
      </c>
      <c r="D480" s="2" t="s">
        <v>654</v>
      </c>
      <c r="E480" s="98">
        <v>83121502</v>
      </c>
      <c r="F480" s="129" t="s">
        <v>723</v>
      </c>
      <c r="G480" s="3">
        <v>1</v>
      </c>
      <c r="H480" s="3">
        <v>1</v>
      </c>
      <c r="I480" s="2">
        <v>9.5</v>
      </c>
      <c r="J480" s="2">
        <v>1</v>
      </c>
      <c r="K480" s="2" t="s">
        <v>30</v>
      </c>
      <c r="L480" s="2" t="s">
        <v>31</v>
      </c>
      <c r="M480" s="2" t="s">
        <v>32</v>
      </c>
      <c r="N480" s="2">
        <v>0</v>
      </c>
      <c r="O480" s="4">
        <v>22325000</v>
      </c>
      <c r="P480" s="5">
        <v>22325000</v>
      </c>
      <c r="Q480" s="1">
        <v>0</v>
      </c>
      <c r="R480" s="2">
        <v>0</v>
      </c>
      <c r="S480" s="2" t="s">
        <v>33</v>
      </c>
      <c r="T480" s="2" t="s">
        <v>34</v>
      </c>
      <c r="U480" s="2" t="s">
        <v>35</v>
      </c>
      <c r="V480" s="2" t="s">
        <v>36</v>
      </c>
      <c r="W480" s="2" t="s">
        <v>37</v>
      </c>
      <c r="X480" s="2">
        <v>3241000</v>
      </c>
      <c r="Y480" s="96" t="s">
        <v>38</v>
      </c>
    </row>
    <row r="481" spans="1:25" ht="75" x14ac:dyDescent="0.2">
      <c r="A481" s="2" t="s">
        <v>743</v>
      </c>
      <c r="B481" s="2" t="s">
        <v>26</v>
      </c>
      <c r="C481" s="2" t="s">
        <v>54</v>
      </c>
      <c r="D481" s="2" t="s">
        <v>654</v>
      </c>
      <c r="E481" s="98">
        <v>83121502</v>
      </c>
      <c r="F481" s="129" t="s">
        <v>723</v>
      </c>
      <c r="G481" s="3">
        <v>1</v>
      </c>
      <c r="H481" s="3">
        <v>1</v>
      </c>
      <c r="I481" s="2">
        <v>9.5</v>
      </c>
      <c r="J481" s="2">
        <v>1</v>
      </c>
      <c r="K481" s="2" t="s">
        <v>30</v>
      </c>
      <c r="L481" s="2" t="s">
        <v>31</v>
      </c>
      <c r="M481" s="2" t="s">
        <v>32</v>
      </c>
      <c r="N481" s="2">
        <v>0</v>
      </c>
      <c r="O481" s="4">
        <v>22325000</v>
      </c>
      <c r="P481" s="5">
        <v>22325000</v>
      </c>
      <c r="Q481" s="1">
        <v>0</v>
      </c>
      <c r="R481" s="2">
        <v>0</v>
      </c>
      <c r="S481" s="2" t="s">
        <v>33</v>
      </c>
      <c r="T481" s="2" t="s">
        <v>34</v>
      </c>
      <c r="U481" s="2" t="s">
        <v>35</v>
      </c>
      <c r="V481" s="2" t="s">
        <v>36</v>
      </c>
      <c r="W481" s="2" t="s">
        <v>37</v>
      </c>
      <c r="X481" s="2">
        <v>3241000</v>
      </c>
      <c r="Y481" s="96" t="s">
        <v>38</v>
      </c>
    </row>
    <row r="482" spans="1:25" ht="75" x14ac:dyDescent="0.2">
      <c r="A482" s="2" t="s">
        <v>744</v>
      </c>
      <c r="B482" s="2" t="s">
        <v>26</v>
      </c>
      <c r="C482" s="2" t="s">
        <v>54</v>
      </c>
      <c r="D482" s="2" t="s">
        <v>654</v>
      </c>
      <c r="E482" s="98">
        <v>83121502</v>
      </c>
      <c r="F482" s="129" t="s">
        <v>723</v>
      </c>
      <c r="G482" s="3">
        <v>1</v>
      </c>
      <c r="H482" s="3">
        <v>1</v>
      </c>
      <c r="I482" s="2">
        <v>9.5</v>
      </c>
      <c r="J482" s="2">
        <v>1</v>
      </c>
      <c r="K482" s="2" t="s">
        <v>30</v>
      </c>
      <c r="L482" s="2" t="s">
        <v>31</v>
      </c>
      <c r="M482" s="2" t="s">
        <v>32</v>
      </c>
      <c r="N482" s="2">
        <v>0</v>
      </c>
      <c r="O482" s="4">
        <v>22325000</v>
      </c>
      <c r="P482" s="5">
        <v>22325000</v>
      </c>
      <c r="Q482" s="1">
        <v>0</v>
      </c>
      <c r="R482" s="2">
        <v>0</v>
      </c>
      <c r="S482" s="2" t="s">
        <v>33</v>
      </c>
      <c r="T482" s="2" t="s">
        <v>34</v>
      </c>
      <c r="U482" s="2" t="s">
        <v>35</v>
      </c>
      <c r="V482" s="2" t="s">
        <v>36</v>
      </c>
      <c r="W482" s="2" t="s">
        <v>37</v>
      </c>
      <c r="X482" s="2">
        <v>3241000</v>
      </c>
      <c r="Y482" s="96" t="s">
        <v>38</v>
      </c>
    </row>
    <row r="483" spans="1:25" ht="75" x14ac:dyDescent="0.2">
      <c r="A483" s="2" t="s">
        <v>745</v>
      </c>
      <c r="B483" s="2" t="s">
        <v>26</v>
      </c>
      <c r="C483" s="2" t="s">
        <v>54</v>
      </c>
      <c r="D483" s="2" t="s">
        <v>654</v>
      </c>
      <c r="E483" s="98">
        <v>83121502</v>
      </c>
      <c r="F483" s="129" t="s">
        <v>723</v>
      </c>
      <c r="G483" s="3">
        <v>1</v>
      </c>
      <c r="H483" s="3">
        <v>1</v>
      </c>
      <c r="I483" s="2">
        <v>9.5</v>
      </c>
      <c r="J483" s="2">
        <v>1</v>
      </c>
      <c r="K483" s="2" t="s">
        <v>30</v>
      </c>
      <c r="L483" s="2" t="s">
        <v>31</v>
      </c>
      <c r="M483" s="2" t="s">
        <v>32</v>
      </c>
      <c r="N483" s="2">
        <v>0</v>
      </c>
      <c r="O483" s="4">
        <v>22325000</v>
      </c>
      <c r="P483" s="5">
        <v>22325000</v>
      </c>
      <c r="Q483" s="1">
        <v>0</v>
      </c>
      <c r="R483" s="2">
        <v>0</v>
      </c>
      <c r="S483" s="2" t="s">
        <v>33</v>
      </c>
      <c r="T483" s="2" t="s">
        <v>34</v>
      </c>
      <c r="U483" s="2" t="s">
        <v>35</v>
      </c>
      <c r="V483" s="2" t="s">
        <v>36</v>
      </c>
      <c r="W483" s="2" t="s">
        <v>37</v>
      </c>
      <c r="X483" s="2">
        <v>3241000</v>
      </c>
      <c r="Y483" s="96" t="s">
        <v>38</v>
      </c>
    </row>
    <row r="484" spans="1:25" ht="75" x14ac:dyDescent="0.2">
      <c r="A484" s="2" t="s">
        <v>746</v>
      </c>
      <c r="B484" s="2" t="s">
        <v>26</v>
      </c>
      <c r="C484" s="2" t="s">
        <v>54</v>
      </c>
      <c r="D484" s="2" t="s">
        <v>654</v>
      </c>
      <c r="E484" s="98">
        <v>83121502</v>
      </c>
      <c r="F484" s="129" t="s">
        <v>723</v>
      </c>
      <c r="G484" s="3">
        <v>1</v>
      </c>
      <c r="H484" s="3">
        <v>1</v>
      </c>
      <c r="I484" s="2">
        <v>9.5</v>
      </c>
      <c r="J484" s="2">
        <v>1</v>
      </c>
      <c r="K484" s="2" t="s">
        <v>30</v>
      </c>
      <c r="L484" s="2" t="s">
        <v>31</v>
      </c>
      <c r="M484" s="2" t="s">
        <v>32</v>
      </c>
      <c r="N484" s="2">
        <v>0</v>
      </c>
      <c r="O484" s="4">
        <v>22325000</v>
      </c>
      <c r="P484" s="5">
        <v>22325000</v>
      </c>
      <c r="Q484" s="1">
        <v>0</v>
      </c>
      <c r="R484" s="2">
        <v>0</v>
      </c>
      <c r="S484" s="2" t="s">
        <v>33</v>
      </c>
      <c r="T484" s="2" t="s">
        <v>34</v>
      </c>
      <c r="U484" s="2" t="s">
        <v>35</v>
      </c>
      <c r="V484" s="2" t="s">
        <v>36</v>
      </c>
      <c r="W484" s="2" t="s">
        <v>37</v>
      </c>
      <c r="X484" s="2">
        <v>3241000</v>
      </c>
      <c r="Y484" s="96" t="s">
        <v>38</v>
      </c>
    </row>
    <row r="485" spans="1:25" ht="75" x14ac:dyDescent="0.2">
      <c r="A485" s="2" t="s">
        <v>747</v>
      </c>
      <c r="B485" s="2" t="s">
        <v>26</v>
      </c>
      <c r="C485" s="2" t="s">
        <v>54</v>
      </c>
      <c r="D485" s="2" t="s">
        <v>654</v>
      </c>
      <c r="E485" s="98">
        <v>83121502</v>
      </c>
      <c r="F485" s="129" t="s">
        <v>723</v>
      </c>
      <c r="G485" s="3">
        <v>1</v>
      </c>
      <c r="H485" s="3">
        <v>1</v>
      </c>
      <c r="I485" s="2">
        <v>9.5</v>
      </c>
      <c r="J485" s="2">
        <v>1</v>
      </c>
      <c r="K485" s="2" t="s">
        <v>30</v>
      </c>
      <c r="L485" s="2" t="s">
        <v>31</v>
      </c>
      <c r="M485" s="2" t="s">
        <v>32</v>
      </c>
      <c r="N485" s="2">
        <v>0</v>
      </c>
      <c r="O485" s="4">
        <v>22325000</v>
      </c>
      <c r="P485" s="5">
        <v>22325000</v>
      </c>
      <c r="Q485" s="1">
        <v>0</v>
      </c>
      <c r="R485" s="2">
        <v>0</v>
      </c>
      <c r="S485" s="2" t="s">
        <v>33</v>
      </c>
      <c r="T485" s="2" t="s">
        <v>34</v>
      </c>
      <c r="U485" s="2" t="s">
        <v>35</v>
      </c>
      <c r="V485" s="2" t="s">
        <v>36</v>
      </c>
      <c r="W485" s="2" t="s">
        <v>37</v>
      </c>
      <c r="X485" s="2">
        <v>3241000</v>
      </c>
      <c r="Y485" s="96" t="s">
        <v>38</v>
      </c>
    </row>
    <row r="486" spans="1:25" ht="75" x14ac:dyDescent="0.2">
      <c r="A486" s="2" t="s">
        <v>748</v>
      </c>
      <c r="B486" s="2" t="s">
        <v>26</v>
      </c>
      <c r="C486" s="2" t="s">
        <v>54</v>
      </c>
      <c r="D486" s="2" t="s">
        <v>654</v>
      </c>
      <c r="E486" s="98">
        <v>83121502</v>
      </c>
      <c r="F486" s="129" t="s">
        <v>723</v>
      </c>
      <c r="G486" s="3">
        <v>1</v>
      </c>
      <c r="H486" s="3">
        <v>1</v>
      </c>
      <c r="I486" s="2">
        <v>9.5</v>
      </c>
      <c r="J486" s="2">
        <v>1</v>
      </c>
      <c r="K486" s="2" t="s">
        <v>30</v>
      </c>
      <c r="L486" s="2" t="s">
        <v>31</v>
      </c>
      <c r="M486" s="2" t="s">
        <v>32</v>
      </c>
      <c r="N486" s="2">
        <v>0</v>
      </c>
      <c r="O486" s="4">
        <v>22325000</v>
      </c>
      <c r="P486" s="5">
        <v>22325000</v>
      </c>
      <c r="Q486" s="1">
        <v>0</v>
      </c>
      <c r="R486" s="2">
        <v>0</v>
      </c>
      <c r="S486" s="2" t="s">
        <v>33</v>
      </c>
      <c r="T486" s="2" t="s">
        <v>34</v>
      </c>
      <c r="U486" s="2" t="s">
        <v>35</v>
      </c>
      <c r="V486" s="2" t="s">
        <v>36</v>
      </c>
      <c r="W486" s="2" t="s">
        <v>37</v>
      </c>
      <c r="X486" s="2">
        <v>3241000</v>
      </c>
      <c r="Y486" s="96" t="s">
        <v>38</v>
      </c>
    </row>
    <row r="487" spans="1:25" ht="75" x14ac:dyDescent="0.2">
      <c r="A487" s="2" t="s">
        <v>749</v>
      </c>
      <c r="B487" s="2" t="s">
        <v>26</v>
      </c>
      <c r="C487" s="2" t="s">
        <v>54</v>
      </c>
      <c r="D487" s="2" t="s">
        <v>654</v>
      </c>
      <c r="E487" s="98">
        <v>83121502</v>
      </c>
      <c r="F487" s="129" t="s">
        <v>723</v>
      </c>
      <c r="G487" s="3">
        <v>1</v>
      </c>
      <c r="H487" s="3">
        <v>1</v>
      </c>
      <c r="I487" s="2">
        <v>9.5</v>
      </c>
      <c r="J487" s="2">
        <v>1</v>
      </c>
      <c r="K487" s="2" t="s">
        <v>30</v>
      </c>
      <c r="L487" s="2" t="s">
        <v>31</v>
      </c>
      <c r="M487" s="2" t="s">
        <v>32</v>
      </c>
      <c r="N487" s="2">
        <v>0</v>
      </c>
      <c r="O487" s="4">
        <v>22325000</v>
      </c>
      <c r="P487" s="5">
        <v>22325000</v>
      </c>
      <c r="Q487" s="1">
        <v>0</v>
      </c>
      <c r="R487" s="2">
        <v>0</v>
      </c>
      <c r="S487" s="2" t="s">
        <v>33</v>
      </c>
      <c r="T487" s="2" t="s">
        <v>34</v>
      </c>
      <c r="U487" s="2" t="s">
        <v>35</v>
      </c>
      <c r="V487" s="2" t="s">
        <v>36</v>
      </c>
      <c r="W487" s="2" t="s">
        <v>37</v>
      </c>
      <c r="X487" s="2">
        <v>3241000</v>
      </c>
      <c r="Y487" s="96" t="s">
        <v>38</v>
      </c>
    </row>
    <row r="488" spans="1:25" ht="75" x14ac:dyDescent="0.2">
      <c r="A488" s="2" t="s">
        <v>750</v>
      </c>
      <c r="B488" s="2" t="s">
        <v>26</v>
      </c>
      <c r="C488" s="2" t="s">
        <v>54</v>
      </c>
      <c r="D488" s="2" t="s">
        <v>654</v>
      </c>
      <c r="E488" s="98">
        <v>83121502</v>
      </c>
      <c r="F488" s="129" t="s">
        <v>723</v>
      </c>
      <c r="G488" s="3">
        <v>1</v>
      </c>
      <c r="H488" s="3">
        <v>1</v>
      </c>
      <c r="I488" s="2">
        <v>9.5</v>
      </c>
      <c r="J488" s="2">
        <v>1</v>
      </c>
      <c r="K488" s="2" t="s">
        <v>30</v>
      </c>
      <c r="L488" s="2" t="s">
        <v>31</v>
      </c>
      <c r="M488" s="2" t="s">
        <v>32</v>
      </c>
      <c r="N488" s="2">
        <v>0</v>
      </c>
      <c r="O488" s="4">
        <v>22325000</v>
      </c>
      <c r="P488" s="5">
        <v>22325000</v>
      </c>
      <c r="Q488" s="1">
        <v>0</v>
      </c>
      <c r="R488" s="2">
        <v>0</v>
      </c>
      <c r="S488" s="2" t="s">
        <v>33</v>
      </c>
      <c r="T488" s="2" t="s">
        <v>34</v>
      </c>
      <c r="U488" s="2" t="s">
        <v>35</v>
      </c>
      <c r="V488" s="2" t="s">
        <v>36</v>
      </c>
      <c r="W488" s="2" t="s">
        <v>37</v>
      </c>
      <c r="X488" s="2">
        <v>3241000</v>
      </c>
      <c r="Y488" s="96" t="s">
        <v>38</v>
      </c>
    </row>
    <row r="489" spans="1:25" ht="75" x14ac:dyDescent="0.2">
      <c r="A489" s="2" t="s">
        <v>751</v>
      </c>
      <c r="B489" s="2" t="s">
        <v>26</v>
      </c>
      <c r="C489" s="2" t="s">
        <v>54</v>
      </c>
      <c r="D489" s="2" t="s">
        <v>654</v>
      </c>
      <c r="E489" s="98">
        <v>83121502</v>
      </c>
      <c r="F489" s="129" t="s">
        <v>723</v>
      </c>
      <c r="G489" s="3">
        <v>1</v>
      </c>
      <c r="H489" s="3">
        <v>1</v>
      </c>
      <c r="I489" s="2">
        <v>9.5</v>
      </c>
      <c r="J489" s="2">
        <v>1</v>
      </c>
      <c r="K489" s="2" t="s">
        <v>30</v>
      </c>
      <c r="L489" s="2" t="s">
        <v>31</v>
      </c>
      <c r="M489" s="2" t="s">
        <v>32</v>
      </c>
      <c r="N489" s="2">
        <v>0</v>
      </c>
      <c r="O489" s="4">
        <v>22325000</v>
      </c>
      <c r="P489" s="5">
        <v>22325000</v>
      </c>
      <c r="Q489" s="1">
        <v>0</v>
      </c>
      <c r="R489" s="2">
        <v>0</v>
      </c>
      <c r="S489" s="2" t="s">
        <v>33</v>
      </c>
      <c r="T489" s="2" t="s">
        <v>34</v>
      </c>
      <c r="U489" s="2" t="s">
        <v>35</v>
      </c>
      <c r="V489" s="2" t="s">
        <v>36</v>
      </c>
      <c r="W489" s="2" t="s">
        <v>37</v>
      </c>
      <c r="X489" s="2">
        <v>3241000</v>
      </c>
      <c r="Y489" s="96" t="s">
        <v>38</v>
      </c>
    </row>
    <row r="490" spans="1:25" ht="75" x14ac:dyDescent="0.2">
      <c r="A490" s="2" t="s">
        <v>752</v>
      </c>
      <c r="B490" s="2" t="s">
        <v>26</v>
      </c>
      <c r="C490" s="2" t="s">
        <v>54</v>
      </c>
      <c r="D490" s="2" t="s">
        <v>654</v>
      </c>
      <c r="E490" s="98">
        <v>83121502</v>
      </c>
      <c r="F490" s="129" t="s">
        <v>723</v>
      </c>
      <c r="G490" s="3">
        <v>1</v>
      </c>
      <c r="H490" s="3">
        <v>1</v>
      </c>
      <c r="I490" s="2">
        <v>9.5</v>
      </c>
      <c r="J490" s="2">
        <v>1</v>
      </c>
      <c r="K490" s="2" t="s">
        <v>30</v>
      </c>
      <c r="L490" s="2" t="s">
        <v>31</v>
      </c>
      <c r="M490" s="2" t="s">
        <v>32</v>
      </c>
      <c r="N490" s="2">
        <v>0</v>
      </c>
      <c r="O490" s="4">
        <v>22325000</v>
      </c>
      <c r="P490" s="5">
        <v>22325000</v>
      </c>
      <c r="Q490" s="1">
        <v>0</v>
      </c>
      <c r="R490" s="2">
        <v>0</v>
      </c>
      <c r="S490" s="2" t="s">
        <v>33</v>
      </c>
      <c r="T490" s="2" t="s">
        <v>34</v>
      </c>
      <c r="U490" s="2" t="s">
        <v>35</v>
      </c>
      <c r="V490" s="2" t="s">
        <v>36</v>
      </c>
      <c r="W490" s="2" t="s">
        <v>37</v>
      </c>
      <c r="X490" s="2">
        <v>3241000</v>
      </c>
      <c r="Y490" s="96" t="s">
        <v>38</v>
      </c>
    </row>
    <row r="491" spans="1:25" ht="75" x14ac:dyDescent="0.2">
      <c r="A491" s="2" t="s">
        <v>753</v>
      </c>
      <c r="B491" s="2" t="s">
        <v>26</v>
      </c>
      <c r="C491" s="2" t="s">
        <v>54</v>
      </c>
      <c r="D491" s="2" t="s">
        <v>654</v>
      </c>
      <c r="E491" s="98">
        <v>83121502</v>
      </c>
      <c r="F491" s="129" t="s">
        <v>723</v>
      </c>
      <c r="G491" s="3">
        <v>1</v>
      </c>
      <c r="H491" s="3">
        <v>1</v>
      </c>
      <c r="I491" s="2">
        <v>9.5</v>
      </c>
      <c r="J491" s="2">
        <v>1</v>
      </c>
      <c r="K491" s="2" t="s">
        <v>30</v>
      </c>
      <c r="L491" s="2" t="s">
        <v>31</v>
      </c>
      <c r="M491" s="2" t="s">
        <v>32</v>
      </c>
      <c r="N491" s="2">
        <v>0</v>
      </c>
      <c r="O491" s="4">
        <v>22325000</v>
      </c>
      <c r="P491" s="5">
        <v>22325000</v>
      </c>
      <c r="Q491" s="1">
        <v>0</v>
      </c>
      <c r="R491" s="2">
        <v>0</v>
      </c>
      <c r="S491" s="2" t="s">
        <v>33</v>
      </c>
      <c r="T491" s="2" t="s">
        <v>34</v>
      </c>
      <c r="U491" s="2" t="s">
        <v>35</v>
      </c>
      <c r="V491" s="2" t="s">
        <v>36</v>
      </c>
      <c r="W491" s="2" t="s">
        <v>37</v>
      </c>
      <c r="X491" s="2">
        <v>3241000</v>
      </c>
      <c r="Y491" s="96" t="s">
        <v>38</v>
      </c>
    </row>
    <row r="492" spans="1:25" ht="75" x14ac:dyDescent="0.2">
      <c r="A492" s="2" t="s">
        <v>754</v>
      </c>
      <c r="B492" s="2" t="s">
        <v>26</v>
      </c>
      <c r="C492" s="2" t="s">
        <v>54</v>
      </c>
      <c r="D492" s="2" t="s">
        <v>654</v>
      </c>
      <c r="E492" s="98">
        <v>83121502</v>
      </c>
      <c r="F492" s="129" t="s">
        <v>723</v>
      </c>
      <c r="G492" s="3">
        <v>1</v>
      </c>
      <c r="H492" s="3">
        <v>1</v>
      </c>
      <c r="I492" s="2">
        <v>9.5</v>
      </c>
      <c r="J492" s="2">
        <v>1</v>
      </c>
      <c r="K492" s="2" t="s">
        <v>30</v>
      </c>
      <c r="L492" s="2" t="s">
        <v>31</v>
      </c>
      <c r="M492" s="2" t="s">
        <v>32</v>
      </c>
      <c r="N492" s="2">
        <v>0</v>
      </c>
      <c r="O492" s="4">
        <v>22325000</v>
      </c>
      <c r="P492" s="5">
        <v>22325000</v>
      </c>
      <c r="Q492" s="1">
        <v>0</v>
      </c>
      <c r="R492" s="2">
        <v>0</v>
      </c>
      <c r="S492" s="2" t="s">
        <v>33</v>
      </c>
      <c r="T492" s="2" t="s">
        <v>34</v>
      </c>
      <c r="U492" s="2" t="s">
        <v>35</v>
      </c>
      <c r="V492" s="2" t="s">
        <v>36</v>
      </c>
      <c r="W492" s="2" t="s">
        <v>37</v>
      </c>
      <c r="X492" s="2">
        <v>3241000</v>
      </c>
      <c r="Y492" s="96" t="s">
        <v>38</v>
      </c>
    </row>
    <row r="493" spans="1:25" ht="75" x14ac:dyDescent="0.2">
      <c r="A493" s="2" t="s">
        <v>755</v>
      </c>
      <c r="B493" s="2" t="s">
        <v>26</v>
      </c>
      <c r="C493" s="2" t="s">
        <v>54</v>
      </c>
      <c r="D493" s="2" t="s">
        <v>654</v>
      </c>
      <c r="E493" s="98">
        <v>83121502</v>
      </c>
      <c r="F493" s="129" t="s">
        <v>723</v>
      </c>
      <c r="G493" s="3">
        <v>1</v>
      </c>
      <c r="H493" s="3">
        <v>1</v>
      </c>
      <c r="I493" s="2">
        <v>9.5</v>
      </c>
      <c r="J493" s="2">
        <v>1</v>
      </c>
      <c r="K493" s="2" t="s">
        <v>30</v>
      </c>
      <c r="L493" s="2" t="s">
        <v>31</v>
      </c>
      <c r="M493" s="2" t="s">
        <v>32</v>
      </c>
      <c r="N493" s="2">
        <v>0</v>
      </c>
      <c r="O493" s="4">
        <v>22325000</v>
      </c>
      <c r="P493" s="5">
        <v>22325000</v>
      </c>
      <c r="Q493" s="1">
        <v>0</v>
      </c>
      <c r="R493" s="2">
        <v>0</v>
      </c>
      <c r="S493" s="2" t="s">
        <v>33</v>
      </c>
      <c r="T493" s="2" t="s">
        <v>34</v>
      </c>
      <c r="U493" s="2" t="s">
        <v>35</v>
      </c>
      <c r="V493" s="2" t="s">
        <v>36</v>
      </c>
      <c r="W493" s="2" t="s">
        <v>37</v>
      </c>
      <c r="X493" s="2">
        <v>3241000</v>
      </c>
      <c r="Y493" s="96" t="s">
        <v>38</v>
      </c>
    </row>
    <row r="494" spans="1:25" ht="75" x14ac:dyDescent="0.2">
      <c r="A494" s="2" t="s">
        <v>756</v>
      </c>
      <c r="B494" s="2" t="s">
        <v>26</v>
      </c>
      <c r="C494" s="2" t="s">
        <v>54</v>
      </c>
      <c r="D494" s="2" t="s">
        <v>654</v>
      </c>
      <c r="E494" s="98">
        <v>83121502</v>
      </c>
      <c r="F494" s="129" t="s">
        <v>723</v>
      </c>
      <c r="G494" s="3">
        <v>1</v>
      </c>
      <c r="H494" s="3">
        <v>1</v>
      </c>
      <c r="I494" s="2">
        <v>9.5</v>
      </c>
      <c r="J494" s="2">
        <v>1</v>
      </c>
      <c r="K494" s="2" t="s">
        <v>30</v>
      </c>
      <c r="L494" s="2" t="s">
        <v>31</v>
      </c>
      <c r="M494" s="2" t="s">
        <v>32</v>
      </c>
      <c r="N494" s="2">
        <v>0</v>
      </c>
      <c r="O494" s="4">
        <v>22325000</v>
      </c>
      <c r="P494" s="5">
        <v>22325000</v>
      </c>
      <c r="Q494" s="1">
        <v>0</v>
      </c>
      <c r="R494" s="2">
        <v>0</v>
      </c>
      <c r="S494" s="2" t="s">
        <v>33</v>
      </c>
      <c r="T494" s="2" t="s">
        <v>34</v>
      </c>
      <c r="U494" s="2" t="s">
        <v>35</v>
      </c>
      <c r="V494" s="2" t="s">
        <v>36</v>
      </c>
      <c r="W494" s="2" t="s">
        <v>37</v>
      </c>
      <c r="X494" s="2">
        <v>3241000</v>
      </c>
      <c r="Y494" s="96" t="s">
        <v>38</v>
      </c>
    </row>
    <row r="495" spans="1:25" ht="75" x14ac:dyDescent="0.2">
      <c r="A495" s="2" t="s">
        <v>757</v>
      </c>
      <c r="B495" s="2" t="s">
        <v>26</v>
      </c>
      <c r="C495" s="2" t="s">
        <v>54</v>
      </c>
      <c r="D495" s="2" t="s">
        <v>654</v>
      </c>
      <c r="E495" s="98">
        <v>83121502</v>
      </c>
      <c r="F495" s="129" t="s">
        <v>723</v>
      </c>
      <c r="G495" s="3">
        <v>1</v>
      </c>
      <c r="H495" s="3">
        <v>1</v>
      </c>
      <c r="I495" s="2">
        <v>9.5</v>
      </c>
      <c r="J495" s="2">
        <v>1</v>
      </c>
      <c r="K495" s="2" t="s">
        <v>30</v>
      </c>
      <c r="L495" s="2" t="s">
        <v>31</v>
      </c>
      <c r="M495" s="2" t="s">
        <v>32</v>
      </c>
      <c r="N495" s="2">
        <v>0</v>
      </c>
      <c r="O495" s="4">
        <v>22325000</v>
      </c>
      <c r="P495" s="5">
        <v>22325000</v>
      </c>
      <c r="Q495" s="1">
        <v>0</v>
      </c>
      <c r="R495" s="2">
        <v>0</v>
      </c>
      <c r="S495" s="2" t="s">
        <v>33</v>
      </c>
      <c r="T495" s="2" t="s">
        <v>34</v>
      </c>
      <c r="U495" s="2" t="s">
        <v>35</v>
      </c>
      <c r="V495" s="2" t="s">
        <v>36</v>
      </c>
      <c r="W495" s="2" t="s">
        <v>37</v>
      </c>
      <c r="X495" s="2">
        <v>3241000</v>
      </c>
      <c r="Y495" s="96" t="s">
        <v>38</v>
      </c>
    </row>
    <row r="496" spans="1:25" ht="75" x14ac:dyDescent="0.2">
      <c r="A496" s="2" t="s">
        <v>758</v>
      </c>
      <c r="B496" s="2" t="s">
        <v>26</v>
      </c>
      <c r="C496" s="2" t="s">
        <v>54</v>
      </c>
      <c r="D496" s="2" t="s">
        <v>654</v>
      </c>
      <c r="E496" s="98">
        <v>83121502</v>
      </c>
      <c r="F496" s="129" t="s">
        <v>723</v>
      </c>
      <c r="G496" s="3">
        <v>1</v>
      </c>
      <c r="H496" s="3">
        <v>1</v>
      </c>
      <c r="I496" s="2">
        <v>9.5</v>
      </c>
      <c r="J496" s="2">
        <v>1</v>
      </c>
      <c r="K496" s="2" t="s">
        <v>30</v>
      </c>
      <c r="L496" s="2" t="s">
        <v>31</v>
      </c>
      <c r="M496" s="2" t="s">
        <v>32</v>
      </c>
      <c r="N496" s="2">
        <v>0</v>
      </c>
      <c r="O496" s="4">
        <v>22325000</v>
      </c>
      <c r="P496" s="5">
        <v>22325000</v>
      </c>
      <c r="Q496" s="1">
        <v>0</v>
      </c>
      <c r="R496" s="2">
        <v>0</v>
      </c>
      <c r="S496" s="2" t="s">
        <v>33</v>
      </c>
      <c r="T496" s="2" t="s">
        <v>34</v>
      </c>
      <c r="U496" s="2" t="s">
        <v>35</v>
      </c>
      <c r="V496" s="2" t="s">
        <v>36</v>
      </c>
      <c r="W496" s="2" t="s">
        <v>37</v>
      </c>
      <c r="X496" s="2">
        <v>3241000</v>
      </c>
      <c r="Y496" s="96" t="s">
        <v>38</v>
      </c>
    </row>
    <row r="497" spans="1:25" ht="75" x14ac:dyDescent="0.2">
      <c r="A497" s="2" t="s">
        <v>759</v>
      </c>
      <c r="B497" s="2" t="s">
        <v>26</v>
      </c>
      <c r="C497" s="2" t="s">
        <v>54</v>
      </c>
      <c r="D497" s="2" t="s">
        <v>654</v>
      </c>
      <c r="E497" s="98">
        <v>83121502</v>
      </c>
      <c r="F497" s="129" t="s">
        <v>723</v>
      </c>
      <c r="G497" s="3">
        <v>1</v>
      </c>
      <c r="H497" s="3">
        <v>1</v>
      </c>
      <c r="I497" s="2">
        <v>9.5</v>
      </c>
      <c r="J497" s="2">
        <v>1</v>
      </c>
      <c r="K497" s="2" t="s">
        <v>30</v>
      </c>
      <c r="L497" s="2" t="s">
        <v>31</v>
      </c>
      <c r="M497" s="2" t="s">
        <v>32</v>
      </c>
      <c r="N497" s="2">
        <v>0</v>
      </c>
      <c r="O497" s="4">
        <v>22325000</v>
      </c>
      <c r="P497" s="5">
        <v>22325000</v>
      </c>
      <c r="Q497" s="1">
        <v>0</v>
      </c>
      <c r="R497" s="2">
        <v>0</v>
      </c>
      <c r="S497" s="2" t="s">
        <v>33</v>
      </c>
      <c r="T497" s="2" t="s">
        <v>34</v>
      </c>
      <c r="U497" s="2" t="s">
        <v>35</v>
      </c>
      <c r="V497" s="2" t="s">
        <v>36</v>
      </c>
      <c r="W497" s="2" t="s">
        <v>37</v>
      </c>
      <c r="X497" s="2">
        <v>3241000</v>
      </c>
      <c r="Y497" s="96" t="s">
        <v>38</v>
      </c>
    </row>
    <row r="498" spans="1:25" ht="75" x14ac:dyDescent="0.2">
      <c r="A498" s="2" t="s">
        <v>760</v>
      </c>
      <c r="B498" s="2" t="s">
        <v>26</v>
      </c>
      <c r="C498" s="2" t="s">
        <v>54</v>
      </c>
      <c r="D498" s="2" t="s">
        <v>654</v>
      </c>
      <c r="E498" s="98">
        <v>83121502</v>
      </c>
      <c r="F498" s="129" t="s">
        <v>723</v>
      </c>
      <c r="G498" s="3">
        <v>1</v>
      </c>
      <c r="H498" s="3">
        <v>1</v>
      </c>
      <c r="I498" s="2">
        <v>9.5</v>
      </c>
      <c r="J498" s="2">
        <v>1</v>
      </c>
      <c r="K498" s="2" t="s">
        <v>30</v>
      </c>
      <c r="L498" s="2" t="s">
        <v>31</v>
      </c>
      <c r="M498" s="2" t="s">
        <v>32</v>
      </c>
      <c r="N498" s="2">
        <v>0</v>
      </c>
      <c r="O498" s="4">
        <v>22325000</v>
      </c>
      <c r="P498" s="5">
        <v>22325000</v>
      </c>
      <c r="Q498" s="1">
        <v>0</v>
      </c>
      <c r="R498" s="2">
        <v>0</v>
      </c>
      <c r="S498" s="2" t="s">
        <v>33</v>
      </c>
      <c r="T498" s="2" t="s">
        <v>34</v>
      </c>
      <c r="U498" s="2" t="s">
        <v>35</v>
      </c>
      <c r="V498" s="2" t="s">
        <v>36</v>
      </c>
      <c r="W498" s="2" t="s">
        <v>37</v>
      </c>
      <c r="X498" s="2">
        <v>3241000</v>
      </c>
      <c r="Y498" s="96" t="s">
        <v>38</v>
      </c>
    </row>
    <row r="499" spans="1:25" ht="75" x14ac:dyDescent="0.2">
      <c r="A499" s="2" t="s">
        <v>761</v>
      </c>
      <c r="B499" s="2" t="s">
        <v>26</v>
      </c>
      <c r="C499" s="2" t="s">
        <v>54</v>
      </c>
      <c r="D499" s="2" t="s">
        <v>654</v>
      </c>
      <c r="E499" s="98">
        <v>83121502</v>
      </c>
      <c r="F499" s="129" t="s">
        <v>723</v>
      </c>
      <c r="G499" s="3">
        <v>1</v>
      </c>
      <c r="H499" s="3">
        <v>1</v>
      </c>
      <c r="I499" s="2">
        <v>9.5</v>
      </c>
      <c r="J499" s="2">
        <v>1</v>
      </c>
      <c r="K499" s="2" t="s">
        <v>30</v>
      </c>
      <c r="L499" s="2" t="s">
        <v>31</v>
      </c>
      <c r="M499" s="2" t="s">
        <v>32</v>
      </c>
      <c r="N499" s="2">
        <v>0</v>
      </c>
      <c r="O499" s="4">
        <v>22325000</v>
      </c>
      <c r="P499" s="5">
        <v>22325000</v>
      </c>
      <c r="Q499" s="1">
        <v>0</v>
      </c>
      <c r="R499" s="2">
        <v>0</v>
      </c>
      <c r="S499" s="2" t="s">
        <v>33</v>
      </c>
      <c r="T499" s="2" t="s">
        <v>34</v>
      </c>
      <c r="U499" s="2" t="s">
        <v>35</v>
      </c>
      <c r="V499" s="2" t="s">
        <v>36</v>
      </c>
      <c r="W499" s="2" t="s">
        <v>37</v>
      </c>
      <c r="X499" s="2">
        <v>3241000</v>
      </c>
      <c r="Y499" s="96" t="s">
        <v>38</v>
      </c>
    </row>
    <row r="500" spans="1:25" ht="75" x14ac:dyDescent="0.2">
      <c r="A500" s="2" t="s">
        <v>762</v>
      </c>
      <c r="B500" s="2" t="s">
        <v>26</v>
      </c>
      <c r="C500" s="2" t="s">
        <v>54</v>
      </c>
      <c r="D500" s="2" t="s">
        <v>654</v>
      </c>
      <c r="E500" s="98">
        <v>83121502</v>
      </c>
      <c r="F500" s="129" t="s">
        <v>723</v>
      </c>
      <c r="G500" s="3">
        <v>1</v>
      </c>
      <c r="H500" s="3">
        <v>1</v>
      </c>
      <c r="I500" s="2">
        <v>9.5</v>
      </c>
      <c r="J500" s="2">
        <v>1</v>
      </c>
      <c r="K500" s="2" t="s">
        <v>30</v>
      </c>
      <c r="L500" s="2" t="s">
        <v>31</v>
      </c>
      <c r="M500" s="2" t="s">
        <v>32</v>
      </c>
      <c r="N500" s="2">
        <v>0</v>
      </c>
      <c r="O500" s="4">
        <v>22325000</v>
      </c>
      <c r="P500" s="5">
        <v>22325000</v>
      </c>
      <c r="Q500" s="1">
        <v>0</v>
      </c>
      <c r="R500" s="2">
        <v>0</v>
      </c>
      <c r="S500" s="2" t="s">
        <v>33</v>
      </c>
      <c r="T500" s="2" t="s">
        <v>34</v>
      </c>
      <c r="U500" s="2" t="s">
        <v>35</v>
      </c>
      <c r="V500" s="2" t="s">
        <v>36</v>
      </c>
      <c r="W500" s="2" t="s">
        <v>37</v>
      </c>
      <c r="X500" s="2">
        <v>3241000</v>
      </c>
      <c r="Y500" s="96" t="s">
        <v>38</v>
      </c>
    </row>
    <row r="501" spans="1:25" ht="75" x14ac:dyDescent="0.2">
      <c r="A501" s="2" t="s">
        <v>763</v>
      </c>
      <c r="B501" s="2" t="s">
        <v>26</v>
      </c>
      <c r="C501" s="2" t="s">
        <v>54</v>
      </c>
      <c r="D501" s="2" t="s">
        <v>654</v>
      </c>
      <c r="E501" s="98">
        <v>83121502</v>
      </c>
      <c r="F501" s="129" t="s">
        <v>723</v>
      </c>
      <c r="G501" s="3">
        <v>1</v>
      </c>
      <c r="H501" s="3">
        <v>1</v>
      </c>
      <c r="I501" s="2">
        <v>9.5</v>
      </c>
      <c r="J501" s="2">
        <v>1</v>
      </c>
      <c r="K501" s="2" t="s">
        <v>30</v>
      </c>
      <c r="L501" s="2" t="s">
        <v>31</v>
      </c>
      <c r="M501" s="2" t="s">
        <v>32</v>
      </c>
      <c r="N501" s="2">
        <v>0</v>
      </c>
      <c r="O501" s="4">
        <v>22325000</v>
      </c>
      <c r="P501" s="5">
        <v>22325000</v>
      </c>
      <c r="Q501" s="1">
        <v>0</v>
      </c>
      <c r="R501" s="2">
        <v>0</v>
      </c>
      <c r="S501" s="2" t="s">
        <v>33</v>
      </c>
      <c r="T501" s="2" t="s">
        <v>34</v>
      </c>
      <c r="U501" s="2" t="s">
        <v>35</v>
      </c>
      <c r="V501" s="2" t="s">
        <v>36</v>
      </c>
      <c r="W501" s="2" t="s">
        <v>37</v>
      </c>
      <c r="X501" s="2">
        <v>3241000</v>
      </c>
      <c r="Y501" s="96" t="s">
        <v>38</v>
      </c>
    </row>
    <row r="502" spans="1:25" ht="75" x14ac:dyDescent="0.2">
      <c r="A502" s="2" t="s">
        <v>764</v>
      </c>
      <c r="B502" s="2" t="s">
        <v>26</v>
      </c>
      <c r="C502" s="2" t="s">
        <v>54</v>
      </c>
      <c r="D502" s="2" t="s">
        <v>654</v>
      </c>
      <c r="E502" s="98">
        <v>83121502</v>
      </c>
      <c r="F502" s="129" t="s">
        <v>723</v>
      </c>
      <c r="G502" s="3">
        <v>1</v>
      </c>
      <c r="H502" s="3">
        <v>1</v>
      </c>
      <c r="I502" s="2">
        <v>9.5</v>
      </c>
      <c r="J502" s="2">
        <v>1</v>
      </c>
      <c r="K502" s="2" t="s">
        <v>30</v>
      </c>
      <c r="L502" s="2" t="s">
        <v>31</v>
      </c>
      <c r="M502" s="2" t="s">
        <v>32</v>
      </c>
      <c r="N502" s="2">
        <v>0</v>
      </c>
      <c r="O502" s="4">
        <v>22325000</v>
      </c>
      <c r="P502" s="5">
        <v>22325000</v>
      </c>
      <c r="Q502" s="1">
        <v>0</v>
      </c>
      <c r="R502" s="2">
        <v>0</v>
      </c>
      <c r="S502" s="2" t="s">
        <v>33</v>
      </c>
      <c r="T502" s="2" t="s">
        <v>34</v>
      </c>
      <c r="U502" s="2" t="s">
        <v>35</v>
      </c>
      <c r="V502" s="2" t="s">
        <v>36</v>
      </c>
      <c r="W502" s="2" t="s">
        <v>37</v>
      </c>
      <c r="X502" s="2">
        <v>3241000</v>
      </c>
      <c r="Y502" s="96" t="s">
        <v>38</v>
      </c>
    </row>
    <row r="503" spans="1:25" ht="75" x14ac:dyDescent="0.2">
      <c r="A503" s="2" t="s">
        <v>765</v>
      </c>
      <c r="B503" s="2" t="s">
        <v>26</v>
      </c>
      <c r="C503" s="2" t="s">
        <v>54</v>
      </c>
      <c r="D503" s="2" t="s">
        <v>654</v>
      </c>
      <c r="E503" s="98">
        <v>83121502</v>
      </c>
      <c r="F503" s="129" t="s">
        <v>723</v>
      </c>
      <c r="G503" s="3">
        <v>1</v>
      </c>
      <c r="H503" s="3">
        <v>1</v>
      </c>
      <c r="I503" s="2">
        <v>9.5</v>
      </c>
      <c r="J503" s="2">
        <v>1</v>
      </c>
      <c r="K503" s="2" t="s">
        <v>30</v>
      </c>
      <c r="L503" s="2" t="s">
        <v>31</v>
      </c>
      <c r="M503" s="2" t="s">
        <v>32</v>
      </c>
      <c r="N503" s="2">
        <v>0</v>
      </c>
      <c r="O503" s="4">
        <v>22325000</v>
      </c>
      <c r="P503" s="5">
        <v>22325000</v>
      </c>
      <c r="Q503" s="1">
        <v>0</v>
      </c>
      <c r="R503" s="2">
        <v>0</v>
      </c>
      <c r="S503" s="2" t="s">
        <v>33</v>
      </c>
      <c r="T503" s="2" t="s">
        <v>34</v>
      </c>
      <c r="U503" s="2" t="s">
        <v>35</v>
      </c>
      <c r="V503" s="2" t="s">
        <v>36</v>
      </c>
      <c r="W503" s="2" t="s">
        <v>37</v>
      </c>
      <c r="X503" s="2">
        <v>3241000</v>
      </c>
      <c r="Y503" s="96" t="s">
        <v>38</v>
      </c>
    </row>
    <row r="504" spans="1:25" ht="75" x14ac:dyDescent="0.2">
      <c r="A504" s="2" t="s">
        <v>766</v>
      </c>
      <c r="B504" s="2" t="s">
        <v>26</v>
      </c>
      <c r="C504" s="2" t="s">
        <v>54</v>
      </c>
      <c r="D504" s="2" t="s">
        <v>654</v>
      </c>
      <c r="E504" s="98">
        <v>83121502</v>
      </c>
      <c r="F504" s="129" t="s">
        <v>723</v>
      </c>
      <c r="G504" s="3">
        <v>1</v>
      </c>
      <c r="H504" s="3">
        <v>1</v>
      </c>
      <c r="I504" s="2">
        <v>9.5</v>
      </c>
      <c r="J504" s="2">
        <v>1</v>
      </c>
      <c r="K504" s="2" t="s">
        <v>30</v>
      </c>
      <c r="L504" s="2" t="s">
        <v>31</v>
      </c>
      <c r="M504" s="2" t="s">
        <v>32</v>
      </c>
      <c r="N504" s="2">
        <v>0</v>
      </c>
      <c r="O504" s="4">
        <v>22325000</v>
      </c>
      <c r="P504" s="5">
        <v>22325000</v>
      </c>
      <c r="Q504" s="1">
        <v>0</v>
      </c>
      <c r="R504" s="2">
        <v>0</v>
      </c>
      <c r="S504" s="2" t="s">
        <v>33</v>
      </c>
      <c r="T504" s="2" t="s">
        <v>34</v>
      </c>
      <c r="U504" s="2" t="s">
        <v>35</v>
      </c>
      <c r="V504" s="2" t="s">
        <v>36</v>
      </c>
      <c r="W504" s="2" t="s">
        <v>37</v>
      </c>
      <c r="X504" s="2">
        <v>3241000</v>
      </c>
      <c r="Y504" s="96" t="s">
        <v>38</v>
      </c>
    </row>
    <row r="505" spans="1:25" ht="75" x14ac:dyDescent="0.2">
      <c r="A505" s="2" t="s">
        <v>767</v>
      </c>
      <c r="B505" s="2" t="s">
        <v>26</v>
      </c>
      <c r="C505" s="2" t="s">
        <v>54</v>
      </c>
      <c r="D505" s="2" t="s">
        <v>654</v>
      </c>
      <c r="E505" s="98">
        <v>83121502</v>
      </c>
      <c r="F505" s="129" t="s">
        <v>723</v>
      </c>
      <c r="G505" s="3">
        <v>1</v>
      </c>
      <c r="H505" s="3">
        <v>1</v>
      </c>
      <c r="I505" s="2">
        <v>9.5</v>
      </c>
      <c r="J505" s="2">
        <v>1</v>
      </c>
      <c r="K505" s="2" t="s">
        <v>30</v>
      </c>
      <c r="L505" s="2" t="s">
        <v>31</v>
      </c>
      <c r="M505" s="2" t="s">
        <v>32</v>
      </c>
      <c r="N505" s="2">
        <v>0</v>
      </c>
      <c r="O505" s="4">
        <v>22325000</v>
      </c>
      <c r="P505" s="5">
        <v>22325000</v>
      </c>
      <c r="Q505" s="1">
        <v>0</v>
      </c>
      <c r="R505" s="2">
        <v>0</v>
      </c>
      <c r="S505" s="2" t="s">
        <v>33</v>
      </c>
      <c r="T505" s="2" t="s">
        <v>34</v>
      </c>
      <c r="U505" s="2" t="s">
        <v>35</v>
      </c>
      <c r="V505" s="2" t="s">
        <v>36</v>
      </c>
      <c r="W505" s="2" t="s">
        <v>37</v>
      </c>
      <c r="X505" s="2">
        <v>3241000</v>
      </c>
      <c r="Y505" s="96" t="s">
        <v>38</v>
      </c>
    </row>
    <row r="506" spans="1:25" ht="75" x14ac:dyDescent="0.2">
      <c r="A506" s="2" t="s">
        <v>768</v>
      </c>
      <c r="B506" s="2" t="s">
        <v>26</v>
      </c>
      <c r="C506" s="2" t="s">
        <v>54</v>
      </c>
      <c r="D506" s="2" t="s">
        <v>654</v>
      </c>
      <c r="E506" s="98">
        <v>83121502</v>
      </c>
      <c r="F506" s="129" t="s">
        <v>769</v>
      </c>
      <c r="G506" s="3">
        <v>1</v>
      </c>
      <c r="H506" s="3">
        <v>1</v>
      </c>
      <c r="I506" s="2">
        <v>10</v>
      </c>
      <c r="J506" s="2">
        <v>1</v>
      </c>
      <c r="K506" s="2" t="s">
        <v>30</v>
      </c>
      <c r="L506" s="2" t="s">
        <v>31</v>
      </c>
      <c r="M506" s="2" t="s">
        <v>32</v>
      </c>
      <c r="N506" s="2">
        <v>0</v>
      </c>
      <c r="O506" s="4">
        <v>34320000</v>
      </c>
      <c r="P506" s="5">
        <v>34320000</v>
      </c>
      <c r="Q506" s="1">
        <v>0</v>
      </c>
      <c r="R506" s="2">
        <v>0</v>
      </c>
      <c r="S506" s="2" t="s">
        <v>33</v>
      </c>
      <c r="T506" s="2" t="s">
        <v>34</v>
      </c>
      <c r="U506" s="2" t="s">
        <v>35</v>
      </c>
      <c r="V506" s="2" t="s">
        <v>36</v>
      </c>
      <c r="W506" s="2" t="s">
        <v>37</v>
      </c>
      <c r="X506" s="2">
        <v>3241000</v>
      </c>
      <c r="Y506" s="96" t="s">
        <v>38</v>
      </c>
    </row>
    <row r="507" spans="1:25" ht="75" x14ac:dyDescent="0.2">
      <c r="A507" s="2" t="s">
        <v>770</v>
      </c>
      <c r="B507" s="2" t="s">
        <v>26</v>
      </c>
      <c r="C507" s="2" t="s">
        <v>54</v>
      </c>
      <c r="D507" s="2" t="s">
        <v>654</v>
      </c>
      <c r="E507" s="98">
        <v>83121502</v>
      </c>
      <c r="F507" s="129" t="s">
        <v>771</v>
      </c>
      <c r="G507" s="3">
        <v>1</v>
      </c>
      <c r="H507" s="3">
        <v>1</v>
      </c>
      <c r="I507" s="2">
        <v>10</v>
      </c>
      <c r="J507" s="2">
        <v>1</v>
      </c>
      <c r="K507" s="2" t="s">
        <v>30</v>
      </c>
      <c r="L507" s="2" t="s">
        <v>31</v>
      </c>
      <c r="M507" s="2" t="s">
        <v>32</v>
      </c>
      <c r="N507" s="2">
        <v>0</v>
      </c>
      <c r="O507" s="4">
        <v>19760000</v>
      </c>
      <c r="P507" s="5">
        <v>19760000</v>
      </c>
      <c r="Q507" s="1">
        <v>0</v>
      </c>
      <c r="R507" s="2">
        <v>0</v>
      </c>
      <c r="S507" s="2" t="s">
        <v>33</v>
      </c>
      <c r="T507" s="2" t="s">
        <v>34</v>
      </c>
      <c r="U507" s="2" t="s">
        <v>35</v>
      </c>
      <c r="V507" s="2" t="s">
        <v>36</v>
      </c>
      <c r="W507" s="2" t="s">
        <v>37</v>
      </c>
      <c r="X507" s="2">
        <v>3241000</v>
      </c>
      <c r="Y507" s="96" t="s">
        <v>38</v>
      </c>
    </row>
    <row r="508" spans="1:25" ht="75" x14ac:dyDescent="0.2">
      <c r="A508" s="2" t="s">
        <v>772</v>
      </c>
      <c r="B508" s="2" t="s">
        <v>26</v>
      </c>
      <c r="C508" s="2" t="s">
        <v>54</v>
      </c>
      <c r="D508" s="2" t="s">
        <v>654</v>
      </c>
      <c r="E508" s="98">
        <v>83121502</v>
      </c>
      <c r="F508" s="129" t="s">
        <v>771</v>
      </c>
      <c r="G508" s="3">
        <v>1</v>
      </c>
      <c r="H508" s="3">
        <v>1</v>
      </c>
      <c r="I508" s="2">
        <v>4.5</v>
      </c>
      <c r="J508" s="2">
        <v>1</v>
      </c>
      <c r="K508" s="2" t="s">
        <v>30</v>
      </c>
      <c r="L508" s="2" t="s">
        <v>31</v>
      </c>
      <c r="M508" s="2" t="s">
        <v>32</v>
      </c>
      <c r="N508" s="2">
        <v>0</v>
      </c>
      <c r="O508" s="4">
        <v>8892000</v>
      </c>
      <c r="P508" s="4">
        <v>8892000</v>
      </c>
      <c r="Q508" s="1">
        <v>0</v>
      </c>
      <c r="R508" s="2">
        <v>0</v>
      </c>
      <c r="S508" s="2" t="s">
        <v>33</v>
      </c>
      <c r="T508" s="2" t="s">
        <v>34</v>
      </c>
      <c r="U508" s="2" t="s">
        <v>35</v>
      </c>
      <c r="V508" s="2" t="s">
        <v>36</v>
      </c>
      <c r="W508" s="2" t="s">
        <v>37</v>
      </c>
      <c r="X508" s="2">
        <v>3241000</v>
      </c>
      <c r="Y508" s="96" t="s">
        <v>38</v>
      </c>
    </row>
    <row r="509" spans="1:25" ht="150" x14ac:dyDescent="0.2">
      <c r="A509" s="2" t="s">
        <v>773</v>
      </c>
      <c r="B509" s="2" t="s">
        <v>26</v>
      </c>
      <c r="C509" s="2" t="s">
        <v>54</v>
      </c>
      <c r="D509" s="2" t="s">
        <v>654</v>
      </c>
      <c r="E509" s="98">
        <v>80111601</v>
      </c>
      <c r="F509" s="129" t="s">
        <v>774</v>
      </c>
      <c r="G509" s="3">
        <v>1</v>
      </c>
      <c r="H509" s="3">
        <v>1</v>
      </c>
      <c r="I509" s="2">
        <v>10</v>
      </c>
      <c r="J509" s="2">
        <v>1</v>
      </c>
      <c r="K509" s="2" t="s">
        <v>30</v>
      </c>
      <c r="L509" s="2" t="s">
        <v>31</v>
      </c>
      <c r="M509" s="2" t="s">
        <v>57</v>
      </c>
      <c r="N509" s="2">
        <v>0</v>
      </c>
      <c r="O509" s="4">
        <v>64896000</v>
      </c>
      <c r="P509" s="5">
        <v>64896000</v>
      </c>
      <c r="Q509" s="1">
        <v>0</v>
      </c>
      <c r="R509" s="2">
        <v>0</v>
      </c>
      <c r="S509" s="2" t="s">
        <v>33</v>
      </c>
      <c r="T509" s="2" t="s">
        <v>34</v>
      </c>
      <c r="U509" s="2" t="s">
        <v>35</v>
      </c>
      <c r="V509" s="2" t="s">
        <v>36</v>
      </c>
      <c r="W509" s="2" t="s">
        <v>37</v>
      </c>
      <c r="X509" s="2">
        <v>3241000</v>
      </c>
      <c r="Y509" s="96" t="s">
        <v>38</v>
      </c>
    </row>
    <row r="510" spans="1:25" ht="150" x14ac:dyDescent="0.2">
      <c r="A510" s="2" t="s">
        <v>775</v>
      </c>
      <c r="B510" s="2" t="s">
        <v>26</v>
      </c>
      <c r="C510" s="2" t="s">
        <v>54</v>
      </c>
      <c r="D510" s="2" t="s">
        <v>654</v>
      </c>
      <c r="E510" s="98">
        <v>80121609</v>
      </c>
      <c r="F510" s="129" t="s">
        <v>776</v>
      </c>
      <c r="G510" s="3">
        <v>1</v>
      </c>
      <c r="H510" s="3">
        <v>1</v>
      </c>
      <c r="I510" s="2">
        <v>9</v>
      </c>
      <c r="J510" s="2">
        <v>1</v>
      </c>
      <c r="K510" s="2" t="s">
        <v>30</v>
      </c>
      <c r="L510" s="2" t="s">
        <v>31</v>
      </c>
      <c r="M510" s="2" t="s">
        <v>57</v>
      </c>
      <c r="N510" s="4">
        <v>0</v>
      </c>
      <c r="O510" s="5">
        <v>279000000</v>
      </c>
      <c r="P510" s="5">
        <v>279000000</v>
      </c>
      <c r="Q510" s="1">
        <v>0</v>
      </c>
      <c r="R510" s="2">
        <v>0</v>
      </c>
      <c r="S510" s="2" t="s">
        <v>33</v>
      </c>
      <c r="T510" s="2" t="s">
        <v>34</v>
      </c>
      <c r="U510" s="2" t="s">
        <v>35</v>
      </c>
      <c r="V510" s="2" t="s">
        <v>36</v>
      </c>
      <c r="W510" s="2" t="s">
        <v>37</v>
      </c>
      <c r="X510" s="2">
        <v>3241000</v>
      </c>
      <c r="Y510" s="96" t="s">
        <v>38</v>
      </c>
    </row>
    <row r="511" spans="1:25" ht="165" x14ac:dyDescent="0.2">
      <c r="A511" s="2" t="s">
        <v>777</v>
      </c>
      <c r="B511" s="2" t="s">
        <v>26</v>
      </c>
      <c r="C511" s="2" t="s">
        <v>54</v>
      </c>
      <c r="D511" s="2" t="s">
        <v>654</v>
      </c>
      <c r="E511" s="98">
        <v>80101509</v>
      </c>
      <c r="F511" s="129" t="s">
        <v>778</v>
      </c>
      <c r="G511" s="3">
        <v>1</v>
      </c>
      <c r="H511" s="3">
        <v>1</v>
      </c>
      <c r="I511" s="2">
        <v>9</v>
      </c>
      <c r="J511" s="2">
        <v>1</v>
      </c>
      <c r="K511" s="2" t="s">
        <v>30</v>
      </c>
      <c r="L511" s="2" t="s">
        <v>31</v>
      </c>
      <c r="M511" s="2" t="s">
        <v>57</v>
      </c>
      <c r="N511" s="2">
        <v>0</v>
      </c>
      <c r="O511" s="4">
        <v>57104699</v>
      </c>
      <c r="P511" s="5">
        <v>57104699</v>
      </c>
      <c r="Q511" s="1">
        <v>0</v>
      </c>
      <c r="R511" s="2">
        <v>0</v>
      </c>
      <c r="S511" s="2" t="s">
        <v>33</v>
      </c>
      <c r="T511" s="2" t="s">
        <v>34</v>
      </c>
      <c r="U511" s="2" t="s">
        <v>35</v>
      </c>
      <c r="V511" s="2" t="s">
        <v>36</v>
      </c>
      <c r="W511" s="2" t="s">
        <v>37</v>
      </c>
      <c r="X511" s="2">
        <v>3241000</v>
      </c>
      <c r="Y511" s="96" t="s">
        <v>38</v>
      </c>
    </row>
    <row r="512" spans="1:25" ht="120" x14ac:dyDescent="0.2">
      <c r="A512" s="2" t="s">
        <v>779</v>
      </c>
      <c r="B512" s="2" t="s">
        <v>26</v>
      </c>
      <c r="C512" s="2" t="s">
        <v>54</v>
      </c>
      <c r="D512" s="2" t="s">
        <v>654</v>
      </c>
      <c r="E512" s="98">
        <v>80121609</v>
      </c>
      <c r="F512" s="129" t="s">
        <v>780</v>
      </c>
      <c r="G512" s="3">
        <v>1</v>
      </c>
      <c r="H512" s="3">
        <v>1</v>
      </c>
      <c r="I512" s="2">
        <v>6</v>
      </c>
      <c r="J512" s="2">
        <v>1</v>
      </c>
      <c r="K512" s="2" t="s">
        <v>30</v>
      </c>
      <c r="L512" s="2" t="s">
        <v>31</v>
      </c>
      <c r="M512" s="2" t="s">
        <v>57</v>
      </c>
      <c r="N512" s="2">
        <v>0</v>
      </c>
      <c r="O512" s="4">
        <v>30000000</v>
      </c>
      <c r="P512" s="5">
        <v>30000000</v>
      </c>
      <c r="Q512" s="1">
        <v>0</v>
      </c>
      <c r="R512" s="2">
        <v>0</v>
      </c>
      <c r="S512" s="2" t="s">
        <v>33</v>
      </c>
      <c r="T512" s="2" t="s">
        <v>34</v>
      </c>
      <c r="U512" s="2" t="s">
        <v>35</v>
      </c>
      <c r="V512" s="2" t="s">
        <v>36</v>
      </c>
      <c r="W512" s="2" t="s">
        <v>37</v>
      </c>
      <c r="X512" s="2">
        <v>3241000</v>
      </c>
      <c r="Y512" s="96" t="s">
        <v>38</v>
      </c>
    </row>
    <row r="513" spans="1:25" ht="135" x14ac:dyDescent="0.2">
      <c r="A513" s="2" t="s">
        <v>781</v>
      </c>
      <c r="B513" s="2" t="s">
        <v>26</v>
      </c>
      <c r="C513" s="2" t="s">
        <v>54</v>
      </c>
      <c r="D513" s="2" t="s">
        <v>55</v>
      </c>
      <c r="E513" s="98">
        <v>80111601</v>
      </c>
      <c r="F513" s="129" t="s">
        <v>559</v>
      </c>
      <c r="G513" s="3">
        <v>1</v>
      </c>
      <c r="H513" s="3">
        <v>1</v>
      </c>
      <c r="I513" s="2">
        <v>11</v>
      </c>
      <c r="J513" s="2">
        <v>1</v>
      </c>
      <c r="K513" s="2" t="s">
        <v>30</v>
      </c>
      <c r="L513" s="2" t="s">
        <v>31</v>
      </c>
      <c r="M513" s="2" t="s">
        <v>32</v>
      </c>
      <c r="N513" s="2">
        <v>0</v>
      </c>
      <c r="O513" s="4">
        <v>19036160</v>
      </c>
      <c r="P513" s="4">
        <v>19036160</v>
      </c>
      <c r="Q513" s="1">
        <v>0</v>
      </c>
      <c r="R513" s="2">
        <v>0</v>
      </c>
      <c r="S513" s="2" t="s">
        <v>33</v>
      </c>
      <c r="T513" s="2" t="s">
        <v>34</v>
      </c>
      <c r="U513" s="2" t="s">
        <v>35</v>
      </c>
      <c r="V513" s="2" t="s">
        <v>36</v>
      </c>
      <c r="W513" s="2" t="s">
        <v>37</v>
      </c>
      <c r="X513" s="2">
        <v>3241000</v>
      </c>
      <c r="Y513" s="96" t="s">
        <v>38</v>
      </c>
    </row>
    <row r="514" spans="1:25" ht="135" x14ac:dyDescent="0.2">
      <c r="A514" s="2" t="s">
        <v>782</v>
      </c>
      <c r="B514" s="2" t="s">
        <v>26</v>
      </c>
      <c r="C514" s="2" t="s">
        <v>54</v>
      </c>
      <c r="D514" s="2" t="s">
        <v>55</v>
      </c>
      <c r="E514" s="98">
        <v>92121600</v>
      </c>
      <c r="F514" s="129" t="s">
        <v>783</v>
      </c>
      <c r="G514" s="3">
        <v>1</v>
      </c>
      <c r="H514" s="3">
        <v>1</v>
      </c>
      <c r="I514" s="2">
        <v>8</v>
      </c>
      <c r="J514" s="2">
        <v>1</v>
      </c>
      <c r="K514" s="2" t="s">
        <v>30</v>
      </c>
      <c r="L514" s="2" t="s">
        <v>31</v>
      </c>
      <c r="M514" s="2" t="s">
        <v>57</v>
      </c>
      <c r="N514" s="2">
        <v>0</v>
      </c>
      <c r="O514" s="4">
        <v>56000000</v>
      </c>
      <c r="P514" s="42">
        <v>56000000</v>
      </c>
      <c r="Q514" s="1">
        <v>0</v>
      </c>
      <c r="R514" s="2">
        <v>0</v>
      </c>
      <c r="S514" s="2" t="s">
        <v>33</v>
      </c>
      <c r="T514" s="2" t="s">
        <v>34</v>
      </c>
      <c r="U514" s="2" t="s">
        <v>35</v>
      </c>
      <c r="V514" s="2" t="s">
        <v>36</v>
      </c>
      <c r="W514" s="2" t="s">
        <v>37</v>
      </c>
      <c r="X514" s="2">
        <v>3241000</v>
      </c>
      <c r="Y514" s="96" t="s">
        <v>38</v>
      </c>
    </row>
    <row r="515" spans="1:25" ht="135" x14ac:dyDescent="0.2">
      <c r="A515" s="2" t="s">
        <v>784</v>
      </c>
      <c r="B515" s="2" t="s">
        <v>26</v>
      </c>
      <c r="C515" s="2" t="s">
        <v>54</v>
      </c>
      <c r="D515" s="2" t="s">
        <v>55</v>
      </c>
      <c r="E515" s="98">
        <v>80101604</v>
      </c>
      <c r="F515" s="129" t="s">
        <v>785</v>
      </c>
      <c r="G515" s="3">
        <v>1</v>
      </c>
      <c r="H515" s="3">
        <v>1</v>
      </c>
      <c r="I515" s="2">
        <v>8</v>
      </c>
      <c r="J515" s="2">
        <v>1</v>
      </c>
      <c r="K515" s="2" t="s">
        <v>30</v>
      </c>
      <c r="L515" s="2" t="s">
        <v>31</v>
      </c>
      <c r="M515" s="2" t="s">
        <v>57</v>
      </c>
      <c r="N515" s="2">
        <v>0</v>
      </c>
      <c r="O515" s="4">
        <v>56000000</v>
      </c>
      <c r="P515" s="5">
        <v>56000000</v>
      </c>
      <c r="Q515" s="1">
        <v>0</v>
      </c>
      <c r="R515" s="2">
        <v>0</v>
      </c>
      <c r="S515" s="2" t="s">
        <v>33</v>
      </c>
      <c r="T515" s="2" t="s">
        <v>34</v>
      </c>
      <c r="U515" s="2" t="s">
        <v>35</v>
      </c>
      <c r="V515" s="2" t="s">
        <v>36</v>
      </c>
      <c r="W515" s="2" t="s">
        <v>37</v>
      </c>
      <c r="X515" s="2">
        <v>3241000</v>
      </c>
      <c r="Y515" s="96" t="s">
        <v>38</v>
      </c>
    </row>
    <row r="516" spans="1:25" ht="135" x14ac:dyDescent="0.2">
      <c r="A516" s="2" t="s">
        <v>786</v>
      </c>
      <c r="B516" s="2" t="s">
        <v>26</v>
      </c>
      <c r="C516" s="2" t="s">
        <v>54</v>
      </c>
      <c r="D516" s="2" t="s">
        <v>55</v>
      </c>
      <c r="E516" s="98">
        <v>80121704</v>
      </c>
      <c r="F516" s="129" t="s">
        <v>374</v>
      </c>
      <c r="G516" s="3">
        <v>1</v>
      </c>
      <c r="H516" s="3">
        <v>1</v>
      </c>
      <c r="I516" s="2">
        <v>10.5</v>
      </c>
      <c r="J516" s="2">
        <v>1</v>
      </c>
      <c r="K516" s="2" t="s">
        <v>30</v>
      </c>
      <c r="L516" s="2" t="s">
        <v>31</v>
      </c>
      <c r="M516" s="2" t="s">
        <v>57</v>
      </c>
      <c r="N516" s="2">
        <v>0</v>
      </c>
      <c r="O516" s="4">
        <v>85176000</v>
      </c>
      <c r="P516" s="4">
        <v>85176000</v>
      </c>
      <c r="Q516" s="1">
        <v>0</v>
      </c>
      <c r="R516" s="2">
        <v>0</v>
      </c>
      <c r="S516" s="2" t="s">
        <v>33</v>
      </c>
      <c r="T516" s="2" t="s">
        <v>34</v>
      </c>
      <c r="U516" s="2" t="s">
        <v>35</v>
      </c>
      <c r="V516" s="2" t="s">
        <v>36</v>
      </c>
      <c r="W516" s="2" t="s">
        <v>37</v>
      </c>
      <c r="X516" s="2">
        <v>3241000</v>
      </c>
      <c r="Y516" s="96" t="s">
        <v>38</v>
      </c>
    </row>
    <row r="517" spans="1:25" ht="240" x14ac:dyDescent="0.2">
      <c r="A517" s="2" t="s">
        <v>787</v>
      </c>
      <c r="B517" s="2" t="s">
        <v>26</v>
      </c>
      <c r="C517" s="2" t="s">
        <v>54</v>
      </c>
      <c r="D517" s="2" t="s">
        <v>55</v>
      </c>
      <c r="E517" s="98">
        <v>80111501</v>
      </c>
      <c r="F517" s="129" t="s">
        <v>788</v>
      </c>
      <c r="G517" s="3">
        <v>1</v>
      </c>
      <c r="H517" s="3">
        <v>1</v>
      </c>
      <c r="I517" s="2">
        <v>10</v>
      </c>
      <c r="J517" s="2">
        <v>1</v>
      </c>
      <c r="K517" s="2" t="s">
        <v>30</v>
      </c>
      <c r="L517" s="2" t="s">
        <v>31</v>
      </c>
      <c r="M517" s="2" t="s">
        <v>57</v>
      </c>
      <c r="N517" s="2">
        <v>0</v>
      </c>
      <c r="O517" s="4">
        <v>80276960</v>
      </c>
      <c r="P517" s="4">
        <v>80276960</v>
      </c>
      <c r="Q517" s="1">
        <v>0</v>
      </c>
      <c r="R517" s="2">
        <v>0</v>
      </c>
      <c r="S517" s="2" t="s">
        <v>33</v>
      </c>
      <c r="T517" s="2" t="s">
        <v>34</v>
      </c>
      <c r="U517" s="2" t="s">
        <v>35</v>
      </c>
      <c r="V517" s="2" t="s">
        <v>36</v>
      </c>
      <c r="W517" s="2" t="s">
        <v>37</v>
      </c>
      <c r="X517" s="2">
        <v>3241000</v>
      </c>
      <c r="Y517" s="96" t="s">
        <v>38</v>
      </c>
    </row>
    <row r="518" spans="1:25" ht="135" x14ac:dyDescent="0.2">
      <c r="A518" s="2" t="s">
        <v>789</v>
      </c>
      <c r="B518" s="2" t="s">
        <v>26</v>
      </c>
      <c r="C518" s="2" t="s">
        <v>54</v>
      </c>
      <c r="D518" s="2" t="s">
        <v>55</v>
      </c>
      <c r="E518" s="2">
        <v>80111600</v>
      </c>
      <c r="F518" s="129" t="s">
        <v>790</v>
      </c>
      <c r="G518" s="3">
        <v>1</v>
      </c>
      <c r="H518" s="3">
        <v>1</v>
      </c>
      <c r="I518" s="3">
        <v>10</v>
      </c>
      <c r="J518" s="2">
        <v>1</v>
      </c>
      <c r="K518" s="2" t="s">
        <v>30</v>
      </c>
      <c r="L518" s="2" t="s">
        <v>31</v>
      </c>
      <c r="M518" s="2" t="s">
        <v>57</v>
      </c>
      <c r="N518" s="2">
        <v>0</v>
      </c>
      <c r="O518" s="4">
        <v>59072000</v>
      </c>
      <c r="P518" s="4">
        <v>59072000</v>
      </c>
      <c r="Q518" s="1">
        <v>0</v>
      </c>
      <c r="R518" s="2">
        <v>0</v>
      </c>
      <c r="S518" s="2" t="s">
        <v>33</v>
      </c>
      <c r="T518" s="2" t="s">
        <v>34</v>
      </c>
      <c r="U518" s="2" t="s">
        <v>35</v>
      </c>
      <c r="V518" s="2" t="s">
        <v>36</v>
      </c>
      <c r="W518" s="2" t="s">
        <v>37</v>
      </c>
      <c r="X518" s="2">
        <v>3241000</v>
      </c>
      <c r="Y518" s="96" t="s">
        <v>38</v>
      </c>
    </row>
    <row r="519" spans="1:25" ht="210" x14ac:dyDescent="0.2">
      <c r="A519" s="2" t="s">
        <v>791</v>
      </c>
      <c r="B519" s="2" t="s">
        <v>26</v>
      </c>
      <c r="C519" s="2" t="s">
        <v>54</v>
      </c>
      <c r="D519" s="2" t="s">
        <v>55</v>
      </c>
      <c r="E519" s="2">
        <v>80111600</v>
      </c>
      <c r="F519" s="129" t="s">
        <v>792</v>
      </c>
      <c r="G519" s="3">
        <v>1</v>
      </c>
      <c r="H519" s="3">
        <v>1</v>
      </c>
      <c r="I519" s="3">
        <v>8</v>
      </c>
      <c r="J519" s="2">
        <v>1</v>
      </c>
      <c r="K519" s="2" t="s">
        <v>30</v>
      </c>
      <c r="L519" s="2" t="s">
        <v>31</v>
      </c>
      <c r="M519" s="2" t="s">
        <v>57</v>
      </c>
      <c r="N519" s="2">
        <v>0</v>
      </c>
      <c r="O519" s="4">
        <v>32000000</v>
      </c>
      <c r="P519" s="4">
        <v>32000000</v>
      </c>
      <c r="Q519" s="1">
        <v>0</v>
      </c>
      <c r="R519" s="2">
        <v>0</v>
      </c>
      <c r="S519" s="2" t="s">
        <v>33</v>
      </c>
      <c r="T519" s="2" t="s">
        <v>34</v>
      </c>
      <c r="U519" s="2" t="s">
        <v>35</v>
      </c>
      <c r="V519" s="2" t="s">
        <v>36</v>
      </c>
      <c r="W519" s="2" t="s">
        <v>37</v>
      </c>
      <c r="X519" s="2">
        <v>3241000</v>
      </c>
      <c r="Y519" s="96" t="s">
        <v>38</v>
      </c>
    </row>
    <row r="520" spans="1:25" ht="165" x14ac:dyDescent="0.2">
      <c r="A520" s="2" t="s">
        <v>793</v>
      </c>
      <c r="B520" s="2" t="s">
        <v>26</v>
      </c>
      <c r="C520" s="2" t="s">
        <v>54</v>
      </c>
      <c r="D520" s="2" t="s">
        <v>55</v>
      </c>
      <c r="E520" s="24">
        <v>80121701</v>
      </c>
      <c r="F520" s="129" t="s">
        <v>498</v>
      </c>
      <c r="G520" s="3">
        <v>1</v>
      </c>
      <c r="H520" s="3">
        <v>1</v>
      </c>
      <c r="I520" s="2">
        <v>11.5</v>
      </c>
      <c r="J520" s="2">
        <v>1</v>
      </c>
      <c r="K520" s="2" t="s">
        <v>30</v>
      </c>
      <c r="L520" s="2" t="s">
        <v>31</v>
      </c>
      <c r="M520" s="2" t="s">
        <v>57</v>
      </c>
      <c r="N520" s="2">
        <v>0</v>
      </c>
      <c r="O520" s="43">
        <v>83720000</v>
      </c>
      <c r="P520" s="43">
        <v>83720000</v>
      </c>
      <c r="Q520" s="1">
        <v>0</v>
      </c>
      <c r="R520" s="2">
        <v>0</v>
      </c>
      <c r="S520" s="2" t="s">
        <v>33</v>
      </c>
      <c r="T520" s="2" t="s">
        <v>34</v>
      </c>
      <c r="U520" s="2" t="s">
        <v>35</v>
      </c>
      <c r="V520" s="2" t="s">
        <v>36</v>
      </c>
      <c r="W520" s="2" t="s">
        <v>37</v>
      </c>
      <c r="X520" s="2">
        <v>3241000</v>
      </c>
      <c r="Y520" s="96" t="s">
        <v>38</v>
      </c>
    </row>
    <row r="521" spans="1:25" ht="135" x14ac:dyDescent="0.2">
      <c r="A521" s="2" t="s">
        <v>794</v>
      </c>
      <c r="B521" s="2" t="s">
        <v>26</v>
      </c>
      <c r="C521" s="2" t="s">
        <v>54</v>
      </c>
      <c r="D521" s="2" t="s">
        <v>55</v>
      </c>
      <c r="E521" s="24">
        <v>80121701</v>
      </c>
      <c r="F521" s="129" t="s">
        <v>795</v>
      </c>
      <c r="G521" s="3">
        <v>1</v>
      </c>
      <c r="H521" s="3">
        <v>1</v>
      </c>
      <c r="I521" s="2">
        <v>11.5</v>
      </c>
      <c r="J521" s="2">
        <v>1</v>
      </c>
      <c r="K521" s="2" t="s">
        <v>30</v>
      </c>
      <c r="L521" s="2" t="s">
        <v>31</v>
      </c>
      <c r="M521" s="2" t="s">
        <v>57</v>
      </c>
      <c r="N521" s="2">
        <v>0</v>
      </c>
      <c r="O521" s="43">
        <v>59800000</v>
      </c>
      <c r="P521" s="43">
        <v>59800000</v>
      </c>
      <c r="Q521" s="1">
        <v>0</v>
      </c>
      <c r="R521" s="2">
        <v>0</v>
      </c>
      <c r="S521" s="2" t="s">
        <v>33</v>
      </c>
      <c r="T521" s="2" t="s">
        <v>34</v>
      </c>
      <c r="U521" s="2" t="s">
        <v>35</v>
      </c>
      <c r="V521" s="2" t="s">
        <v>36</v>
      </c>
      <c r="W521" s="2" t="s">
        <v>37</v>
      </c>
      <c r="X521" s="2">
        <v>3241000</v>
      </c>
      <c r="Y521" s="96" t="s">
        <v>38</v>
      </c>
    </row>
    <row r="522" spans="1:25" ht="135" x14ac:dyDescent="0.2">
      <c r="A522" s="2" t="s">
        <v>796</v>
      </c>
      <c r="B522" s="2" t="s">
        <v>26</v>
      </c>
      <c r="C522" s="2" t="s">
        <v>54</v>
      </c>
      <c r="D522" s="2" t="s">
        <v>55</v>
      </c>
      <c r="E522" s="24">
        <v>80121701</v>
      </c>
      <c r="F522" s="129" t="s">
        <v>795</v>
      </c>
      <c r="G522" s="3">
        <v>1</v>
      </c>
      <c r="H522" s="3">
        <v>1</v>
      </c>
      <c r="I522" s="2">
        <v>11.5</v>
      </c>
      <c r="J522" s="2">
        <v>1</v>
      </c>
      <c r="K522" s="2" t="s">
        <v>30</v>
      </c>
      <c r="L522" s="2" t="s">
        <v>31</v>
      </c>
      <c r="M522" s="2" t="s">
        <v>57</v>
      </c>
      <c r="N522" s="2">
        <v>0</v>
      </c>
      <c r="O522" s="43">
        <v>59800000</v>
      </c>
      <c r="P522" s="43">
        <v>59800000</v>
      </c>
      <c r="Q522" s="1">
        <v>0</v>
      </c>
      <c r="R522" s="2">
        <v>0</v>
      </c>
      <c r="S522" s="2" t="s">
        <v>33</v>
      </c>
      <c r="T522" s="2" t="s">
        <v>34</v>
      </c>
      <c r="U522" s="2" t="s">
        <v>35</v>
      </c>
      <c r="V522" s="2" t="s">
        <v>36</v>
      </c>
      <c r="W522" s="2" t="s">
        <v>37</v>
      </c>
      <c r="X522" s="2">
        <v>3241000</v>
      </c>
      <c r="Y522" s="96" t="s">
        <v>38</v>
      </c>
    </row>
    <row r="523" spans="1:25" ht="135" x14ac:dyDescent="0.2">
      <c r="A523" s="2" t="s">
        <v>797</v>
      </c>
      <c r="B523" s="2" t="s">
        <v>26</v>
      </c>
      <c r="C523" s="2" t="s">
        <v>54</v>
      </c>
      <c r="D523" s="2" t="s">
        <v>55</v>
      </c>
      <c r="E523" s="24">
        <v>80121701</v>
      </c>
      <c r="F523" s="129" t="s">
        <v>795</v>
      </c>
      <c r="G523" s="3">
        <v>1</v>
      </c>
      <c r="H523" s="3">
        <v>1</v>
      </c>
      <c r="I523" s="2">
        <v>11.5</v>
      </c>
      <c r="J523" s="2">
        <v>1</v>
      </c>
      <c r="K523" s="2" t="s">
        <v>30</v>
      </c>
      <c r="L523" s="2" t="s">
        <v>31</v>
      </c>
      <c r="M523" s="2" t="s">
        <v>57</v>
      </c>
      <c r="N523" s="2">
        <v>0</v>
      </c>
      <c r="O523" s="43">
        <v>59800000</v>
      </c>
      <c r="P523" s="43">
        <v>59800000</v>
      </c>
      <c r="Q523" s="1">
        <v>0</v>
      </c>
      <c r="R523" s="2">
        <v>0</v>
      </c>
      <c r="S523" s="2" t="s">
        <v>33</v>
      </c>
      <c r="T523" s="2" t="s">
        <v>34</v>
      </c>
      <c r="U523" s="2" t="s">
        <v>35</v>
      </c>
      <c r="V523" s="2" t="s">
        <v>36</v>
      </c>
      <c r="W523" s="2" t="s">
        <v>37</v>
      </c>
      <c r="X523" s="2">
        <v>3241000</v>
      </c>
      <c r="Y523" s="96" t="s">
        <v>38</v>
      </c>
    </row>
    <row r="524" spans="1:25" ht="135" x14ac:dyDescent="0.2">
      <c r="A524" s="2" t="s">
        <v>798</v>
      </c>
      <c r="B524" s="2" t="s">
        <v>26</v>
      </c>
      <c r="C524" s="2" t="s">
        <v>54</v>
      </c>
      <c r="D524" s="2" t="s">
        <v>55</v>
      </c>
      <c r="E524" s="24">
        <v>80121701</v>
      </c>
      <c r="F524" s="129" t="s">
        <v>795</v>
      </c>
      <c r="G524" s="3">
        <v>1</v>
      </c>
      <c r="H524" s="3">
        <v>1</v>
      </c>
      <c r="I524" s="2">
        <v>11.5</v>
      </c>
      <c r="J524" s="2">
        <v>1</v>
      </c>
      <c r="K524" s="2" t="s">
        <v>30</v>
      </c>
      <c r="L524" s="2" t="s">
        <v>31</v>
      </c>
      <c r="M524" s="2" t="s">
        <v>57</v>
      </c>
      <c r="N524" s="2">
        <v>0</v>
      </c>
      <c r="O524" s="43">
        <v>59800000</v>
      </c>
      <c r="P524" s="43">
        <v>59800000</v>
      </c>
      <c r="Q524" s="1">
        <v>0</v>
      </c>
      <c r="R524" s="2">
        <v>0</v>
      </c>
      <c r="S524" s="2" t="s">
        <v>33</v>
      </c>
      <c r="T524" s="2" t="s">
        <v>34</v>
      </c>
      <c r="U524" s="2" t="s">
        <v>35</v>
      </c>
      <c r="V524" s="2" t="s">
        <v>36</v>
      </c>
      <c r="W524" s="2" t="s">
        <v>37</v>
      </c>
      <c r="X524" s="2">
        <v>3241000</v>
      </c>
      <c r="Y524" s="96" t="s">
        <v>38</v>
      </c>
    </row>
    <row r="525" spans="1:25" ht="135" x14ac:dyDescent="0.2">
      <c r="A525" s="2" t="s">
        <v>799</v>
      </c>
      <c r="B525" s="2" t="s">
        <v>26</v>
      </c>
      <c r="C525" s="2" t="s">
        <v>54</v>
      </c>
      <c r="D525" s="2" t="s">
        <v>55</v>
      </c>
      <c r="E525" s="24">
        <v>80121701</v>
      </c>
      <c r="F525" s="129" t="s">
        <v>795</v>
      </c>
      <c r="G525" s="3">
        <v>1</v>
      </c>
      <c r="H525" s="3">
        <v>1</v>
      </c>
      <c r="I525" s="2">
        <v>11.5</v>
      </c>
      <c r="J525" s="2">
        <v>1</v>
      </c>
      <c r="K525" s="2" t="s">
        <v>30</v>
      </c>
      <c r="L525" s="2" t="s">
        <v>31</v>
      </c>
      <c r="M525" s="2" t="s">
        <v>57</v>
      </c>
      <c r="N525" s="2">
        <v>0</v>
      </c>
      <c r="O525" s="43">
        <v>59800000</v>
      </c>
      <c r="P525" s="43">
        <v>59800000</v>
      </c>
      <c r="Q525" s="1">
        <v>0</v>
      </c>
      <c r="R525" s="2">
        <v>0</v>
      </c>
      <c r="S525" s="2" t="s">
        <v>33</v>
      </c>
      <c r="T525" s="2" t="s">
        <v>34</v>
      </c>
      <c r="U525" s="2" t="s">
        <v>35</v>
      </c>
      <c r="V525" s="2" t="s">
        <v>36</v>
      </c>
      <c r="W525" s="2" t="s">
        <v>37</v>
      </c>
      <c r="X525" s="2">
        <v>3241000</v>
      </c>
      <c r="Y525" s="96" t="s">
        <v>38</v>
      </c>
    </row>
    <row r="526" spans="1:25" ht="135" x14ac:dyDescent="0.2">
      <c r="A526" s="2" t="s">
        <v>800</v>
      </c>
      <c r="B526" s="2" t="s">
        <v>26</v>
      </c>
      <c r="C526" s="2" t="s">
        <v>54</v>
      </c>
      <c r="D526" s="2" t="s">
        <v>55</v>
      </c>
      <c r="E526" s="24">
        <v>80121701</v>
      </c>
      <c r="F526" s="129" t="s">
        <v>795</v>
      </c>
      <c r="G526" s="3">
        <v>1</v>
      </c>
      <c r="H526" s="3">
        <v>1</v>
      </c>
      <c r="I526" s="2">
        <v>11.5</v>
      </c>
      <c r="J526" s="2">
        <v>1</v>
      </c>
      <c r="K526" s="2" t="s">
        <v>30</v>
      </c>
      <c r="L526" s="2" t="s">
        <v>31</v>
      </c>
      <c r="M526" s="2" t="s">
        <v>57</v>
      </c>
      <c r="N526" s="2">
        <v>0</v>
      </c>
      <c r="O526" s="43">
        <v>59800000</v>
      </c>
      <c r="P526" s="43">
        <v>59800000</v>
      </c>
      <c r="Q526" s="1">
        <v>0</v>
      </c>
      <c r="R526" s="2">
        <v>0</v>
      </c>
      <c r="S526" s="2" t="s">
        <v>33</v>
      </c>
      <c r="T526" s="2" t="s">
        <v>34</v>
      </c>
      <c r="U526" s="2" t="s">
        <v>35</v>
      </c>
      <c r="V526" s="2" t="s">
        <v>36</v>
      </c>
      <c r="W526" s="2" t="s">
        <v>37</v>
      </c>
      <c r="X526" s="2">
        <v>3241000</v>
      </c>
      <c r="Y526" s="96" t="s">
        <v>38</v>
      </c>
    </row>
    <row r="527" spans="1:25" ht="135" x14ac:dyDescent="0.2">
      <c r="A527" s="10" t="s">
        <v>801</v>
      </c>
      <c r="B527" s="2" t="s">
        <v>26</v>
      </c>
      <c r="C527" s="2" t="s">
        <v>54</v>
      </c>
      <c r="D527" s="2" t="s">
        <v>55</v>
      </c>
      <c r="E527" s="24">
        <v>80121701</v>
      </c>
      <c r="F527" s="129" t="s">
        <v>802</v>
      </c>
      <c r="G527" s="3">
        <v>1</v>
      </c>
      <c r="H527" s="3">
        <v>1</v>
      </c>
      <c r="I527" s="2">
        <v>6</v>
      </c>
      <c r="J527" s="2">
        <v>1</v>
      </c>
      <c r="K527" s="2" t="s">
        <v>30</v>
      </c>
      <c r="L527" s="2" t="s">
        <v>31</v>
      </c>
      <c r="M527" s="2" t="s">
        <v>57</v>
      </c>
      <c r="N527" s="2">
        <v>0</v>
      </c>
      <c r="O527" s="43">
        <v>31200000</v>
      </c>
      <c r="P527" s="43">
        <v>31200000</v>
      </c>
      <c r="Q527" s="1">
        <v>0</v>
      </c>
      <c r="R527" s="2">
        <v>0</v>
      </c>
      <c r="S527" s="2" t="s">
        <v>33</v>
      </c>
      <c r="T527" s="2" t="s">
        <v>34</v>
      </c>
      <c r="U527" s="2" t="s">
        <v>35</v>
      </c>
      <c r="V527" s="2" t="s">
        <v>36</v>
      </c>
      <c r="W527" s="2" t="s">
        <v>37</v>
      </c>
      <c r="X527" s="2">
        <v>3241000</v>
      </c>
      <c r="Y527" s="96" t="s">
        <v>38</v>
      </c>
    </row>
    <row r="528" spans="1:25" ht="135" x14ac:dyDescent="0.2">
      <c r="A528" s="10" t="s">
        <v>803</v>
      </c>
      <c r="B528" s="2" t="s">
        <v>26</v>
      </c>
      <c r="C528" s="2" t="s">
        <v>54</v>
      </c>
      <c r="D528" s="2" t="s">
        <v>55</v>
      </c>
      <c r="E528" s="24">
        <v>80121701</v>
      </c>
      <c r="F528" s="129" t="s">
        <v>802</v>
      </c>
      <c r="G528" s="3">
        <v>1</v>
      </c>
      <c r="H528" s="3">
        <v>1</v>
      </c>
      <c r="I528" s="2">
        <v>6</v>
      </c>
      <c r="J528" s="2">
        <v>1</v>
      </c>
      <c r="K528" s="2" t="s">
        <v>30</v>
      </c>
      <c r="L528" s="2" t="s">
        <v>31</v>
      </c>
      <c r="M528" s="2" t="s">
        <v>57</v>
      </c>
      <c r="N528" s="2">
        <v>0</v>
      </c>
      <c r="O528" s="43">
        <v>31200000</v>
      </c>
      <c r="P528" s="43">
        <v>31200000</v>
      </c>
      <c r="Q528" s="1">
        <v>0</v>
      </c>
      <c r="R528" s="2">
        <v>0</v>
      </c>
      <c r="S528" s="2" t="s">
        <v>33</v>
      </c>
      <c r="T528" s="2" t="s">
        <v>34</v>
      </c>
      <c r="U528" s="2" t="s">
        <v>35</v>
      </c>
      <c r="V528" s="2" t="s">
        <v>36</v>
      </c>
      <c r="W528" s="2" t="s">
        <v>37</v>
      </c>
      <c r="X528" s="2">
        <v>3241000</v>
      </c>
      <c r="Y528" s="96" t="s">
        <v>38</v>
      </c>
    </row>
    <row r="529" spans="1:25" ht="135" x14ac:dyDescent="0.2">
      <c r="A529" s="2" t="s">
        <v>804</v>
      </c>
      <c r="B529" s="2" t="s">
        <v>26</v>
      </c>
      <c r="C529" s="2" t="s">
        <v>54</v>
      </c>
      <c r="D529" s="2" t="s">
        <v>55</v>
      </c>
      <c r="E529" s="24">
        <v>80121701</v>
      </c>
      <c r="F529" s="129" t="s">
        <v>805</v>
      </c>
      <c r="G529" s="3">
        <v>1</v>
      </c>
      <c r="H529" s="3">
        <v>1</v>
      </c>
      <c r="I529" s="2">
        <v>6</v>
      </c>
      <c r="J529" s="2">
        <v>1</v>
      </c>
      <c r="K529" s="2" t="s">
        <v>30</v>
      </c>
      <c r="L529" s="2" t="s">
        <v>31</v>
      </c>
      <c r="M529" s="2" t="s">
        <v>57</v>
      </c>
      <c r="N529" s="2">
        <v>0</v>
      </c>
      <c r="O529" s="43">
        <v>24960000</v>
      </c>
      <c r="P529" s="43">
        <v>24960000</v>
      </c>
      <c r="Q529" s="1">
        <v>0</v>
      </c>
      <c r="R529" s="2">
        <v>0</v>
      </c>
      <c r="S529" s="2" t="s">
        <v>33</v>
      </c>
      <c r="T529" s="2" t="s">
        <v>34</v>
      </c>
      <c r="U529" s="2" t="s">
        <v>35</v>
      </c>
      <c r="V529" s="2" t="s">
        <v>36</v>
      </c>
      <c r="W529" s="2" t="s">
        <v>37</v>
      </c>
      <c r="X529" s="2">
        <v>3241000</v>
      </c>
      <c r="Y529" s="96" t="s">
        <v>38</v>
      </c>
    </row>
    <row r="530" spans="1:25" ht="135" x14ac:dyDescent="0.2">
      <c r="A530" s="2" t="s">
        <v>806</v>
      </c>
      <c r="B530" s="2" t="s">
        <v>26</v>
      </c>
      <c r="C530" s="2" t="s">
        <v>54</v>
      </c>
      <c r="D530" s="2" t="s">
        <v>55</v>
      </c>
      <c r="E530" s="24">
        <v>80121701</v>
      </c>
      <c r="F530" s="129" t="s">
        <v>807</v>
      </c>
      <c r="G530" s="3">
        <v>1</v>
      </c>
      <c r="H530" s="3">
        <v>1</v>
      </c>
      <c r="I530" s="2">
        <v>6</v>
      </c>
      <c r="J530" s="2">
        <v>1</v>
      </c>
      <c r="K530" s="2" t="s">
        <v>30</v>
      </c>
      <c r="L530" s="2" t="s">
        <v>31</v>
      </c>
      <c r="M530" s="2" t="s">
        <v>57</v>
      </c>
      <c r="N530" s="2">
        <v>0</v>
      </c>
      <c r="O530" s="43">
        <v>23400000</v>
      </c>
      <c r="P530" s="43">
        <v>23400000</v>
      </c>
      <c r="Q530" s="1">
        <v>0</v>
      </c>
      <c r="R530" s="2">
        <v>0</v>
      </c>
      <c r="S530" s="2" t="s">
        <v>33</v>
      </c>
      <c r="T530" s="2" t="s">
        <v>34</v>
      </c>
      <c r="U530" s="2" t="s">
        <v>35</v>
      </c>
      <c r="V530" s="2" t="s">
        <v>36</v>
      </c>
      <c r="W530" s="2" t="s">
        <v>37</v>
      </c>
      <c r="X530" s="2">
        <v>3241000</v>
      </c>
      <c r="Y530" s="96" t="s">
        <v>38</v>
      </c>
    </row>
    <row r="531" spans="1:25" ht="135" x14ac:dyDescent="0.2">
      <c r="A531" s="2" t="s">
        <v>808</v>
      </c>
      <c r="B531" s="2" t="s">
        <v>26</v>
      </c>
      <c r="C531" s="2" t="s">
        <v>54</v>
      </c>
      <c r="D531" s="2" t="s">
        <v>55</v>
      </c>
      <c r="E531" s="24">
        <v>80121701</v>
      </c>
      <c r="F531" s="129" t="s">
        <v>809</v>
      </c>
      <c r="G531" s="3">
        <v>1</v>
      </c>
      <c r="H531" s="3">
        <v>1</v>
      </c>
      <c r="I531" s="2">
        <v>6</v>
      </c>
      <c r="J531" s="2">
        <v>1</v>
      </c>
      <c r="K531" s="2" t="s">
        <v>30</v>
      </c>
      <c r="L531" s="2" t="s">
        <v>31</v>
      </c>
      <c r="M531" s="2" t="s">
        <v>57</v>
      </c>
      <c r="N531" s="2">
        <v>0</v>
      </c>
      <c r="O531" s="43">
        <v>39000000</v>
      </c>
      <c r="P531" s="43">
        <v>39000000</v>
      </c>
      <c r="Q531" s="1">
        <v>0</v>
      </c>
      <c r="R531" s="2">
        <v>0</v>
      </c>
      <c r="S531" s="2" t="s">
        <v>33</v>
      </c>
      <c r="T531" s="2" t="s">
        <v>34</v>
      </c>
      <c r="U531" s="2" t="s">
        <v>35</v>
      </c>
      <c r="V531" s="2" t="s">
        <v>36</v>
      </c>
      <c r="W531" s="2" t="s">
        <v>37</v>
      </c>
      <c r="X531" s="2">
        <v>3241000</v>
      </c>
      <c r="Y531" s="96" t="s">
        <v>38</v>
      </c>
    </row>
    <row r="532" spans="1:25" ht="135" x14ac:dyDescent="0.2">
      <c r="A532" s="2" t="s">
        <v>810</v>
      </c>
      <c r="B532" s="2" t="s">
        <v>26</v>
      </c>
      <c r="C532" s="2" t="s">
        <v>54</v>
      </c>
      <c r="D532" s="2" t="s">
        <v>55</v>
      </c>
      <c r="E532" s="24">
        <v>80121701</v>
      </c>
      <c r="F532" s="129" t="s">
        <v>811</v>
      </c>
      <c r="G532" s="3">
        <v>1</v>
      </c>
      <c r="H532" s="3">
        <v>1</v>
      </c>
      <c r="I532" s="2">
        <v>7</v>
      </c>
      <c r="J532" s="2">
        <v>1</v>
      </c>
      <c r="K532" s="2" t="s">
        <v>30</v>
      </c>
      <c r="L532" s="2" t="s">
        <v>31</v>
      </c>
      <c r="M532" s="2" t="s">
        <v>57</v>
      </c>
      <c r="N532" s="2">
        <v>0</v>
      </c>
      <c r="O532" s="43">
        <v>27300000</v>
      </c>
      <c r="P532" s="43">
        <v>27300000</v>
      </c>
      <c r="Q532" s="1">
        <v>0</v>
      </c>
      <c r="R532" s="2">
        <v>0</v>
      </c>
      <c r="S532" s="2" t="s">
        <v>33</v>
      </c>
      <c r="T532" s="2" t="s">
        <v>34</v>
      </c>
      <c r="U532" s="2" t="s">
        <v>35</v>
      </c>
      <c r="V532" s="2" t="s">
        <v>36</v>
      </c>
      <c r="W532" s="2" t="s">
        <v>37</v>
      </c>
      <c r="X532" s="2">
        <v>3241000</v>
      </c>
      <c r="Y532" s="96" t="s">
        <v>38</v>
      </c>
    </row>
    <row r="533" spans="1:25" ht="135" x14ac:dyDescent="0.2">
      <c r="A533" s="2" t="s">
        <v>812</v>
      </c>
      <c r="B533" s="2" t="s">
        <v>26</v>
      </c>
      <c r="C533" s="2" t="s">
        <v>54</v>
      </c>
      <c r="D533" s="2" t="s">
        <v>55</v>
      </c>
      <c r="E533" s="24">
        <v>80121701</v>
      </c>
      <c r="F533" s="129" t="s">
        <v>811</v>
      </c>
      <c r="G533" s="3">
        <v>1</v>
      </c>
      <c r="H533" s="3">
        <v>1</v>
      </c>
      <c r="I533" s="2">
        <v>7</v>
      </c>
      <c r="J533" s="2">
        <v>1</v>
      </c>
      <c r="K533" s="2" t="s">
        <v>30</v>
      </c>
      <c r="L533" s="2" t="s">
        <v>31</v>
      </c>
      <c r="M533" s="2" t="s">
        <v>57</v>
      </c>
      <c r="N533" s="2">
        <v>0</v>
      </c>
      <c r="O533" s="43">
        <v>27300000</v>
      </c>
      <c r="P533" s="43">
        <v>27300000</v>
      </c>
      <c r="Q533" s="1">
        <v>0</v>
      </c>
      <c r="R533" s="2">
        <v>0</v>
      </c>
      <c r="S533" s="2" t="s">
        <v>33</v>
      </c>
      <c r="T533" s="2" t="s">
        <v>34</v>
      </c>
      <c r="U533" s="2" t="s">
        <v>35</v>
      </c>
      <c r="V533" s="2" t="s">
        <v>36</v>
      </c>
      <c r="W533" s="2" t="s">
        <v>37</v>
      </c>
      <c r="X533" s="2">
        <v>3241000</v>
      </c>
      <c r="Y533" s="96" t="s">
        <v>38</v>
      </c>
    </row>
    <row r="534" spans="1:25" ht="135" x14ac:dyDescent="0.2">
      <c r="A534" s="2" t="s">
        <v>813</v>
      </c>
      <c r="B534" s="2" t="s">
        <v>26</v>
      </c>
      <c r="C534" s="2" t="s">
        <v>54</v>
      </c>
      <c r="D534" s="2" t="s">
        <v>55</v>
      </c>
      <c r="E534" s="24">
        <v>80121701</v>
      </c>
      <c r="F534" s="129" t="s">
        <v>811</v>
      </c>
      <c r="G534" s="3">
        <v>1</v>
      </c>
      <c r="H534" s="3">
        <v>1</v>
      </c>
      <c r="I534" s="2">
        <v>7</v>
      </c>
      <c r="J534" s="2">
        <v>1</v>
      </c>
      <c r="K534" s="2" t="s">
        <v>30</v>
      </c>
      <c r="L534" s="2" t="s">
        <v>31</v>
      </c>
      <c r="M534" s="2" t="s">
        <v>57</v>
      </c>
      <c r="N534" s="2">
        <v>0</v>
      </c>
      <c r="O534" s="43">
        <v>27300000</v>
      </c>
      <c r="P534" s="43">
        <v>27300000</v>
      </c>
      <c r="Q534" s="1">
        <v>0</v>
      </c>
      <c r="R534" s="2">
        <v>0</v>
      </c>
      <c r="S534" s="2" t="s">
        <v>33</v>
      </c>
      <c r="T534" s="2" t="s">
        <v>34</v>
      </c>
      <c r="U534" s="2" t="s">
        <v>35</v>
      </c>
      <c r="V534" s="2" t="s">
        <v>36</v>
      </c>
      <c r="W534" s="2" t="s">
        <v>37</v>
      </c>
      <c r="X534" s="2">
        <v>3241000</v>
      </c>
      <c r="Y534" s="96" t="s">
        <v>38</v>
      </c>
    </row>
    <row r="535" spans="1:25" ht="135" x14ac:dyDescent="0.2">
      <c r="A535" s="2" t="s">
        <v>814</v>
      </c>
      <c r="B535" s="2" t="s">
        <v>26</v>
      </c>
      <c r="C535" s="2" t="s">
        <v>54</v>
      </c>
      <c r="D535" s="2" t="s">
        <v>55</v>
      </c>
      <c r="E535" s="24">
        <v>80121701</v>
      </c>
      <c r="F535" s="129" t="s">
        <v>811</v>
      </c>
      <c r="G535" s="3">
        <v>1</v>
      </c>
      <c r="H535" s="3">
        <v>1</v>
      </c>
      <c r="I535" s="2">
        <v>7</v>
      </c>
      <c r="J535" s="2">
        <v>1</v>
      </c>
      <c r="K535" s="2" t="s">
        <v>30</v>
      </c>
      <c r="L535" s="2" t="s">
        <v>31</v>
      </c>
      <c r="M535" s="2" t="s">
        <v>57</v>
      </c>
      <c r="N535" s="2">
        <v>0</v>
      </c>
      <c r="O535" s="43">
        <v>27300000</v>
      </c>
      <c r="P535" s="43">
        <v>27300000</v>
      </c>
      <c r="Q535" s="1">
        <v>0</v>
      </c>
      <c r="R535" s="2">
        <v>0</v>
      </c>
      <c r="S535" s="2" t="s">
        <v>33</v>
      </c>
      <c r="T535" s="2" t="s">
        <v>34</v>
      </c>
      <c r="U535" s="2" t="s">
        <v>35</v>
      </c>
      <c r="V535" s="2" t="s">
        <v>36</v>
      </c>
      <c r="W535" s="2" t="s">
        <v>37</v>
      </c>
      <c r="X535" s="2">
        <v>3241000</v>
      </c>
      <c r="Y535" s="96" t="s">
        <v>38</v>
      </c>
    </row>
    <row r="536" spans="1:25" ht="135" x14ac:dyDescent="0.2">
      <c r="A536" s="2" t="s">
        <v>814</v>
      </c>
      <c r="B536" s="2" t="s">
        <v>26</v>
      </c>
      <c r="C536" s="2" t="s">
        <v>54</v>
      </c>
      <c r="D536" s="2" t="s">
        <v>55</v>
      </c>
      <c r="E536" s="24">
        <v>80121701</v>
      </c>
      <c r="F536" s="129" t="s">
        <v>811</v>
      </c>
      <c r="G536" s="3">
        <v>1</v>
      </c>
      <c r="H536" s="3">
        <v>1</v>
      </c>
      <c r="I536" s="2">
        <v>7</v>
      </c>
      <c r="J536" s="2">
        <v>1</v>
      </c>
      <c r="K536" s="2" t="s">
        <v>30</v>
      </c>
      <c r="L536" s="2" t="s">
        <v>31</v>
      </c>
      <c r="M536" s="2" t="s">
        <v>57</v>
      </c>
      <c r="N536" s="2">
        <v>0</v>
      </c>
      <c r="O536" s="43">
        <v>27300000</v>
      </c>
      <c r="P536" s="43">
        <v>27300000</v>
      </c>
      <c r="Q536" s="1">
        <v>0</v>
      </c>
      <c r="R536" s="2">
        <v>0</v>
      </c>
      <c r="S536" s="2" t="s">
        <v>33</v>
      </c>
      <c r="T536" s="2" t="s">
        <v>34</v>
      </c>
      <c r="U536" s="2" t="s">
        <v>35</v>
      </c>
      <c r="V536" s="2" t="s">
        <v>36</v>
      </c>
      <c r="W536" s="2" t="s">
        <v>37</v>
      </c>
      <c r="X536" s="2">
        <v>3241000</v>
      </c>
      <c r="Y536" s="96" t="s">
        <v>38</v>
      </c>
    </row>
    <row r="537" spans="1:25" ht="135" x14ac:dyDescent="0.2">
      <c r="A537" s="2" t="s">
        <v>815</v>
      </c>
      <c r="B537" s="2" t="s">
        <v>26</v>
      </c>
      <c r="C537" s="2" t="s">
        <v>54</v>
      </c>
      <c r="D537" s="2" t="s">
        <v>55</v>
      </c>
      <c r="E537" s="24">
        <v>80121701</v>
      </c>
      <c r="F537" s="129" t="s">
        <v>811</v>
      </c>
      <c r="G537" s="3">
        <v>1</v>
      </c>
      <c r="H537" s="3">
        <v>1</v>
      </c>
      <c r="I537" s="2">
        <v>7</v>
      </c>
      <c r="J537" s="2">
        <v>1</v>
      </c>
      <c r="K537" s="2" t="s">
        <v>30</v>
      </c>
      <c r="L537" s="2" t="s">
        <v>31</v>
      </c>
      <c r="M537" s="2" t="s">
        <v>57</v>
      </c>
      <c r="N537" s="2">
        <v>0</v>
      </c>
      <c r="O537" s="43">
        <v>27300000</v>
      </c>
      <c r="P537" s="43">
        <v>27300000</v>
      </c>
      <c r="Q537" s="1">
        <v>0</v>
      </c>
      <c r="R537" s="2">
        <v>0</v>
      </c>
      <c r="S537" s="2" t="s">
        <v>33</v>
      </c>
      <c r="T537" s="2" t="s">
        <v>34</v>
      </c>
      <c r="U537" s="2" t="s">
        <v>35</v>
      </c>
      <c r="V537" s="2" t="s">
        <v>36</v>
      </c>
      <c r="W537" s="2" t="s">
        <v>37</v>
      </c>
      <c r="X537" s="2">
        <v>3241000</v>
      </c>
      <c r="Y537" s="96" t="s">
        <v>38</v>
      </c>
    </row>
    <row r="538" spans="1:25" ht="135" x14ac:dyDescent="0.2">
      <c r="A538" s="2" t="s">
        <v>816</v>
      </c>
      <c r="B538" s="2" t="s">
        <v>26</v>
      </c>
      <c r="C538" s="2" t="s">
        <v>54</v>
      </c>
      <c r="D538" s="2" t="s">
        <v>55</v>
      </c>
      <c r="E538" s="24">
        <v>80121701</v>
      </c>
      <c r="F538" s="129" t="s">
        <v>811</v>
      </c>
      <c r="G538" s="3">
        <v>1</v>
      </c>
      <c r="H538" s="3">
        <v>1</v>
      </c>
      <c r="I538" s="2">
        <v>7</v>
      </c>
      <c r="J538" s="2">
        <v>1</v>
      </c>
      <c r="K538" s="2" t="s">
        <v>30</v>
      </c>
      <c r="L538" s="2" t="s">
        <v>31</v>
      </c>
      <c r="M538" s="2" t="s">
        <v>57</v>
      </c>
      <c r="N538" s="2">
        <v>0</v>
      </c>
      <c r="O538" s="43">
        <v>27300000</v>
      </c>
      <c r="P538" s="43">
        <v>27300000</v>
      </c>
      <c r="Q538" s="1">
        <v>0</v>
      </c>
      <c r="R538" s="2">
        <v>0</v>
      </c>
      <c r="S538" s="2" t="s">
        <v>33</v>
      </c>
      <c r="T538" s="2" t="s">
        <v>34</v>
      </c>
      <c r="U538" s="2" t="s">
        <v>35</v>
      </c>
      <c r="V538" s="2" t="s">
        <v>36</v>
      </c>
      <c r="W538" s="2" t="s">
        <v>37</v>
      </c>
      <c r="X538" s="2">
        <v>3241000</v>
      </c>
      <c r="Y538" s="96" t="s">
        <v>38</v>
      </c>
    </row>
    <row r="539" spans="1:25" ht="135" x14ac:dyDescent="0.2">
      <c r="A539" s="2" t="s">
        <v>817</v>
      </c>
      <c r="B539" s="2" t="s">
        <v>26</v>
      </c>
      <c r="C539" s="2" t="s">
        <v>54</v>
      </c>
      <c r="D539" s="2" t="s">
        <v>55</v>
      </c>
      <c r="E539" s="24">
        <v>80121701</v>
      </c>
      <c r="F539" s="129" t="s">
        <v>811</v>
      </c>
      <c r="G539" s="3">
        <v>1</v>
      </c>
      <c r="H539" s="3">
        <v>1</v>
      </c>
      <c r="I539" s="2">
        <v>7</v>
      </c>
      <c r="J539" s="2">
        <v>1</v>
      </c>
      <c r="K539" s="2" t="s">
        <v>30</v>
      </c>
      <c r="L539" s="2" t="s">
        <v>31</v>
      </c>
      <c r="M539" s="2" t="s">
        <v>57</v>
      </c>
      <c r="N539" s="2">
        <v>0</v>
      </c>
      <c r="O539" s="43">
        <v>27300000</v>
      </c>
      <c r="P539" s="43">
        <v>27300000</v>
      </c>
      <c r="Q539" s="1">
        <v>0</v>
      </c>
      <c r="R539" s="2">
        <v>0</v>
      </c>
      <c r="S539" s="2" t="s">
        <v>33</v>
      </c>
      <c r="T539" s="2" t="s">
        <v>34</v>
      </c>
      <c r="U539" s="2" t="s">
        <v>35</v>
      </c>
      <c r="V539" s="2" t="s">
        <v>36</v>
      </c>
      <c r="W539" s="2" t="s">
        <v>37</v>
      </c>
      <c r="X539" s="2">
        <v>3241000</v>
      </c>
      <c r="Y539" s="96" t="s">
        <v>38</v>
      </c>
    </row>
    <row r="540" spans="1:25" ht="195" x14ac:dyDescent="0.2">
      <c r="A540" s="2" t="s">
        <v>818</v>
      </c>
      <c r="B540" s="2" t="s">
        <v>26</v>
      </c>
      <c r="C540" s="2" t="s">
        <v>54</v>
      </c>
      <c r="D540" s="2" t="s">
        <v>55</v>
      </c>
      <c r="E540" s="24">
        <v>93141808</v>
      </c>
      <c r="F540" s="129" t="s">
        <v>819</v>
      </c>
      <c r="G540" s="3">
        <v>1</v>
      </c>
      <c r="H540" s="3">
        <v>1</v>
      </c>
      <c r="I540" s="2">
        <v>6</v>
      </c>
      <c r="J540" s="2">
        <v>1</v>
      </c>
      <c r="K540" s="2" t="s">
        <v>30</v>
      </c>
      <c r="L540" s="2" t="s">
        <v>31</v>
      </c>
      <c r="M540" s="2" t="s">
        <v>57</v>
      </c>
      <c r="N540" s="2">
        <v>0</v>
      </c>
      <c r="O540" s="43">
        <v>30000000</v>
      </c>
      <c r="P540" s="43">
        <v>30000000</v>
      </c>
      <c r="Q540" s="1">
        <v>0</v>
      </c>
      <c r="R540" s="2">
        <v>0</v>
      </c>
      <c r="S540" s="2" t="s">
        <v>33</v>
      </c>
      <c r="T540" s="2" t="s">
        <v>34</v>
      </c>
      <c r="U540" s="2" t="s">
        <v>35</v>
      </c>
      <c r="V540" s="2" t="s">
        <v>36</v>
      </c>
      <c r="W540" s="2" t="s">
        <v>37</v>
      </c>
      <c r="X540" s="2">
        <v>3241000</v>
      </c>
      <c r="Y540" s="96" t="s">
        <v>38</v>
      </c>
    </row>
    <row r="541" spans="1:25" ht="135" x14ac:dyDescent="0.2">
      <c r="A541" s="2" t="s">
        <v>820</v>
      </c>
      <c r="B541" s="2" t="s">
        <v>26</v>
      </c>
      <c r="C541" s="2" t="s">
        <v>54</v>
      </c>
      <c r="D541" s="2" t="s">
        <v>55</v>
      </c>
      <c r="E541" s="24">
        <v>80101509</v>
      </c>
      <c r="F541" s="129" t="s">
        <v>821</v>
      </c>
      <c r="G541" s="3">
        <v>1</v>
      </c>
      <c r="H541" s="3">
        <v>1</v>
      </c>
      <c r="I541" s="2">
        <v>6</v>
      </c>
      <c r="J541" s="2">
        <v>1</v>
      </c>
      <c r="K541" s="2" t="s">
        <v>30</v>
      </c>
      <c r="L541" s="2" t="s">
        <v>31</v>
      </c>
      <c r="M541" s="2" t="s">
        <v>32</v>
      </c>
      <c r="N541" s="2">
        <v>0</v>
      </c>
      <c r="O541" s="43">
        <v>11784000</v>
      </c>
      <c r="P541" s="43">
        <v>11784000</v>
      </c>
      <c r="Q541" s="1">
        <v>0</v>
      </c>
      <c r="R541" s="2">
        <v>0</v>
      </c>
      <c r="S541" s="2" t="s">
        <v>33</v>
      </c>
      <c r="T541" s="2" t="s">
        <v>34</v>
      </c>
      <c r="U541" s="2" t="s">
        <v>35</v>
      </c>
      <c r="V541" s="2" t="s">
        <v>36</v>
      </c>
      <c r="W541" s="2" t="s">
        <v>37</v>
      </c>
      <c r="X541" s="2">
        <v>3241000</v>
      </c>
      <c r="Y541" s="96" t="s">
        <v>38</v>
      </c>
    </row>
    <row r="542" spans="1:25" ht="135" x14ac:dyDescent="0.2">
      <c r="A542" s="2" t="s">
        <v>822</v>
      </c>
      <c r="B542" s="2" t="s">
        <v>26</v>
      </c>
      <c r="C542" s="2" t="s">
        <v>54</v>
      </c>
      <c r="D542" s="2" t="s">
        <v>55</v>
      </c>
      <c r="E542" s="24">
        <v>80101509</v>
      </c>
      <c r="F542" s="129" t="s">
        <v>821</v>
      </c>
      <c r="G542" s="3">
        <v>1</v>
      </c>
      <c r="H542" s="3">
        <v>1</v>
      </c>
      <c r="I542" s="2">
        <v>6</v>
      </c>
      <c r="J542" s="2">
        <v>1</v>
      </c>
      <c r="K542" s="2" t="s">
        <v>30</v>
      </c>
      <c r="L542" s="2" t="s">
        <v>31</v>
      </c>
      <c r="M542" s="2" t="s">
        <v>32</v>
      </c>
      <c r="N542" s="2">
        <v>0</v>
      </c>
      <c r="O542" s="43">
        <v>11784000</v>
      </c>
      <c r="P542" s="43">
        <v>11784000</v>
      </c>
      <c r="Q542" s="1">
        <v>0</v>
      </c>
      <c r="R542" s="2">
        <v>0</v>
      </c>
      <c r="S542" s="2" t="s">
        <v>33</v>
      </c>
      <c r="T542" s="2" t="s">
        <v>34</v>
      </c>
      <c r="U542" s="2" t="s">
        <v>35</v>
      </c>
      <c r="V542" s="2" t="s">
        <v>36</v>
      </c>
      <c r="W542" s="2" t="s">
        <v>37</v>
      </c>
      <c r="X542" s="2">
        <v>3241000</v>
      </c>
      <c r="Y542" s="96" t="s">
        <v>38</v>
      </c>
    </row>
    <row r="543" spans="1:25" ht="135" x14ac:dyDescent="0.2">
      <c r="A543" s="2" t="s">
        <v>823</v>
      </c>
      <c r="B543" s="2" t="s">
        <v>26</v>
      </c>
      <c r="C543" s="2" t="s">
        <v>54</v>
      </c>
      <c r="D543" s="2" t="s">
        <v>55</v>
      </c>
      <c r="E543" s="24">
        <v>80101509</v>
      </c>
      <c r="F543" s="129" t="s">
        <v>821</v>
      </c>
      <c r="G543" s="3">
        <v>1</v>
      </c>
      <c r="H543" s="3">
        <v>1</v>
      </c>
      <c r="I543" s="2">
        <v>6</v>
      </c>
      <c r="J543" s="2">
        <v>1</v>
      </c>
      <c r="K543" s="2" t="s">
        <v>30</v>
      </c>
      <c r="L543" s="2" t="s">
        <v>31</v>
      </c>
      <c r="M543" s="2" t="s">
        <v>32</v>
      </c>
      <c r="N543" s="2">
        <v>0</v>
      </c>
      <c r="O543" s="43">
        <v>11784000</v>
      </c>
      <c r="P543" s="43">
        <v>11784000</v>
      </c>
      <c r="Q543" s="1">
        <v>0</v>
      </c>
      <c r="R543" s="2">
        <v>0</v>
      </c>
      <c r="S543" s="2" t="s">
        <v>33</v>
      </c>
      <c r="T543" s="2" t="s">
        <v>34</v>
      </c>
      <c r="U543" s="2" t="s">
        <v>35</v>
      </c>
      <c r="V543" s="2" t="s">
        <v>36</v>
      </c>
      <c r="W543" s="2" t="s">
        <v>37</v>
      </c>
      <c r="X543" s="2">
        <v>3241000</v>
      </c>
      <c r="Y543" s="96" t="s">
        <v>38</v>
      </c>
    </row>
    <row r="544" spans="1:25" ht="135" x14ac:dyDescent="0.2">
      <c r="A544" s="2" t="s">
        <v>824</v>
      </c>
      <c r="B544" s="2" t="s">
        <v>26</v>
      </c>
      <c r="C544" s="2" t="s">
        <v>54</v>
      </c>
      <c r="D544" s="2" t="s">
        <v>55</v>
      </c>
      <c r="E544" s="24">
        <v>80101509</v>
      </c>
      <c r="F544" s="129" t="s">
        <v>821</v>
      </c>
      <c r="G544" s="3">
        <v>1</v>
      </c>
      <c r="H544" s="3">
        <v>1</v>
      </c>
      <c r="I544" s="2">
        <v>6</v>
      </c>
      <c r="J544" s="2">
        <v>1</v>
      </c>
      <c r="K544" s="2" t="s">
        <v>30</v>
      </c>
      <c r="L544" s="2" t="s">
        <v>31</v>
      </c>
      <c r="M544" s="2" t="s">
        <v>32</v>
      </c>
      <c r="N544" s="2">
        <v>0</v>
      </c>
      <c r="O544" s="43">
        <v>11784000</v>
      </c>
      <c r="P544" s="43">
        <v>11784000</v>
      </c>
      <c r="Q544" s="1">
        <v>0</v>
      </c>
      <c r="R544" s="2">
        <v>0</v>
      </c>
      <c r="S544" s="2" t="s">
        <v>33</v>
      </c>
      <c r="T544" s="2" t="s">
        <v>34</v>
      </c>
      <c r="U544" s="2" t="s">
        <v>35</v>
      </c>
      <c r="V544" s="2" t="s">
        <v>36</v>
      </c>
      <c r="W544" s="2" t="s">
        <v>37</v>
      </c>
      <c r="X544" s="2">
        <v>3241000</v>
      </c>
      <c r="Y544" s="96" t="s">
        <v>38</v>
      </c>
    </row>
    <row r="545" spans="1:25" ht="135" x14ac:dyDescent="0.2">
      <c r="A545" s="2" t="s">
        <v>825</v>
      </c>
      <c r="B545" s="2" t="s">
        <v>26</v>
      </c>
      <c r="C545" s="2" t="s">
        <v>54</v>
      </c>
      <c r="D545" s="2" t="s">
        <v>55</v>
      </c>
      <c r="E545" s="98">
        <v>80111607</v>
      </c>
      <c r="F545" s="129" t="s">
        <v>826</v>
      </c>
      <c r="G545" s="3">
        <v>1</v>
      </c>
      <c r="H545" s="3">
        <v>1</v>
      </c>
      <c r="I545" s="2">
        <v>10.4</v>
      </c>
      <c r="J545" s="2">
        <v>1</v>
      </c>
      <c r="K545" s="2" t="s">
        <v>30</v>
      </c>
      <c r="L545" s="2" t="s">
        <v>31</v>
      </c>
      <c r="M545" s="2" t="s">
        <v>57</v>
      </c>
      <c r="N545" s="2">
        <v>0</v>
      </c>
      <c r="O545" s="43">
        <v>62400000</v>
      </c>
      <c r="P545" s="43">
        <v>62400000</v>
      </c>
      <c r="Q545" s="1">
        <v>0</v>
      </c>
      <c r="R545" s="2">
        <v>0</v>
      </c>
      <c r="S545" s="2" t="s">
        <v>33</v>
      </c>
      <c r="T545" s="2" t="s">
        <v>34</v>
      </c>
      <c r="U545" s="2" t="s">
        <v>35</v>
      </c>
      <c r="V545" s="2" t="s">
        <v>36</v>
      </c>
      <c r="W545" s="2" t="s">
        <v>37</v>
      </c>
      <c r="X545" s="2">
        <v>3241000</v>
      </c>
      <c r="Y545" s="96" t="s">
        <v>38</v>
      </c>
    </row>
    <row r="546" spans="1:25" ht="165" x14ac:dyDescent="0.2">
      <c r="A546" s="2" t="s">
        <v>827</v>
      </c>
      <c r="B546" s="2" t="s">
        <v>26</v>
      </c>
      <c r="C546" s="2" t="s">
        <v>54</v>
      </c>
      <c r="D546" s="2" t="s">
        <v>55</v>
      </c>
      <c r="E546" s="98">
        <v>80101604</v>
      </c>
      <c r="F546" s="28" t="s">
        <v>828</v>
      </c>
      <c r="G546" s="3">
        <v>1</v>
      </c>
      <c r="H546" s="3">
        <v>1</v>
      </c>
      <c r="I546" s="2">
        <v>6</v>
      </c>
      <c r="J546" s="2">
        <v>1</v>
      </c>
      <c r="K546" s="2" t="s">
        <v>30</v>
      </c>
      <c r="L546" s="2" t="s">
        <v>31</v>
      </c>
      <c r="M546" s="2" t="s">
        <v>57</v>
      </c>
      <c r="N546" s="2">
        <v>0</v>
      </c>
      <c r="O546" s="43">
        <v>42000000</v>
      </c>
      <c r="P546" s="43">
        <v>42000000</v>
      </c>
      <c r="Q546" s="1">
        <v>0</v>
      </c>
      <c r="R546" s="2">
        <v>0</v>
      </c>
      <c r="S546" s="2" t="s">
        <v>33</v>
      </c>
      <c r="T546" s="2" t="s">
        <v>34</v>
      </c>
      <c r="U546" s="2" t="s">
        <v>35</v>
      </c>
      <c r="V546" s="2" t="s">
        <v>36</v>
      </c>
      <c r="W546" s="2" t="s">
        <v>37</v>
      </c>
      <c r="X546" s="2">
        <v>3241000</v>
      </c>
      <c r="Y546" s="96" t="s">
        <v>38</v>
      </c>
    </row>
    <row r="547" spans="1:25" ht="180" x14ac:dyDescent="0.2">
      <c r="A547" s="2" t="s">
        <v>829</v>
      </c>
      <c r="B547" s="2" t="s">
        <v>26</v>
      </c>
      <c r="C547" s="2" t="s">
        <v>54</v>
      </c>
      <c r="D547" s="2" t="s">
        <v>55</v>
      </c>
      <c r="E547" s="2">
        <v>82141504</v>
      </c>
      <c r="F547" s="28" t="s">
        <v>830</v>
      </c>
      <c r="G547" s="3">
        <v>1</v>
      </c>
      <c r="H547" s="3">
        <v>1</v>
      </c>
      <c r="I547" s="2">
        <v>6</v>
      </c>
      <c r="J547" s="2">
        <v>1</v>
      </c>
      <c r="K547" s="2" t="s">
        <v>30</v>
      </c>
      <c r="L547" s="2" t="s">
        <v>31</v>
      </c>
      <c r="M547" s="2" t="s">
        <v>57</v>
      </c>
      <c r="N547" s="2">
        <v>0</v>
      </c>
      <c r="O547" s="4">
        <v>28800000</v>
      </c>
      <c r="P547" s="4">
        <v>28800000</v>
      </c>
      <c r="Q547" s="1">
        <v>0</v>
      </c>
      <c r="R547" s="2">
        <v>0</v>
      </c>
      <c r="S547" s="2" t="s">
        <v>33</v>
      </c>
      <c r="T547" s="2" t="s">
        <v>34</v>
      </c>
      <c r="U547" s="2" t="s">
        <v>35</v>
      </c>
      <c r="V547" s="2" t="s">
        <v>36</v>
      </c>
      <c r="W547" s="2" t="s">
        <v>37</v>
      </c>
      <c r="X547" s="2">
        <v>3241000</v>
      </c>
      <c r="Y547" s="96" t="s">
        <v>38</v>
      </c>
    </row>
    <row r="548" spans="1:25" ht="180" x14ac:dyDescent="0.2">
      <c r="A548" s="2" t="s">
        <v>831</v>
      </c>
      <c r="B548" s="2" t="s">
        <v>26</v>
      </c>
      <c r="C548" s="2" t="s">
        <v>54</v>
      </c>
      <c r="D548" s="2" t="s">
        <v>55</v>
      </c>
      <c r="E548" s="2">
        <v>82141504</v>
      </c>
      <c r="F548" s="28" t="s">
        <v>830</v>
      </c>
      <c r="G548" s="3">
        <v>1</v>
      </c>
      <c r="H548" s="3">
        <v>1</v>
      </c>
      <c r="I548" s="2">
        <v>6</v>
      </c>
      <c r="J548" s="2">
        <v>1</v>
      </c>
      <c r="K548" s="2" t="s">
        <v>30</v>
      </c>
      <c r="L548" s="2" t="s">
        <v>31</v>
      </c>
      <c r="M548" s="2" t="s">
        <v>57</v>
      </c>
      <c r="N548" s="2">
        <v>0</v>
      </c>
      <c r="O548" s="4">
        <v>27000000</v>
      </c>
      <c r="P548" s="4">
        <v>27000000</v>
      </c>
      <c r="Q548" s="1">
        <v>0</v>
      </c>
      <c r="R548" s="2">
        <v>0</v>
      </c>
      <c r="S548" s="2" t="s">
        <v>33</v>
      </c>
      <c r="T548" s="2" t="s">
        <v>34</v>
      </c>
      <c r="U548" s="2" t="s">
        <v>35</v>
      </c>
      <c r="V548" s="2" t="s">
        <v>36</v>
      </c>
      <c r="W548" s="2" t="s">
        <v>37</v>
      </c>
      <c r="X548" s="2">
        <v>3241000</v>
      </c>
      <c r="Y548" s="96" t="s">
        <v>38</v>
      </c>
    </row>
    <row r="549" spans="1:25" ht="195" x14ac:dyDescent="0.2">
      <c r="A549" s="2" t="s">
        <v>832</v>
      </c>
      <c r="B549" s="2" t="s">
        <v>26</v>
      </c>
      <c r="C549" s="2" t="s">
        <v>54</v>
      </c>
      <c r="D549" s="2" t="s">
        <v>55</v>
      </c>
      <c r="E549" s="33">
        <v>80111601</v>
      </c>
      <c r="F549" s="2" t="s">
        <v>130</v>
      </c>
      <c r="G549" s="3">
        <v>1</v>
      </c>
      <c r="H549" s="3">
        <v>1</v>
      </c>
      <c r="I549" s="2">
        <v>11</v>
      </c>
      <c r="J549" s="2">
        <v>1</v>
      </c>
      <c r="K549" s="2" t="s">
        <v>30</v>
      </c>
      <c r="L549" s="2" t="s">
        <v>31</v>
      </c>
      <c r="M549" s="2" t="s">
        <v>57</v>
      </c>
      <c r="N549" s="2">
        <v>0</v>
      </c>
      <c r="O549" s="4">
        <v>63057280</v>
      </c>
      <c r="P549" s="4">
        <v>63057280</v>
      </c>
      <c r="Q549" s="1">
        <v>0</v>
      </c>
      <c r="R549" s="2">
        <v>0</v>
      </c>
      <c r="S549" s="2" t="s">
        <v>33</v>
      </c>
      <c r="T549" s="2" t="s">
        <v>34</v>
      </c>
      <c r="U549" s="2" t="s">
        <v>35</v>
      </c>
      <c r="V549" s="2" t="s">
        <v>36</v>
      </c>
      <c r="W549" s="2" t="s">
        <v>37</v>
      </c>
      <c r="X549" s="2">
        <v>3241000</v>
      </c>
      <c r="Y549" s="96" t="s">
        <v>38</v>
      </c>
    </row>
    <row r="550" spans="1:25" ht="195" x14ac:dyDescent="0.2">
      <c r="A550" s="2" t="s">
        <v>833</v>
      </c>
      <c r="B550" s="2" t="s">
        <v>26</v>
      </c>
      <c r="C550" s="2" t="s">
        <v>834</v>
      </c>
      <c r="D550" s="2" t="s">
        <v>835</v>
      </c>
      <c r="E550" s="2">
        <v>80161507</v>
      </c>
      <c r="F550" s="28" t="s">
        <v>836</v>
      </c>
      <c r="G550" s="3">
        <v>1</v>
      </c>
      <c r="H550" s="3">
        <v>1</v>
      </c>
      <c r="I550" s="2">
        <v>11</v>
      </c>
      <c r="J550" s="2">
        <v>1</v>
      </c>
      <c r="K550" s="2" t="s">
        <v>30</v>
      </c>
      <c r="L550" s="2" t="s">
        <v>31</v>
      </c>
      <c r="M550" s="2" t="s">
        <v>57</v>
      </c>
      <c r="N550" s="2">
        <v>0</v>
      </c>
      <c r="O550" s="4">
        <v>52960000</v>
      </c>
      <c r="P550" s="5">
        <v>52960000</v>
      </c>
      <c r="Q550" s="1">
        <v>0</v>
      </c>
      <c r="R550" s="2">
        <v>0</v>
      </c>
      <c r="S550" s="2" t="s">
        <v>33</v>
      </c>
      <c r="T550" s="2" t="s">
        <v>837</v>
      </c>
      <c r="U550" s="2" t="s">
        <v>838</v>
      </c>
      <c r="V550" s="2" t="s">
        <v>839</v>
      </c>
      <c r="W550" s="2" t="s">
        <v>840</v>
      </c>
      <c r="X550" s="2">
        <v>3241000</v>
      </c>
      <c r="Y550" s="100" t="s">
        <v>841</v>
      </c>
    </row>
    <row r="551" spans="1:25" ht="135" x14ac:dyDescent="0.2">
      <c r="A551" s="2" t="s">
        <v>842</v>
      </c>
      <c r="B551" s="2" t="s">
        <v>26</v>
      </c>
      <c r="C551" s="2" t="s">
        <v>834</v>
      </c>
      <c r="D551" s="2" t="s">
        <v>835</v>
      </c>
      <c r="E551" s="2">
        <v>80101604</v>
      </c>
      <c r="F551" s="28" t="s">
        <v>843</v>
      </c>
      <c r="G551" s="3">
        <v>1</v>
      </c>
      <c r="H551" s="3">
        <v>1</v>
      </c>
      <c r="I551" s="2">
        <v>6</v>
      </c>
      <c r="J551" s="2">
        <v>1</v>
      </c>
      <c r="K551" s="2" t="s">
        <v>30</v>
      </c>
      <c r="L551" s="2" t="s">
        <v>31</v>
      </c>
      <c r="M551" s="2" t="s">
        <v>57</v>
      </c>
      <c r="N551" s="2">
        <v>0</v>
      </c>
      <c r="O551" s="4">
        <v>45000000</v>
      </c>
      <c r="P551" s="5">
        <v>45000000</v>
      </c>
      <c r="Q551" s="1">
        <v>0</v>
      </c>
      <c r="R551" s="2">
        <v>0</v>
      </c>
      <c r="S551" s="2" t="s">
        <v>33</v>
      </c>
      <c r="T551" s="2" t="s">
        <v>837</v>
      </c>
      <c r="U551" s="2" t="s">
        <v>838</v>
      </c>
      <c r="V551" s="2" t="s">
        <v>839</v>
      </c>
      <c r="W551" s="2" t="s">
        <v>840</v>
      </c>
      <c r="X551" s="2">
        <v>3241000</v>
      </c>
      <c r="Y551" s="100" t="s">
        <v>841</v>
      </c>
    </row>
    <row r="552" spans="1:25" ht="135" x14ac:dyDescent="0.2">
      <c r="A552" s="2" t="s">
        <v>844</v>
      </c>
      <c r="B552" s="2" t="s">
        <v>26</v>
      </c>
      <c r="C552" s="2" t="s">
        <v>54</v>
      </c>
      <c r="D552" s="2" t="s">
        <v>55</v>
      </c>
      <c r="E552" s="2">
        <v>80161504</v>
      </c>
      <c r="F552" s="2" t="s">
        <v>480</v>
      </c>
      <c r="G552" s="3">
        <v>1</v>
      </c>
      <c r="H552" s="3">
        <v>1</v>
      </c>
      <c r="I552" s="2">
        <v>10.5</v>
      </c>
      <c r="J552" s="2">
        <v>1</v>
      </c>
      <c r="K552" s="2" t="s">
        <v>30</v>
      </c>
      <c r="L552" s="2" t="s">
        <v>31</v>
      </c>
      <c r="M552" s="2" t="s">
        <v>32</v>
      </c>
      <c r="N552" s="2">
        <v>0</v>
      </c>
      <c r="O552" s="4">
        <v>32760000</v>
      </c>
      <c r="P552" s="4">
        <v>32760000</v>
      </c>
      <c r="Q552" s="1">
        <v>0</v>
      </c>
      <c r="R552" s="2">
        <v>0</v>
      </c>
      <c r="S552" s="2" t="s">
        <v>33</v>
      </c>
      <c r="T552" s="2" t="s">
        <v>34</v>
      </c>
      <c r="U552" s="2" t="s">
        <v>35</v>
      </c>
      <c r="V552" s="2" t="s">
        <v>36</v>
      </c>
      <c r="W552" s="2" t="s">
        <v>37</v>
      </c>
      <c r="X552" s="2">
        <v>3241000</v>
      </c>
      <c r="Y552" s="96" t="s">
        <v>38</v>
      </c>
    </row>
    <row r="553" spans="1:25" ht="195" x14ac:dyDescent="0.2">
      <c r="A553" s="2" t="s">
        <v>845</v>
      </c>
      <c r="B553" s="2" t="s">
        <v>26</v>
      </c>
      <c r="C553" s="2" t="s">
        <v>834</v>
      </c>
      <c r="D553" s="2" t="s">
        <v>835</v>
      </c>
      <c r="E553" s="2">
        <v>60106604</v>
      </c>
      <c r="F553" s="28" t="s">
        <v>846</v>
      </c>
      <c r="G553" s="3">
        <v>1</v>
      </c>
      <c r="H553" s="3">
        <v>1</v>
      </c>
      <c r="I553" s="2">
        <v>10</v>
      </c>
      <c r="J553" s="2">
        <v>1</v>
      </c>
      <c r="K553" s="2" t="s">
        <v>847</v>
      </c>
      <c r="L553" s="2" t="s">
        <v>848</v>
      </c>
      <c r="M553" s="2" t="s">
        <v>32</v>
      </c>
      <c r="N553" s="2">
        <v>0</v>
      </c>
      <c r="O553" s="4">
        <v>35068953</v>
      </c>
      <c r="P553" s="5">
        <v>35068953</v>
      </c>
      <c r="Q553" s="1">
        <v>0</v>
      </c>
      <c r="R553" s="2">
        <v>0</v>
      </c>
      <c r="S553" s="2" t="s">
        <v>33</v>
      </c>
      <c r="T553" s="2" t="s">
        <v>837</v>
      </c>
      <c r="U553" s="2" t="s">
        <v>35</v>
      </c>
      <c r="V553" s="2" t="s">
        <v>36</v>
      </c>
      <c r="W553" s="2" t="s">
        <v>37</v>
      </c>
      <c r="X553" s="2">
        <v>3241000</v>
      </c>
      <c r="Y553" s="100" t="s">
        <v>38</v>
      </c>
    </row>
    <row r="554" spans="1:25" ht="135" x14ac:dyDescent="0.2">
      <c r="A554" s="2" t="s">
        <v>849</v>
      </c>
      <c r="B554" s="6" t="s">
        <v>26</v>
      </c>
      <c r="C554" s="6" t="s">
        <v>834</v>
      </c>
      <c r="D554" s="6" t="s">
        <v>835</v>
      </c>
      <c r="E554" s="24">
        <v>80121701</v>
      </c>
      <c r="F554" s="28" t="s">
        <v>850</v>
      </c>
      <c r="G554" s="27">
        <v>6</v>
      </c>
      <c r="H554" s="27">
        <v>6</v>
      </c>
      <c r="I554" s="2">
        <v>6</v>
      </c>
      <c r="J554" s="2">
        <v>1</v>
      </c>
      <c r="K554" s="2" t="s">
        <v>30</v>
      </c>
      <c r="L554" s="2" t="s">
        <v>31</v>
      </c>
      <c r="M554" s="2" t="s">
        <v>57</v>
      </c>
      <c r="N554" s="2">
        <v>0</v>
      </c>
      <c r="O554" s="4">
        <v>45000000</v>
      </c>
      <c r="P554" s="4">
        <v>45000000</v>
      </c>
      <c r="Q554" s="2">
        <v>0</v>
      </c>
      <c r="R554" s="6">
        <v>0</v>
      </c>
      <c r="S554" s="6" t="s">
        <v>33</v>
      </c>
      <c r="T554" s="6" t="s">
        <v>837</v>
      </c>
      <c r="U554" s="6" t="s">
        <v>35</v>
      </c>
      <c r="V554" s="6" t="s">
        <v>36</v>
      </c>
      <c r="W554" s="6" t="s">
        <v>37</v>
      </c>
      <c r="X554" s="6">
        <v>3241000</v>
      </c>
      <c r="Y554" s="96" t="s">
        <v>38</v>
      </c>
    </row>
    <row r="555" spans="1:25" ht="135" x14ac:dyDescent="0.2">
      <c r="A555" s="2" t="s">
        <v>851</v>
      </c>
      <c r="B555" s="6" t="s">
        <v>26</v>
      </c>
      <c r="C555" s="6" t="s">
        <v>834</v>
      </c>
      <c r="D555" s="6" t="s">
        <v>835</v>
      </c>
      <c r="E555" s="24">
        <v>80121701</v>
      </c>
      <c r="F555" s="28" t="s">
        <v>852</v>
      </c>
      <c r="G555" s="27">
        <v>6</v>
      </c>
      <c r="H555" s="27">
        <v>6</v>
      </c>
      <c r="I555" s="2">
        <v>4</v>
      </c>
      <c r="J555" s="2">
        <v>1</v>
      </c>
      <c r="K555" s="2" t="s">
        <v>30</v>
      </c>
      <c r="L555" s="2" t="s">
        <v>31</v>
      </c>
      <c r="M555" s="2" t="s">
        <v>57</v>
      </c>
      <c r="N555" s="2">
        <v>0</v>
      </c>
      <c r="O555" s="4">
        <v>30000000</v>
      </c>
      <c r="P555" s="5">
        <v>30000000</v>
      </c>
      <c r="Q555" s="2">
        <v>0</v>
      </c>
      <c r="R555" s="6">
        <v>0</v>
      </c>
      <c r="S555" s="6" t="s">
        <v>33</v>
      </c>
      <c r="T555" s="6" t="s">
        <v>837</v>
      </c>
      <c r="U555" s="6" t="s">
        <v>35</v>
      </c>
      <c r="V555" s="6" t="s">
        <v>36</v>
      </c>
      <c r="W555" s="6" t="s">
        <v>37</v>
      </c>
      <c r="X555" s="6">
        <v>3241000</v>
      </c>
      <c r="Y555" s="96" t="s">
        <v>38</v>
      </c>
    </row>
    <row r="556" spans="1:25" ht="135" x14ac:dyDescent="0.2">
      <c r="A556" s="2" t="s">
        <v>853</v>
      </c>
      <c r="B556" s="6" t="s">
        <v>26</v>
      </c>
      <c r="C556" s="6" t="s">
        <v>834</v>
      </c>
      <c r="D556" s="6" t="s">
        <v>835</v>
      </c>
      <c r="E556" s="98">
        <v>83121502</v>
      </c>
      <c r="F556" s="28" t="s">
        <v>854</v>
      </c>
      <c r="G556" s="27">
        <v>6</v>
      </c>
      <c r="H556" s="27">
        <v>6</v>
      </c>
      <c r="I556" s="2">
        <v>4</v>
      </c>
      <c r="J556" s="2">
        <v>1</v>
      </c>
      <c r="K556" s="2" t="s">
        <v>30</v>
      </c>
      <c r="L556" s="2" t="s">
        <v>31</v>
      </c>
      <c r="M556" s="2" t="s">
        <v>32</v>
      </c>
      <c r="N556" s="2">
        <v>0</v>
      </c>
      <c r="O556" s="4">
        <v>9400000</v>
      </c>
      <c r="P556" s="4">
        <v>9400000</v>
      </c>
      <c r="Q556" s="2">
        <v>0</v>
      </c>
      <c r="R556" s="6">
        <v>0</v>
      </c>
      <c r="S556" s="6" t="s">
        <v>33</v>
      </c>
      <c r="T556" s="6" t="s">
        <v>837</v>
      </c>
      <c r="U556" s="6" t="s">
        <v>35</v>
      </c>
      <c r="V556" s="6" t="s">
        <v>36</v>
      </c>
      <c r="W556" s="6" t="s">
        <v>37</v>
      </c>
      <c r="X556" s="6">
        <v>3241000</v>
      </c>
      <c r="Y556" s="96" t="s">
        <v>38</v>
      </c>
    </row>
    <row r="557" spans="1:25" ht="135" x14ac:dyDescent="0.2">
      <c r="A557" s="44" t="s">
        <v>855</v>
      </c>
      <c r="B557" s="6" t="s">
        <v>26</v>
      </c>
      <c r="C557" s="6" t="s">
        <v>834</v>
      </c>
      <c r="D557" s="6" t="s">
        <v>835</v>
      </c>
      <c r="E557" s="101">
        <v>83121502</v>
      </c>
      <c r="F557" s="28" t="s">
        <v>854</v>
      </c>
      <c r="G557" s="44">
        <v>6</v>
      </c>
      <c r="H557" s="44">
        <v>6</v>
      </c>
      <c r="I557" s="44">
        <v>4</v>
      </c>
      <c r="J557" s="6">
        <v>1</v>
      </c>
      <c r="K557" s="6" t="s">
        <v>30</v>
      </c>
      <c r="L557" s="6" t="s">
        <v>31</v>
      </c>
      <c r="M557" s="2" t="s">
        <v>32</v>
      </c>
      <c r="N557" s="6">
        <v>0</v>
      </c>
      <c r="O557" s="7">
        <v>9400000</v>
      </c>
      <c r="P557" s="7">
        <v>9400000</v>
      </c>
      <c r="Q557" s="6">
        <v>0</v>
      </c>
      <c r="R557" s="6">
        <v>0</v>
      </c>
      <c r="S557" s="6" t="s">
        <v>33</v>
      </c>
      <c r="T557" s="6" t="s">
        <v>837</v>
      </c>
      <c r="U557" s="6" t="s">
        <v>35</v>
      </c>
      <c r="V557" s="6" t="s">
        <v>36</v>
      </c>
      <c r="W557" s="6" t="s">
        <v>37</v>
      </c>
      <c r="X557" s="6">
        <v>3241000</v>
      </c>
      <c r="Y557" s="102" t="s">
        <v>38</v>
      </c>
    </row>
    <row r="558" spans="1:25" ht="150" x14ac:dyDescent="0.2">
      <c r="A558" s="44" t="s">
        <v>856</v>
      </c>
      <c r="B558" s="6" t="s">
        <v>26</v>
      </c>
      <c r="C558" s="6" t="s">
        <v>834</v>
      </c>
      <c r="D558" s="6" t="s">
        <v>835</v>
      </c>
      <c r="E558" s="101">
        <v>80121609</v>
      </c>
      <c r="F558" s="28" t="s">
        <v>857</v>
      </c>
      <c r="G558" s="44">
        <v>6</v>
      </c>
      <c r="H558" s="44">
        <v>6</v>
      </c>
      <c r="I558" s="44">
        <v>4</v>
      </c>
      <c r="J558" s="6">
        <v>1</v>
      </c>
      <c r="K558" s="6" t="s">
        <v>30</v>
      </c>
      <c r="L558" s="6" t="s">
        <v>31</v>
      </c>
      <c r="M558" s="2" t="s">
        <v>57</v>
      </c>
      <c r="N558" s="6">
        <v>0</v>
      </c>
      <c r="O558" s="7">
        <v>34000000</v>
      </c>
      <c r="P558" s="7">
        <v>34000000</v>
      </c>
      <c r="Q558" s="6">
        <v>0</v>
      </c>
      <c r="R558" s="6">
        <v>0</v>
      </c>
      <c r="S558" s="6" t="s">
        <v>33</v>
      </c>
      <c r="T558" s="6" t="s">
        <v>837</v>
      </c>
      <c r="U558" s="6" t="s">
        <v>35</v>
      </c>
      <c r="V558" s="6" t="s">
        <v>36</v>
      </c>
      <c r="W558" s="6" t="s">
        <v>37</v>
      </c>
      <c r="X558" s="6">
        <v>3241000</v>
      </c>
      <c r="Y558" s="102" t="s">
        <v>38</v>
      </c>
    </row>
    <row r="559" spans="1:25" ht="165" x14ac:dyDescent="0.2">
      <c r="A559" s="44" t="s">
        <v>858</v>
      </c>
      <c r="B559" s="6" t="s">
        <v>26</v>
      </c>
      <c r="C559" s="6" t="s">
        <v>834</v>
      </c>
      <c r="D559" s="6" t="s">
        <v>835</v>
      </c>
      <c r="E559" s="101">
        <v>86141501</v>
      </c>
      <c r="F559" s="28" t="s">
        <v>859</v>
      </c>
      <c r="G559" s="44">
        <v>6</v>
      </c>
      <c r="H559" s="44">
        <v>6</v>
      </c>
      <c r="I559" s="44">
        <v>4</v>
      </c>
      <c r="J559" s="6">
        <v>1</v>
      </c>
      <c r="K559" s="6" t="s">
        <v>30</v>
      </c>
      <c r="L559" s="6" t="s">
        <v>31</v>
      </c>
      <c r="M559" s="2" t="s">
        <v>57</v>
      </c>
      <c r="N559" s="6">
        <v>0</v>
      </c>
      <c r="O559" s="7">
        <v>28000000</v>
      </c>
      <c r="P559" s="7">
        <v>28000000</v>
      </c>
      <c r="Q559" s="6">
        <v>0</v>
      </c>
      <c r="R559" s="6">
        <v>0</v>
      </c>
      <c r="S559" s="6" t="s">
        <v>33</v>
      </c>
      <c r="T559" s="6" t="s">
        <v>837</v>
      </c>
      <c r="U559" s="6" t="s">
        <v>35</v>
      </c>
      <c r="V559" s="6" t="s">
        <v>36</v>
      </c>
      <c r="W559" s="6" t="s">
        <v>37</v>
      </c>
      <c r="X559" s="6">
        <v>3241000</v>
      </c>
      <c r="Y559" s="102" t="s">
        <v>38</v>
      </c>
    </row>
    <row r="560" spans="1:25" ht="150" x14ac:dyDescent="0.2">
      <c r="A560" s="44" t="s">
        <v>860</v>
      </c>
      <c r="B560" s="6" t="s">
        <v>26</v>
      </c>
      <c r="C560" s="6" t="s">
        <v>834</v>
      </c>
      <c r="D560" s="6" t="s">
        <v>835</v>
      </c>
      <c r="E560" s="101">
        <v>80121503</v>
      </c>
      <c r="F560" s="28" t="s">
        <v>861</v>
      </c>
      <c r="G560" s="44">
        <v>6</v>
      </c>
      <c r="H560" s="44">
        <v>6</v>
      </c>
      <c r="I560" s="44">
        <v>4</v>
      </c>
      <c r="J560" s="6">
        <v>1</v>
      </c>
      <c r="K560" s="6" t="s">
        <v>30</v>
      </c>
      <c r="L560" s="6" t="s">
        <v>31</v>
      </c>
      <c r="M560" s="2" t="s">
        <v>57</v>
      </c>
      <c r="N560" s="6">
        <v>0</v>
      </c>
      <c r="O560" s="7">
        <v>30000000</v>
      </c>
      <c r="P560" s="7">
        <v>30000000</v>
      </c>
      <c r="Q560" s="6">
        <v>0</v>
      </c>
      <c r="R560" s="6">
        <v>0</v>
      </c>
      <c r="S560" s="6" t="s">
        <v>33</v>
      </c>
      <c r="T560" s="6" t="s">
        <v>837</v>
      </c>
      <c r="U560" s="6" t="s">
        <v>35</v>
      </c>
      <c r="V560" s="6" t="s">
        <v>36</v>
      </c>
      <c r="W560" s="6" t="s">
        <v>37</v>
      </c>
      <c r="X560" s="6">
        <v>3241000</v>
      </c>
      <c r="Y560" s="102" t="s">
        <v>38</v>
      </c>
    </row>
    <row r="561" spans="1:25" ht="135" x14ac:dyDescent="0.2">
      <c r="A561" s="27" t="s">
        <v>862</v>
      </c>
      <c r="B561" s="2" t="s">
        <v>26</v>
      </c>
      <c r="C561" s="2" t="s">
        <v>834</v>
      </c>
      <c r="D561" s="2" t="s">
        <v>835</v>
      </c>
      <c r="E561" s="98">
        <v>80121503</v>
      </c>
      <c r="F561" s="28" t="s">
        <v>863</v>
      </c>
      <c r="G561" s="27">
        <v>6</v>
      </c>
      <c r="H561" s="27">
        <v>6</v>
      </c>
      <c r="I561" s="27">
        <v>4</v>
      </c>
      <c r="J561" s="2">
        <v>1</v>
      </c>
      <c r="K561" s="2" t="s">
        <v>30</v>
      </c>
      <c r="L561" s="2" t="s">
        <v>31</v>
      </c>
      <c r="M561" s="2" t="s">
        <v>57</v>
      </c>
      <c r="N561" s="2">
        <v>0</v>
      </c>
      <c r="O561" s="4">
        <v>26000000</v>
      </c>
      <c r="P561" s="4">
        <v>26000000</v>
      </c>
      <c r="Q561" s="2">
        <v>0</v>
      </c>
      <c r="R561" s="2">
        <v>0</v>
      </c>
      <c r="S561" s="2" t="s">
        <v>33</v>
      </c>
      <c r="T561" s="2" t="s">
        <v>837</v>
      </c>
      <c r="U561" s="2" t="s">
        <v>35</v>
      </c>
      <c r="V561" s="2" t="s">
        <v>36</v>
      </c>
      <c r="W561" s="2" t="s">
        <v>37</v>
      </c>
      <c r="X561" s="2">
        <v>3241000</v>
      </c>
      <c r="Y561" s="96" t="s">
        <v>38</v>
      </c>
    </row>
    <row r="562" spans="1:25" ht="120" x14ac:dyDescent="0.2">
      <c r="A562" s="2" t="s">
        <v>864</v>
      </c>
      <c r="B562" s="2" t="s">
        <v>865</v>
      </c>
      <c r="C562" s="2" t="s">
        <v>866</v>
      </c>
      <c r="D562" s="2" t="s">
        <v>867</v>
      </c>
      <c r="E562" s="2">
        <v>86141501</v>
      </c>
      <c r="F562" s="2" t="s">
        <v>868</v>
      </c>
      <c r="G562" s="3">
        <v>1</v>
      </c>
      <c r="H562" s="3">
        <v>1</v>
      </c>
      <c r="I562" s="2">
        <v>345</v>
      </c>
      <c r="J562" s="2">
        <v>0</v>
      </c>
      <c r="K562" s="2" t="s">
        <v>30</v>
      </c>
      <c r="L562" s="2" t="s">
        <v>31</v>
      </c>
      <c r="M562" s="2" t="s">
        <v>57</v>
      </c>
      <c r="N562" s="2">
        <v>0</v>
      </c>
      <c r="O562" s="8">
        <v>68411200</v>
      </c>
      <c r="P562" s="9">
        <v>68411200</v>
      </c>
      <c r="Q562" s="1">
        <v>0</v>
      </c>
      <c r="R562" s="2">
        <v>0</v>
      </c>
      <c r="S562" s="2" t="s">
        <v>869</v>
      </c>
      <c r="T562" s="2" t="s">
        <v>870</v>
      </c>
      <c r="U562" s="2" t="s">
        <v>871</v>
      </c>
      <c r="V562" s="2" t="s">
        <v>872</v>
      </c>
      <c r="W562" s="2" t="s">
        <v>873</v>
      </c>
      <c r="X562" s="2" t="s">
        <v>874</v>
      </c>
      <c r="Y562" s="96" t="s">
        <v>875</v>
      </c>
    </row>
    <row r="563" spans="1:25" ht="150" x14ac:dyDescent="0.2">
      <c r="A563" s="2" t="s">
        <v>876</v>
      </c>
      <c r="B563" s="2" t="s">
        <v>865</v>
      </c>
      <c r="C563" s="2" t="s">
        <v>866</v>
      </c>
      <c r="D563" s="2" t="s">
        <v>867</v>
      </c>
      <c r="E563" s="2">
        <v>86141501</v>
      </c>
      <c r="F563" s="2" t="s">
        <v>877</v>
      </c>
      <c r="G563" s="3">
        <v>1</v>
      </c>
      <c r="H563" s="3">
        <v>1</v>
      </c>
      <c r="I563" s="2">
        <v>345</v>
      </c>
      <c r="J563" s="2">
        <v>0</v>
      </c>
      <c r="K563" s="2" t="s">
        <v>30</v>
      </c>
      <c r="L563" s="2" t="s">
        <v>31</v>
      </c>
      <c r="M563" s="2" t="s">
        <v>57</v>
      </c>
      <c r="N563" s="2">
        <v>0</v>
      </c>
      <c r="O563" s="8">
        <v>69000000</v>
      </c>
      <c r="P563" s="9">
        <v>69000000</v>
      </c>
      <c r="Q563" s="1">
        <v>0</v>
      </c>
      <c r="R563" s="2">
        <v>0</v>
      </c>
      <c r="S563" s="2" t="s">
        <v>869</v>
      </c>
      <c r="T563" s="2" t="s">
        <v>870</v>
      </c>
      <c r="U563" s="2" t="s">
        <v>871</v>
      </c>
      <c r="V563" s="2" t="s">
        <v>872</v>
      </c>
      <c r="W563" s="2" t="s">
        <v>873</v>
      </c>
      <c r="X563" s="2" t="s">
        <v>874</v>
      </c>
      <c r="Y563" s="96" t="s">
        <v>875</v>
      </c>
    </row>
    <row r="564" spans="1:25" ht="180" x14ac:dyDescent="0.2">
      <c r="A564" s="2" t="s">
        <v>878</v>
      </c>
      <c r="B564" s="2" t="s">
        <v>865</v>
      </c>
      <c r="C564" s="2" t="s">
        <v>866</v>
      </c>
      <c r="D564" s="2" t="s">
        <v>867</v>
      </c>
      <c r="E564" s="2">
        <v>80101604</v>
      </c>
      <c r="F564" s="2" t="s">
        <v>879</v>
      </c>
      <c r="G564" s="3">
        <v>1</v>
      </c>
      <c r="H564" s="3">
        <v>1</v>
      </c>
      <c r="I564" s="2">
        <v>330</v>
      </c>
      <c r="J564" s="2">
        <v>0</v>
      </c>
      <c r="K564" s="2" t="s">
        <v>30</v>
      </c>
      <c r="L564" s="2" t="s">
        <v>31</v>
      </c>
      <c r="M564" s="2" t="s">
        <v>57</v>
      </c>
      <c r="N564" s="2">
        <v>0</v>
      </c>
      <c r="O564" s="8">
        <v>55000000</v>
      </c>
      <c r="P564" s="9">
        <v>55000000</v>
      </c>
      <c r="Q564" s="1">
        <v>0</v>
      </c>
      <c r="R564" s="2">
        <v>0</v>
      </c>
      <c r="S564" s="2" t="s">
        <v>869</v>
      </c>
      <c r="T564" s="2" t="s">
        <v>870</v>
      </c>
      <c r="U564" s="2" t="s">
        <v>871</v>
      </c>
      <c r="V564" s="2" t="s">
        <v>872</v>
      </c>
      <c r="W564" s="2" t="s">
        <v>873</v>
      </c>
      <c r="X564" s="2" t="s">
        <v>874</v>
      </c>
      <c r="Y564" s="96" t="s">
        <v>875</v>
      </c>
    </row>
    <row r="565" spans="1:25" ht="180" x14ac:dyDescent="0.2">
      <c r="A565" s="2" t="s">
        <v>880</v>
      </c>
      <c r="B565" s="2" t="s">
        <v>865</v>
      </c>
      <c r="C565" s="2" t="s">
        <v>866</v>
      </c>
      <c r="D565" s="2" t="s">
        <v>867</v>
      </c>
      <c r="E565" s="2">
        <v>80101604</v>
      </c>
      <c r="F565" s="2" t="s">
        <v>879</v>
      </c>
      <c r="G565" s="3">
        <v>1</v>
      </c>
      <c r="H565" s="3">
        <v>1</v>
      </c>
      <c r="I565" s="2">
        <v>330</v>
      </c>
      <c r="J565" s="2">
        <v>0</v>
      </c>
      <c r="K565" s="2" t="s">
        <v>30</v>
      </c>
      <c r="L565" s="2" t="s">
        <v>31</v>
      </c>
      <c r="M565" s="2" t="s">
        <v>57</v>
      </c>
      <c r="N565" s="2">
        <v>0</v>
      </c>
      <c r="O565" s="8">
        <v>55000000</v>
      </c>
      <c r="P565" s="9">
        <v>55000000</v>
      </c>
      <c r="Q565" s="1">
        <v>0</v>
      </c>
      <c r="R565" s="2">
        <v>0</v>
      </c>
      <c r="S565" s="2" t="s">
        <v>869</v>
      </c>
      <c r="T565" s="2" t="s">
        <v>870</v>
      </c>
      <c r="U565" s="2" t="s">
        <v>871</v>
      </c>
      <c r="V565" s="2" t="s">
        <v>872</v>
      </c>
      <c r="W565" s="2" t="s">
        <v>873</v>
      </c>
      <c r="X565" s="2" t="s">
        <v>874</v>
      </c>
      <c r="Y565" s="96" t="s">
        <v>875</v>
      </c>
    </row>
    <row r="566" spans="1:25" ht="180" x14ac:dyDescent="0.2">
      <c r="A566" s="2" t="s">
        <v>881</v>
      </c>
      <c r="B566" s="2" t="s">
        <v>865</v>
      </c>
      <c r="C566" s="2" t="s">
        <v>866</v>
      </c>
      <c r="D566" s="2" t="s">
        <v>867</v>
      </c>
      <c r="E566" s="2">
        <v>80101604</v>
      </c>
      <c r="F566" s="2" t="s">
        <v>882</v>
      </c>
      <c r="G566" s="3">
        <v>1</v>
      </c>
      <c r="H566" s="3">
        <v>1</v>
      </c>
      <c r="I566" s="2">
        <v>330</v>
      </c>
      <c r="J566" s="2">
        <v>0</v>
      </c>
      <c r="K566" s="2" t="s">
        <v>30</v>
      </c>
      <c r="L566" s="2" t="s">
        <v>31</v>
      </c>
      <c r="M566" s="2" t="s">
        <v>57</v>
      </c>
      <c r="N566" s="2">
        <v>0</v>
      </c>
      <c r="O566" s="8">
        <v>41641600</v>
      </c>
      <c r="P566" s="9">
        <v>41641600</v>
      </c>
      <c r="Q566" s="1">
        <v>0</v>
      </c>
      <c r="R566" s="2">
        <v>0</v>
      </c>
      <c r="S566" s="2" t="s">
        <v>869</v>
      </c>
      <c r="T566" s="2" t="s">
        <v>870</v>
      </c>
      <c r="U566" s="2" t="s">
        <v>871</v>
      </c>
      <c r="V566" s="2" t="s">
        <v>872</v>
      </c>
      <c r="W566" s="2" t="s">
        <v>873</v>
      </c>
      <c r="X566" s="2" t="s">
        <v>874</v>
      </c>
      <c r="Y566" s="96" t="s">
        <v>875</v>
      </c>
    </row>
    <row r="567" spans="1:25" ht="180" x14ac:dyDescent="0.2">
      <c r="A567" s="2" t="s">
        <v>883</v>
      </c>
      <c r="B567" s="2" t="s">
        <v>865</v>
      </c>
      <c r="C567" s="2" t="s">
        <v>866</v>
      </c>
      <c r="D567" s="2" t="s">
        <v>867</v>
      </c>
      <c r="E567" s="2">
        <v>86141501</v>
      </c>
      <c r="F567" s="2" t="s">
        <v>884</v>
      </c>
      <c r="G567" s="3">
        <v>1</v>
      </c>
      <c r="H567" s="3">
        <v>1</v>
      </c>
      <c r="I567" s="2">
        <v>345</v>
      </c>
      <c r="J567" s="2">
        <v>0</v>
      </c>
      <c r="K567" s="2" t="s">
        <v>30</v>
      </c>
      <c r="L567" s="2" t="s">
        <v>31</v>
      </c>
      <c r="M567" s="2" t="s">
        <v>57</v>
      </c>
      <c r="N567" s="2">
        <v>0</v>
      </c>
      <c r="O567" s="8">
        <v>126500000</v>
      </c>
      <c r="P567" s="9">
        <v>126500000</v>
      </c>
      <c r="Q567" s="1">
        <v>0</v>
      </c>
      <c r="R567" s="2">
        <v>0</v>
      </c>
      <c r="S567" s="2" t="s">
        <v>869</v>
      </c>
      <c r="T567" s="2" t="s">
        <v>870</v>
      </c>
      <c r="U567" s="2" t="s">
        <v>871</v>
      </c>
      <c r="V567" s="2" t="s">
        <v>872</v>
      </c>
      <c r="W567" s="2" t="s">
        <v>873</v>
      </c>
      <c r="X567" s="2" t="s">
        <v>874</v>
      </c>
      <c r="Y567" s="96" t="s">
        <v>875</v>
      </c>
    </row>
    <row r="568" spans="1:25" ht="120" x14ac:dyDescent="0.2">
      <c r="A568" s="2" t="s">
        <v>885</v>
      </c>
      <c r="B568" s="2" t="s">
        <v>865</v>
      </c>
      <c r="C568" s="2" t="s">
        <v>866</v>
      </c>
      <c r="D568" s="2" t="s">
        <v>867</v>
      </c>
      <c r="E568" s="2">
        <v>80101604</v>
      </c>
      <c r="F568" s="2" t="s">
        <v>886</v>
      </c>
      <c r="G568" s="3">
        <v>1</v>
      </c>
      <c r="H568" s="3">
        <v>1</v>
      </c>
      <c r="I568" s="2">
        <v>345</v>
      </c>
      <c r="J568" s="2">
        <v>0</v>
      </c>
      <c r="K568" s="2" t="s">
        <v>30</v>
      </c>
      <c r="L568" s="2" t="s">
        <v>31</v>
      </c>
      <c r="M568" s="2" t="s">
        <v>57</v>
      </c>
      <c r="N568" s="2">
        <v>0</v>
      </c>
      <c r="O568" s="8">
        <v>36800000</v>
      </c>
      <c r="P568" s="9">
        <v>36800000</v>
      </c>
      <c r="Q568" s="1">
        <v>0</v>
      </c>
      <c r="R568" s="2">
        <v>0</v>
      </c>
      <c r="S568" s="2" t="s">
        <v>869</v>
      </c>
      <c r="T568" s="2" t="s">
        <v>870</v>
      </c>
      <c r="U568" s="2" t="s">
        <v>871</v>
      </c>
      <c r="V568" s="2" t="s">
        <v>872</v>
      </c>
      <c r="W568" s="2" t="s">
        <v>873</v>
      </c>
      <c r="X568" s="2" t="s">
        <v>874</v>
      </c>
      <c r="Y568" s="96" t="s">
        <v>875</v>
      </c>
    </row>
    <row r="569" spans="1:25" ht="135" x14ac:dyDescent="0.2">
      <c r="A569" s="2" t="s">
        <v>887</v>
      </c>
      <c r="B569" s="2" t="s">
        <v>865</v>
      </c>
      <c r="C569" s="2" t="s">
        <v>866</v>
      </c>
      <c r="D569" s="2" t="s">
        <v>867</v>
      </c>
      <c r="E569" s="2">
        <v>86141501</v>
      </c>
      <c r="F569" s="2" t="s">
        <v>888</v>
      </c>
      <c r="G569" s="3">
        <v>1</v>
      </c>
      <c r="H569" s="3">
        <v>1</v>
      </c>
      <c r="I569" s="2">
        <v>345</v>
      </c>
      <c r="J569" s="2">
        <v>0</v>
      </c>
      <c r="K569" s="2" t="s">
        <v>30</v>
      </c>
      <c r="L569" s="2" t="s">
        <v>31</v>
      </c>
      <c r="M569" s="2" t="s">
        <v>57</v>
      </c>
      <c r="N569" s="2">
        <v>0</v>
      </c>
      <c r="O569" s="8">
        <v>80849600</v>
      </c>
      <c r="P569" s="9">
        <v>80849600</v>
      </c>
      <c r="Q569" s="1">
        <v>0</v>
      </c>
      <c r="R569" s="2">
        <v>0</v>
      </c>
      <c r="S569" s="2" t="s">
        <v>869</v>
      </c>
      <c r="T569" s="2" t="s">
        <v>870</v>
      </c>
      <c r="U569" s="2" t="s">
        <v>871</v>
      </c>
      <c r="V569" s="2" t="s">
        <v>872</v>
      </c>
      <c r="W569" s="2" t="s">
        <v>873</v>
      </c>
      <c r="X569" s="2" t="s">
        <v>874</v>
      </c>
      <c r="Y569" s="96" t="s">
        <v>875</v>
      </c>
    </row>
    <row r="570" spans="1:25" ht="165" x14ac:dyDescent="0.2">
      <c r="A570" s="2" t="s">
        <v>889</v>
      </c>
      <c r="B570" s="2" t="s">
        <v>865</v>
      </c>
      <c r="C570" s="2" t="s">
        <v>866</v>
      </c>
      <c r="D570" s="2" t="s">
        <v>867</v>
      </c>
      <c r="E570" s="2">
        <v>86141501</v>
      </c>
      <c r="F570" s="2" t="s">
        <v>890</v>
      </c>
      <c r="G570" s="3">
        <v>1</v>
      </c>
      <c r="H570" s="3">
        <v>1</v>
      </c>
      <c r="I570" s="2">
        <v>345</v>
      </c>
      <c r="J570" s="2">
        <v>0</v>
      </c>
      <c r="K570" s="2" t="s">
        <v>30</v>
      </c>
      <c r="L570" s="2" t="s">
        <v>31</v>
      </c>
      <c r="M570" s="2" t="s">
        <v>57</v>
      </c>
      <c r="N570" s="2">
        <v>0</v>
      </c>
      <c r="O570" s="8">
        <v>60701129</v>
      </c>
      <c r="P570" s="9">
        <v>60701129</v>
      </c>
      <c r="Q570" s="1">
        <v>0</v>
      </c>
      <c r="R570" s="2">
        <v>0</v>
      </c>
      <c r="S570" s="2" t="s">
        <v>869</v>
      </c>
      <c r="T570" s="2" t="s">
        <v>870</v>
      </c>
      <c r="U570" s="2" t="s">
        <v>871</v>
      </c>
      <c r="V570" s="2" t="s">
        <v>872</v>
      </c>
      <c r="W570" s="2" t="s">
        <v>873</v>
      </c>
      <c r="X570" s="2" t="s">
        <v>874</v>
      </c>
      <c r="Y570" s="96" t="s">
        <v>875</v>
      </c>
    </row>
    <row r="571" spans="1:25" ht="165" x14ac:dyDescent="0.2">
      <c r="A571" s="2" t="s">
        <v>891</v>
      </c>
      <c r="B571" s="2" t="s">
        <v>865</v>
      </c>
      <c r="C571" s="2" t="s">
        <v>866</v>
      </c>
      <c r="D571" s="2" t="s">
        <v>867</v>
      </c>
      <c r="E571" s="2">
        <v>86141501</v>
      </c>
      <c r="F571" s="2" t="s">
        <v>890</v>
      </c>
      <c r="G571" s="3">
        <v>1</v>
      </c>
      <c r="H571" s="3">
        <v>1</v>
      </c>
      <c r="I571" s="2">
        <v>330</v>
      </c>
      <c r="J571" s="2">
        <v>0</v>
      </c>
      <c r="K571" s="2" t="s">
        <v>30</v>
      </c>
      <c r="L571" s="2" t="s">
        <v>31</v>
      </c>
      <c r="M571" s="2" t="s">
        <v>57</v>
      </c>
      <c r="N571" s="2">
        <v>0</v>
      </c>
      <c r="O571" s="8">
        <v>58061949</v>
      </c>
      <c r="P571" s="9">
        <v>58061949</v>
      </c>
      <c r="Q571" s="1">
        <v>0</v>
      </c>
      <c r="R571" s="2">
        <v>0</v>
      </c>
      <c r="S571" s="2" t="s">
        <v>869</v>
      </c>
      <c r="T571" s="2" t="s">
        <v>870</v>
      </c>
      <c r="U571" s="2" t="s">
        <v>871</v>
      </c>
      <c r="V571" s="2" t="s">
        <v>872</v>
      </c>
      <c r="W571" s="2" t="s">
        <v>873</v>
      </c>
      <c r="X571" s="2" t="s">
        <v>874</v>
      </c>
      <c r="Y571" s="96" t="s">
        <v>875</v>
      </c>
    </row>
    <row r="572" spans="1:25" ht="150" x14ac:dyDescent="0.2">
      <c r="A572" s="2" t="s">
        <v>892</v>
      </c>
      <c r="B572" s="2" t="s">
        <v>865</v>
      </c>
      <c r="C572" s="2" t="s">
        <v>866</v>
      </c>
      <c r="D572" s="2" t="s">
        <v>867</v>
      </c>
      <c r="E572" s="2">
        <v>80101604</v>
      </c>
      <c r="F572" s="2" t="s">
        <v>893</v>
      </c>
      <c r="G572" s="3">
        <v>1</v>
      </c>
      <c r="H572" s="3">
        <v>1</v>
      </c>
      <c r="I572" s="2">
        <v>345</v>
      </c>
      <c r="J572" s="2">
        <v>0</v>
      </c>
      <c r="K572" s="2" t="s">
        <v>30</v>
      </c>
      <c r="L572" s="2" t="s">
        <v>31</v>
      </c>
      <c r="M572" s="2" t="s">
        <v>57</v>
      </c>
      <c r="N572" s="2">
        <v>0</v>
      </c>
      <c r="O572" s="8">
        <v>74750000</v>
      </c>
      <c r="P572" s="9">
        <v>74750000</v>
      </c>
      <c r="Q572" s="1">
        <v>0</v>
      </c>
      <c r="R572" s="2">
        <v>0</v>
      </c>
      <c r="S572" s="2" t="s">
        <v>869</v>
      </c>
      <c r="T572" s="2" t="s">
        <v>870</v>
      </c>
      <c r="U572" s="2" t="s">
        <v>871</v>
      </c>
      <c r="V572" s="2" t="s">
        <v>872</v>
      </c>
      <c r="W572" s="2" t="s">
        <v>873</v>
      </c>
      <c r="X572" s="2" t="s">
        <v>874</v>
      </c>
      <c r="Y572" s="96" t="s">
        <v>875</v>
      </c>
    </row>
    <row r="573" spans="1:25" ht="105" x14ac:dyDescent="0.2">
      <c r="A573" s="2" t="s">
        <v>894</v>
      </c>
      <c r="B573" s="2" t="s">
        <v>865</v>
      </c>
      <c r="C573" s="2" t="s">
        <v>866</v>
      </c>
      <c r="D573" s="2" t="s">
        <v>867</v>
      </c>
      <c r="E573" s="2">
        <v>86141501</v>
      </c>
      <c r="F573" s="2" t="s">
        <v>895</v>
      </c>
      <c r="G573" s="3">
        <v>1</v>
      </c>
      <c r="H573" s="3">
        <v>1</v>
      </c>
      <c r="I573" s="2">
        <v>330</v>
      </c>
      <c r="J573" s="2">
        <v>0</v>
      </c>
      <c r="K573" s="2" t="s">
        <v>30</v>
      </c>
      <c r="L573" s="2" t="s">
        <v>31</v>
      </c>
      <c r="M573" s="2" t="s">
        <v>57</v>
      </c>
      <c r="N573" s="2">
        <v>0</v>
      </c>
      <c r="O573" s="8">
        <v>61434582</v>
      </c>
      <c r="P573" s="9">
        <v>61434582</v>
      </c>
      <c r="Q573" s="1">
        <v>0</v>
      </c>
      <c r="R573" s="2">
        <v>0</v>
      </c>
      <c r="S573" s="2" t="s">
        <v>869</v>
      </c>
      <c r="T573" s="2" t="s">
        <v>870</v>
      </c>
      <c r="U573" s="2" t="s">
        <v>871</v>
      </c>
      <c r="V573" s="2" t="s">
        <v>872</v>
      </c>
      <c r="W573" s="2" t="s">
        <v>873</v>
      </c>
      <c r="X573" s="2" t="s">
        <v>874</v>
      </c>
      <c r="Y573" s="96" t="s">
        <v>875</v>
      </c>
    </row>
    <row r="574" spans="1:25" ht="195" x14ac:dyDescent="0.2">
      <c r="A574" s="2" t="s">
        <v>896</v>
      </c>
      <c r="B574" s="2" t="s">
        <v>865</v>
      </c>
      <c r="C574" s="2" t="s">
        <v>866</v>
      </c>
      <c r="D574" s="2" t="s">
        <v>867</v>
      </c>
      <c r="E574" s="2">
        <v>80111601</v>
      </c>
      <c r="F574" s="2" t="s">
        <v>897</v>
      </c>
      <c r="G574" s="3">
        <v>1</v>
      </c>
      <c r="H574" s="3">
        <v>1</v>
      </c>
      <c r="I574" s="2">
        <v>345</v>
      </c>
      <c r="J574" s="2">
        <v>0</v>
      </c>
      <c r="K574" s="2" t="s">
        <v>30</v>
      </c>
      <c r="L574" s="2" t="s">
        <v>31</v>
      </c>
      <c r="M574" s="2" t="s">
        <v>57</v>
      </c>
      <c r="N574" s="2">
        <v>0</v>
      </c>
      <c r="O574" s="8">
        <v>63250000</v>
      </c>
      <c r="P574" s="9">
        <v>63250000</v>
      </c>
      <c r="Q574" s="1">
        <v>0</v>
      </c>
      <c r="R574" s="2">
        <v>0</v>
      </c>
      <c r="S574" s="2" t="s">
        <v>869</v>
      </c>
      <c r="T574" s="2" t="s">
        <v>870</v>
      </c>
      <c r="U574" s="2" t="s">
        <v>871</v>
      </c>
      <c r="V574" s="2" t="s">
        <v>872</v>
      </c>
      <c r="W574" s="2" t="s">
        <v>873</v>
      </c>
      <c r="X574" s="2" t="s">
        <v>874</v>
      </c>
      <c r="Y574" s="96" t="s">
        <v>875</v>
      </c>
    </row>
    <row r="575" spans="1:25" ht="165" x14ac:dyDescent="0.2">
      <c r="A575" s="2" t="s">
        <v>898</v>
      </c>
      <c r="B575" s="2" t="s">
        <v>865</v>
      </c>
      <c r="C575" s="2" t="s">
        <v>866</v>
      </c>
      <c r="D575" s="2" t="s">
        <v>867</v>
      </c>
      <c r="E575" s="2">
        <v>86141501</v>
      </c>
      <c r="F575" s="2" t="s">
        <v>899</v>
      </c>
      <c r="G575" s="3">
        <v>1</v>
      </c>
      <c r="H575" s="3">
        <v>1</v>
      </c>
      <c r="I575" s="2">
        <v>330</v>
      </c>
      <c r="J575" s="2">
        <v>0</v>
      </c>
      <c r="K575" s="2" t="s">
        <v>30</v>
      </c>
      <c r="L575" s="2" t="s">
        <v>31</v>
      </c>
      <c r="M575" s="2" t="s">
        <v>57</v>
      </c>
      <c r="N575" s="2">
        <v>0</v>
      </c>
      <c r="O575" s="8">
        <v>61431953</v>
      </c>
      <c r="P575" s="9">
        <v>61431953</v>
      </c>
      <c r="Q575" s="1">
        <v>0</v>
      </c>
      <c r="R575" s="2">
        <v>0</v>
      </c>
      <c r="S575" s="2" t="s">
        <v>869</v>
      </c>
      <c r="T575" s="2" t="s">
        <v>870</v>
      </c>
      <c r="U575" s="2" t="s">
        <v>871</v>
      </c>
      <c r="V575" s="2" t="s">
        <v>872</v>
      </c>
      <c r="W575" s="2" t="s">
        <v>873</v>
      </c>
      <c r="X575" s="2" t="s">
        <v>874</v>
      </c>
      <c r="Y575" s="96" t="s">
        <v>875</v>
      </c>
    </row>
    <row r="576" spans="1:25" ht="165" x14ac:dyDescent="0.2">
      <c r="A576" s="2" t="s">
        <v>900</v>
      </c>
      <c r="B576" s="2" t="s">
        <v>865</v>
      </c>
      <c r="C576" s="2" t="s">
        <v>866</v>
      </c>
      <c r="D576" s="2" t="s">
        <v>867</v>
      </c>
      <c r="E576" s="2">
        <v>86141501</v>
      </c>
      <c r="F576" s="2" t="s">
        <v>899</v>
      </c>
      <c r="G576" s="3">
        <v>1</v>
      </c>
      <c r="H576" s="3">
        <v>1</v>
      </c>
      <c r="I576" s="2">
        <v>330</v>
      </c>
      <c r="J576" s="2">
        <v>0</v>
      </c>
      <c r="K576" s="2" t="s">
        <v>30</v>
      </c>
      <c r="L576" s="2" t="s">
        <v>31</v>
      </c>
      <c r="M576" s="2" t="s">
        <v>57</v>
      </c>
      <c r="N576" s="2">
        <v>0</v>
      </c>
      <c r="O576" s="8">
        <v>61431953</v>
      </c>
      <c r="P576" s="9">
        <v>61431953</v>
      </c>
      <c r="Q576" s="1">
        <v>0</v>
      </c>
      <c r="R576" s="2">
        <v>0</v>
      </c>
      <c r="S576" s="2" t="s">
        <v>869</v>
      </c>
      <c r="T576" s="2" t="s">
        <v>870</v>
      </c>
      <c r="U576" s="2" t="s">
        <v>871</v>
      </c>
      <c r="V576" s="2" t="s">
        <v>872</v>
      </c>
      <c r="W576" s="2" t="s">
        <v>873</v>
      </c>
      <c r="X576" s="2" t="s">
        <v>874</v>
      </c>
      <c r="Y576" s="96" t="s">
        <v>875</v>
      </c>
    </row>
    <row r="577" spans="1:25" ht="180" x14ac:dyDescent="0.2">
      <c r="A577" s="2" t="s">
        <v>901</v>
      </c>
      <c r="B577" s="2" t="s">
        <v>865</v>
      </c>
      <c r="C577" s="2" t="s">
        <v>866</v>
      </c>
      <c r="D577" s="2" t="s">
        <v>867</v>
      </c>
      <c r="E577" s="2">
        <v>80121704</v>
      </c>
      <c r="F577" s="2" t="s">
        <v>902</v>
      </c>
      <c r="G577" s="3">
        <v>1</v>
      </c>
      <c r="H577" s="3">
        <v>1</v>
      </c>
      <c r="I577" s="2">
        <v>345</v>
      </c>
      <c r="J577" s="2">
        <v>0</v>
      </c>
      <c r="K577" s="2" t="s">
        <v>30</v>
      </c>
      <c r="L577" s="2" t="s">
        <v>31</v>
      </c>
      <c r="M577" s="2" t="s">
        <v>57</v>
      </c>
      <c r="N577" s="2">
        <v>0</v>
      </c>
      <c r="O577" s="8">
        <v>103500000</v>
      </c>
      <c r="P577" s="9">
        <v>103500000</v>
      </c>
      <c r="Q577" s="1">
        <v>0</v>
      </c>
      <c r="R577" s="2">
        <v>0</v>
      </c>
      <c r="S577" s="2" t="s">
        <v>903</v>
      </c>
      <c r="T577" s="2" t="s">
        <v>904</v>
      </c>
      <c r="U577" s="2">
        <v>6</v>
      </c>
      <c r="V577" s="2" t="s">
        <v>905</v>
      </c>
      <c r="W577" s="2" t="s">
        <v>906</v>
      </c>
      <c r="X577" s="2" t="s">
        <v>907</v>
      </c>
      <c r="Y577" s="96" t="s">
        <v>908</v>
      </c>
    </row>
    <row r="578" spans="1:25" ht="210" x14ac:dyDescent="0.2">
      <c r="A578" s="2" t="s">
        <v>909</v>
      </c>
      <c r="B578" s="2" t="s">
        <v>865</v>
      </c>
      <c r="C578" s="2" t="s">
        <v>866</v>
      </c>
      <c r="D578" s="2" t="s">
        <v>867</v>
      </c>
      <c r="E578" s="2">
        <v>80101604</v>
      </c>
      <c r="F578" s="2" t="s">
        <v>910</v>
      </c>
      <c r="G578" s="3">
        <v>1</v>
      </c>
      <c r="H578" s="3">
        <v>1</v>
      </c>
      <c r="I578" s="2">
        <v>345</v>
      </c>
      <c r="J578" s="2">
        <v>0</v>
      </c>
      <c r="K578" s="2" t="s">
        <v>30</v>
      </c>
      <c r="L578" s="2" t="s">
        <v>31</v>
      </c>
      <c r="M578" s="2" t="s">
        <v>911</v>
      </c>
      <c r="N578" s="2">
        <v>0</v>
      </c>
      <c r="O578" s="8">
        <v>35681717</v>
      </c>
      <c r="P578" s="9">
        <v>35681717</v>
      </c>
      <c r="Q578" s="1">
        <v>0</v>
      </c>
      <c r="R578" s="2">
        <v>0</v>
      </c>
      <c r="S578" s="2" t="s">
        <v>869</v>
      </c>
      <c r="T578" s="2" t="s">
        <v>870</v>
      </c>
      <c r="U578" s="2" t="s">
        <v>871</v>
      </c>
      <c r="V578" s="2" t="s">
        <v>872</v>
      </c>
      <c r="W578" s="2" t="s">
        <v>873</v>
      </c>
      <c r="X578" s="2" t="s">
        <v>874</v>
      </c>
      <c r="Y578" s="96" t="s">
        <v>875</v>
      </c>
    </row>
    <row r="579" spans="1:25" ht="165" x14ac:dyDescent="0.2">
      <c r="A579" s="2" t="s">
        <v>912</v>
      </c>
      <c r="B579" s="2" t="s">
        <v>865</v>
      </c>
      <c r="C579" s="2" t="s">
        <v>866</v>
      </c>
      <c r="D579" s="2" t="s">
        <v>867</v>
      </c>
      <c r="E579" s="2">
        <v>86141501</v>
      </c>
      <c r="F579" s="2" t="s">
        <v>913</v>
      </c>
      <c r="G579" s="3">
        <v>1</v>
      </c>
      <c r="H579" s="3">
        <v>1</v>
      </c>
      <c r="I579" s="2">
        <v>345</v>
      </c>
      <c r="J579" s="2">
        <v>0</v>
      </c>
      <c r="K579" s="2" t="s">
        <v>30</v>
      </c>
      <c r="L579" s="2" t="s">
        <v>31</v>
      </c>
      <c r="M579" s="2" t="s">
        <v>57</v>
      </c>
      <c r="N579" s="2">
        <v>0</v>
      </c>
      <c r="O579" s="45">
        <v>59800000</v>
      </c>
      <c r="P579" s="46">
        <v>59800000</v>
      </c>
      <c r="Q579" s="1">
        <v>0</v>
      </c>
      <c r="R579" s="2">
        <v>0</v>
      </c>
      <c r="S579" s="2" t="s">
        <v>869</v>
      </c>
      <c r="T579" s="2" t="s">
        <v>870</v>
      </c>
      <c r="U579" s="2" t="s">
        <v>871</v>
      </c>
      <c r="V579" s="2" t="s">
        <v>872</v>
      </c>
      <c r="W579" s="2" t="s">
        <v>873</v>
      </c>
      <c r="X579" s="2" t="s">
        <v>874</v>
      </c>
      <c r="Y579" s="96" t="s">
        <v>875</v>
      </c>
    </row>
    <row r="580" spans="1:25" ht="180" x14ac:dyDescent="0.2">
      <c r="A580" s="2" t="s">
        <v>914</v>
      </c>
      <c r="B580" s="2" t="s">
        <v>865</v>
      </c>
      <c r="C580" s="2" t="s">
        <v>866</v>
      </c>
      <c r="D580" s="2" t="s">
        <v>915</v>
      </c>
      <c r="E580" s="2">
        <v>80101604</v>
      </c>
      <c r="F580" s="2" t="s">
        <v>916</v>
      </c>
      <c r="G580" s="3">
        <v>3</v>
      </c>
      <c r="H580" s="3">
        <v>1</v>
      </c>
      <c r="I580" s="2">
        <v>240</v>
      </c>
      <c r="J580" s="2">
        <v>0</v>
      </c>
      <c r="K580" s="2" t="s">
        <v>51</v>
      </c>
      <c r="L580" s="2" t="e">
        <v>#REF!</v>
      </c>
      <c r="M580" s="2" t="s">
        <v>917</v>
      </c>
      <c r="N580" s="2">
        <v>0</v>
      </c>
      <c r="O580" s="45">
        <v>3098266680</v>
      </c>
      <c r="P580" s="46">
        <v>3098266680</v>
      </c>
      <c r="Q580" s="1">
        <v>0</v>
      </c>
      <c r="R580" s="2">
        <v>0</v>
      </c>
      <c r="S580" s="2" t="s">
        <v>869</v>
      </c>
      <c r="T580" s="2" t="s">
        <v>870</v>
      </c>
      <c r="U580" s="2" t="s">
        <v>871</v>
      </c>
      <c r="V580" s="2" t="s">
        <v>872</v>
      </c>
      <c r="W580" s="2" t="s">
        <v>873</v>
      </c>
      <c r="X580" s="2" t="s">
        <v>874</v>
      </c>
      <c r="Y580" s="96" t="s">
        <v>875</v>
      </c>
    </row>
    <row r="581" spans="1:25" ht="195" x14ac:dyDescent="0.2">
      <c r="A581" s="2" t="s">
        <v>918</v>
      </c>
      <c r="B581" s="2" t="s">
        <v>865</v>
      </c>
      <c r="C581" s="2" t="s">
        <v>866</v>
      </c>
      <c r="D581" s="2" t="s">
        <v>915</v>
      </c>
      <c r="E581" s="2" t="s">
        <v>919</v>
      </c>
      <c r="F581" s="2" t="s">
        <v>920</v>
      </c>
      <c r="G581" s="3">
        <v>6</v>
      </c>
      <c r="H581" s="3">
        <v>6</v>
      </c>
      <c r="I581" s="2">
        <v>120</v>
      </c>
      <c r="J581" s="2">
        <v>1</v>
      </c>
      <c r="K581" s="2" t="s">
        <v>921</v>
      </c>
      <c r="L581" s="2" t="s">
        <v>922</v>
      </c>
      <c r="M581" s="2" t="s">
        <v>917</v>
      </c>
      <c r="N581" s="2">
        <v>0</v>
      </c>
      <c r="O581" s="45">
        <v>349663146</v>
      </c>
      <c r="P581" s="46">
        <v>349663146</v>
      </c>
      <c r="Q581" s="1">
        <v>0</v>
      </c>
      <c r="R581" s="2">
        <v>0</v>
      </c>
      <c r="S581" s="2" t="s">
        <v>923</v>
      </c>
      <c r="T581" s="2" t="s">
        <v>870</v>
      </c>
      <c r="U581" s="2" t="s">
        <v>871</v>
      </c>
      <c r="V581" s="2" t="s">
        <v>872</v>
      </c>
      <c r="W581" s="2" t="s">
        <v>873</v>
      </c>
      <c r="X581" s="2" t="s">
        <v>874</v>
      </c>
      <c r="Y581" s="96" t="s">
        <v>875</v>
      </c>
    </row>
    <row r="582" spans="1:25" ht="150" x14ac:dyDescent="0.2">
      <c r="A582" s="2" t="s">
        <v>924</v>
      </c>
      <c r="B582" s="2" t="str">
        <f>IFERROR(VLOOKUP(VALUE(MID(A582,1,IF(VALUE(MID(A582,1,3))=898,3,4))),[2]Hoja1!$A$3:$K$222,2,0),"")</f>
        <v>1040 Bogotá reconoce a sus maestros, maestras y directivos docentes líderes de la transformación educativa</v>
      </c>
      <c r="C582" s="2" t="s">
        <v>925</v>
      </c>
      <c r="D582" s="2" t="s">
        <v>926</v>
      </c>
      <c r="E582" s="2">
        <v>80111504</v>
      </c>
      <c r="F582" s="2" t="s">
        <v>927</v>
      </c>
      <c r="G582" s="3">
        <v>1</v>
      </c>
      <c r="H582" s="3">
        <v>1</v>
      </c>
      <c r="I582" s="2">
        <v>6</v>
      </c>
      <c r="J582" s="2">
        <v>1</v>
      </c>
      <c r="K582" s="2" t="s">
        <v>30</v>
      </c>
      <c r="L582" s="2" t="str">
        <f>IF(K582=[2]Hoja3!$B$2,[2]Hoja3!$A$2,IF(K582=[2]Hoja3!$B$3,[2]Hoja3!$A$3,IF(K582=[2]Hoja3!$B$4,[2]Hoja3!$A$4,IF(K582=[2]Hoja3!$B$5,[2]Hoja3!$A$5,IF(K582=[2]Hoja3!$B$6,[2]Hoja3!$A$6,IF(K582=[2]Hoja3!$B$7,[2]Hoja3!$A$7,IF(K582=[2]Hoja3!$B$8,[2]Hoja3!$A$8,IF(K582=[2]Hoja3!$B$9,[2]Hoja3!$A$9,IF(K582=[2]Hoja3!$B$10,[2]Hoja3!$A$10,IF(K582=[2]Hoja3!$B$11,[2]Hoja3!$A$11,IF(K582=[2]Hoja3!$B$12,[2]Hoja3!$A$12,IF(K582=[2]Hoja3!$B$13,[2]Hoja3!$A$13,IF(K582=[2]Hoja3!$B$14,[2]Hoja3!$A$14,"")))))))))))))</f>
        <v>CCE-05</v>
      </c>
      <c r="M582" s="2" t="s">
        <v>57</v>
      </c>
      <c r="N582" s="2">
        <v>0</v>
      </c>
      <c r="O582" s="1">
        <v>22713600</v>
      </c>
      <c r="P582" s="9">
        <v>22713600</v>
      </c>
      <c r="Q582" s="1">
        <v>0</v>
      </c>
      <c r="R582" s="2">
        <v>0</v>
      </c>
      <c r="S582" s="2" t="s">
        <v>869</v>
      </c>
      <c r="T582" s="2" t="s">
        <v>870</v>
      </c>
      <c r="U582" s="2" t="s">
        <v>928</v>
      </c>
      <c r="V582" s="2" t="s">
        <v>929</v>
      </c>
      <c r="W582" s="2" t="s">
        <v>930</v>
      </c>
      <c r="X582" s="2" t="s">
        <v>931</v>
      </c>
      <c r="Y582" s="96" t="s">
        <v>932</v>
      </c>
    </row>
    <row r="583" spans="1:25" ht="150" x14ac:dyDescent="0.2">
      <c r="A583" s="2" t="s">
        <v>933</v>
      </c>
      <c r="B583" s="2" t="str">
        <f>IFERROR(VLOOKUP(VALUE(MID(A583,1,IF(VALUE(MID(A583,1,3))=898,3,4))),[2]Hoja1!$A$3:$K$222,2,0),"")</f>
        <v>1040 Bogotá reconoce a sus maestros, maestras y directivos docentes líderes de la transformación educativa</v>
      </c>
      <c r="C583" s="2" t="s">
        <v>934</v>
      </c>
      <c r="D583" s="2" t="s">
        <v>935</v>
      </c>
      <c r="E583" s="2">
        <v>80111504</v>
      </c>
      <c r="F583" s="2" t="s">
        <v>936</v>
      </c>
      <c r="G583" s="3">
        <v>1</v>
      </c>
      <c r="H583" s="3">
        <v>1</v>
      </c>
      <c r="I583" s="2">
        <v>6</v>
      </c>
      <c r="J583" s="2">
        <v>1</v>
      </c>
      <c r="K583" s="2" t="s">
        <v>30</v>
      </c>
      <c r="L583" s="2" t="str">
        <f>IF(K583=[2]Hoja3!$B$2,[2]Hoja3!$A$2,IF(K583=[2]Hoja3!$B$3,[2]Hoja3!$A$3,IF(K583=[2]Hoja3!$B$4,[2]Hoja3!$A$4,IF(K583=[2]Hoja3!$B$5,[2]Hoja3!$A$5,IF(K583=[2]Hoja3!$B$6,[2]Hoja3!$A$6,IF(K583=[2]Hoja3!$B$7,[2]Hoja3!$A$7,IF(K583=[2]Hoja3!$B$8,[2]Hoja3!$A$8,IF(K583=[2]Hoja3!$B$9,[2]Hoja3!$A$9,IF(K583=[2]Hoja3!$B$10,[2]Hoja3!$A$10,IF(K583=[2]Hoja3!$B$11,[2]Hoja3!$A$11,IF(K583=[2]Hoja3!$B$12,[2]Hoja3!$A$12,IF(K583=[2]Hoja3!$B$13,[2]Hoja3!$A$13,IF(K583=[2]Hoja3!$B$14,[2]Hoja3!$A$14,"")))))))))))))</f>
        <v>CCE-05</v>
      </c>
      <c r="M583" s="2" t="s">
        <v>57</v>
      </c>
      <c r="N583" s="2">
        <v>0</v>
      </c>
      <c r="O583" s="1">
        <v>37440000</v>
      </c>
      <c r="P583" s="9">
        <v>37440000</v>
      </c>
      <c r="Q583" s="1">
        <v>0</v>
      </c>
      <c r="R583" s="2">
        <v>0</v>
      </c>
      <c r="S583" s="2" t="s">
        <v>869</v>
      </c>
      <c r="T583" s="2" t="s">
        <v>870</v>
      </c>
      <c r="U583" s="2" t="s">
        <v>928</v>
      </c>
      <c r="V583" s="2" t="s">
        <v>929</v>
      </c>
      <c r="W583" s="2" t="s">
        <v>930</v>
      </c>
      <c r="X583" s="2" t="s">
        <v>931</v>
      </c>
      <c r="Y583" s="96" t="s">
        <v>932</v>
      </c>
    </row>
    <row r="584" spans="1:25" ht="150" x14ac:dyDescent="0.2">
      <c r="A584" s="2" t="s">
        <v>937</v>
      </c>
      <c r="B584" s="2" t="str">
        <f>IFERROR(VLOOKUP(VALUE(MID(A584,1,IF(VALUE(MID(A584,1,3))=898,3,4))),[2]Hoja1!$A$3:$K$222,2,0),"")</f>
        <v>1040 Bogotá reconoce a sus maestros, maestras y directivos docentes líderes de la transformación educativa</v>
      </c>
      <c r="C584" s="2" t="s">
        <v>934</v>
      </c>
      <c r="D584" s="2" t="s">
        <v>935</v>
      </c>
      <c r="E584" s="2">
        <v>80111504</v>
      </c>
      <c r="F584" s="2" t="s">
        <v>938</v>
      </c>
      <c r="G584" s="3">
        <v>1</v>
      </c>
      <c r="H584" s="3">
        <v>1</v>
      </c>
      <c r="I584" s="2">
        <v>6</v>
      </c>
      <c r="J584" s="2">
        <v>1</v>
      </c>
      <c r="K584" s="2" t="s">
        <v>30</v>
      </c>
      <c r="L584" s="2" t="str">
        <f>IF(K584=[2]Hoja3!$B$2,[2]Hoja3!$A$2,IF(K584=[2]Hoja3!$B$3,[2]Hoja3!$A$3,IF(K584=[2]Hoja3!$B$4,[2]Hoja3!$A$4,IF(K584=[2]Hoja3!$B$5,[2]Hoja3!$A$5,IF(K584=[2]Hoja3!$B$6,[2]Hoja3!$A$6,IF(K584=[2]Hoja3!$B$7,[2]Hoja3!$A$7,IF(K584=[2]Hoja3!$B$8,[2]Hoja3!$A$8,IF(K584=[2]Hoja3!$B$9,[2]Hoja3!$A$9,IF(K584=[2]Hoja3!$B$10,[2]Hoja3!$A$10,IF(K584=[2]Hoja3!$B$11,[2]Hoja3!$A$11,IF(K584=[2]Hoja3!$B$12,[2]Hoja3!$A$12,IF(K584=[2]Hoja3!$B$13,[2]Hoja3!$A$13,IF(K584=[2]Hoja3!$B$14,[2]Hoja3!$A$14,"")))))))))))))</f>
        <v>CCE-05</v>
      </c>
      <c r="M584" s="2" t="s">
        <v>57</v>
      </c>
      <c r="N584" s="2">
        <v>0</v>
      </c>
      <c r="O584" s="1">
        <v>58406400</v>
      </c>
      <c r="P584" s="9">
        <v>58406400</v>
      </c>
      <c r="Q584" s="1">
        <v>0</v>
      </c>
      <c r="R584" s="2">
        <v>0</v>
      </c>
      <c r="S584" s="2" t="s">
        <v>869</v>
      </c>
      <c r="T584" s="2" t="s">
        <v>870</v>
      </c>
      <c r="U584" s="2" t="s">
        <v>928</v>
      </c>
      <c r="V584" s="2" t="s">
        <v>929</v>
      </c>
      <c r="W584" s="2" t="s">
        <v>930</v>
      </c>
      <c r="X584" s="2" t="s">
        <v>931</v>
      </c>
      <c r="Y584" s="96" t="s">
        <v>932</v>
      </c>
    </row>
    <row r="585" spans="1:25" ht="150" x14ac:dyDescent="0.2">
      <c r="A585" s="2" t="s">
        <v>939</v>
      </c>
      <c r="B585" s="2" t="str">
        <f>IFERROR(VLOOKUP(VALUE(MID(A585,1,IF(VALUE(MID(A585,1,3))=898,3,4))),[2]Hoja1!$A$3:$K$222,2,0),"")</f>
        <v>1040 Bogotá reconoce a sus maestros, maestras y directivos docentes líderes de la transformación educativa</v>
      </c>
      <c r="C585" s="2" t="s">
        <v>934</v>
      </c>
      <c r="D585" s="2" t="s">
        <v>935</v>
      </c>
      <c r="E585" s="2">
        <v>80111504</v>
      </c>
      <c r="F585" s="2" t="s">
        <v>940</v>
      </c>
      <c r="G585" s="3">
        <v>1</v>
      </c>
      <c r="H585" s="3">
        <v>1</v>
      </c>
      <c r="I585" s="2">
        <v>6</v>
      </c>
      <c r="J585" s="2">
        <v>1</v>
      </c>
      <c r="K585" s="2" t="s">
        <v>30</v>
      </c>
      <c r="L585" s="2" t="str">
        <f>IF(K585=[2]Hoja3!$B$2,[2]Hoja3!$A$2,IF(K585=[2]Hoja3!$B$3,[2]Hoja3!$A$3,IF(K585=[2]Hoja3!$B$4,[2]Hoja3!$A$4,IF(K585=[2]Hoja3!$B$5,[2]Hoja3!$A$5,IF(K585=[2]Hoja3!$B$6,[2]Hoja3!$A$6,IF(K585=[2]Hoja3!$B$7,[2]Hoja3!$A$7,IF(K585=[2]Hoja3!$B$8,[2]Hoja3!$A$8,IF(K585=[2]Hoja3!$B$9,[2]Hoja3!$A$9,IF(K585=[2]Hoja3!$B$10,[2]Hoja3!$A$10,IF(K585=[2]Hoja3!$B$11,[2]Hoja3!$A$11,IF(K585=[2]Hoja3!$B$12,[2]Hoja3!$A$12,IF(K585=[2]Hoja3!$B$13,[2]Hoja3!$A$13,IF(K585=[2]Hoja3!$B$14,[2]Hoja3!$A$14,"")))))))))))))</f>
        <v>CCE-05</v>
      </c>
      <c r="M585" s="2" t="s">
        <v>57</v>
      </c>
      <c r="N585" s="2">
        <v>0</v>
      </c>
      <c r="O585" s="1">
        <v>27000000</v>
      </c>
      <c r="P585" s="9">
        <v>27000000</v>
      </c>
      <c r="Q585" s="1">
        <v>0</v>
      </c>
      <c r="R585" s="2">
        <v>0</v>
      </c>
      <c r="S585" s="2" t="s">
        <v>869</v>
      </c>
      <c r="T585" s="2" t="s">
        <v>870</v>
      </c>
      <c r="U585" s="2" t="s">
        <v>928</v>
      </c>
      <c r="V585" s="2" t="s">
        <v>929</v>
      </c>
      <c r="W585" s="2" t="s">
        <v>930</v>
      </c>
      <c r="X585" s="2" t="s">
        <v>931</v>
      </c>
      <c r="Y585" s="96" t="s">
        <v>932</v>
      </c>
    </row>
    <row r="586" spans="1:25" ht="150" x14ac:dyDescent="0.2">
      <c r="A586" s="2" t="s">
        <v>941</v>
      </c>
      <c r="B586" s="2" t="str">
        <f>IFERROR(VLOOKUP(VALUE(MID(A586,1,IF(VALUE(MID(A586,1,3))=898,3,4))),[2]Hoja1!$A$3:$K$222,2,0),"")</f>
        <v>1040 Bogotá reconoce a sus maestros, maestras y directivos docentes líderes de la transformación educativa</v>
      </c>
      <c r="C586" s="2" t="s">
        <v>934</v>
      </c>
      <c r="D586" s="2" t="s">
        <v>942</v>
      </c>
      <c r="E586" s="2">
        <v>811315</v>
      </c>
      <c r="F586" s="2" t="s">
        <v>943</v>
      </c>
      <c r="G586" s="3">
        <v>3</v>
      </c>
      <c r="H586" s="3">
        <v>3</v>
      </c>
      <c r="I586" s="2">
        <v>7</v>
      </c>
      <c r="J586" s="2">
        <v>1</v>
      </c>
      <c r="K586" s="2" t="s">
        <v>944</v>
      </c>
      <c r="L586" s="2" t="str">
        <f>IF(K586=[2]Hoja3!$B$2,[2]Hoja3!$A$2,IF(K586=[2]Hoja3!$B$3,[2]Hoja3!$A$3,IF(K586=[2]Hoja3!$B$4,[2]Hoja3!$A$4,IF(K586=[2]Hoja3!$B$5,[2]Hoja3!$A$5,IF(K586=[2]Hoja3!$B$6,[2]Hoja3!$A$6,IF(K586=[2]Hoja3!$B$7,[2]Hoja3!$A$7,IF(K586=[2]Hoja3!$B$8,[2]Hoja3!$A$8,IF(K586=[2]Hoja3!$B$9,[2]Hoja3!$A$9,IF(K586=[2]Hoja3!$B$10,[2]Hoja3!$A$10,IF(K586=[2]Hoja3!$B$11,[2]Hoja3!$A$11,IF(K586=[2]Hoja3!$B$12,[2]Hoja3!$A$12,IF(K586=[2]Hoja3!$B$13,[2]Hoja3!$A$13,IF(K586=[2]Hoja3!$B$14,[2]Hoja3!$A$14,"")))))))))))))</f>
        <v>CCE-04</v>
      </c>
      <c r="M586" s="2" t="s">
        <v>945</v>
      </c>
      <c r="N586" s="2">
        <v>0</v>
      </c>
      <c r="O586" s="1">
        <v>200000000</v>
      </c>
      <c r="P586" s="9">
        <v>200000000</v>
      </c>
      <c r="Q586" s="1">
        <v>0</v>
      </c>
      <c r="R586" s="2">
        <v>0</v>
      </c>
      <c r="S586" s="2" t="s">
        <v>869</v>
      </c>
      <c r="T586" s="2" t="s">
        <v>870</v>
      </c>
      <c r="U586" s="2" t="s">
        <v>928</v>
      </c>
      <c r="V586" s="2" t="s">
        <v>929</v>
      </c>
      <c r="W586" s="2" t="s">
        <v>930</v>
      </c>
      <c r="X586" s="2" t="s">
        <v>931</v>
      </c>
      <c r="Y586" s="96" t="s">
        <v>932</v>
      </c>
    </row>
    <row r="587" spans="1:25" ht="150" x14ac:dyDescent="0.2">
      <c r="A587" s="2" t="s">
        <v>946</v>
      </c>
      <c r="B587" s="2" t="str">
        <f>IFERROR(VLOOKUP(VALUE(MID(A587,1,IF(VALUE(MID(A587,1,3))=898,3,4))),[2]Hoja1!$A$3:$K$222,2,0),"")</f>
        <v>1040 Bogotá reconoce a sus maestros, maestras y directivos docentes líderes de la transformación educativa</v>
      </c>
      <c r="C587" s="2" t="s">
        <v>947</v>
      </c>
      <c r="D587" s="2" t="s">
        <v>948</v>
      </c>
      <c r="E587" s="2">
        <v>80111504</v>
      </c>
      <c r="F587" s="2" t="s">
        <v>949</v>
      </c>
      <c r="G587" s="3">
        <v>1</v>
      </c>
      <c r="H587" s="3">
        <v>1</v>
      </c>
      <c r="I587" s="2">
        <v>6</v>
      </c>
      <c r="J587" s="2">
        <v>1</v>
      </c>
      <c r="K587" s="2" t="s">
        <v>30</v>
      </c>
      <c r="L587" s="2" t="str">
        <f>IF(K587=[2]Hoja3!$B$2,[2]Hoja3!$A$2,IF(K587=[2]Hoja3!$B$3,[2]Hoja3!$A$3,IF(K587=[2]Hoja3!$B$4,[2]Hoja3!$A$4,IF(K587=[2]Hoja3!$B$5,[2]Hoja3!$A$5,IF(K587=[2]Hoja3!$B$6,[2]Hoja3!$A$6,IF(K587=[2]Hoja3!$B$7,[2]Hoja3!$A$7,IF(K587=[2]Hoja3!$B$8,[2]Hoja3!$A$8,IF(K587=[2]Hoja3!$B$9,[2]Hoja3!$A$9,IF(K587=[2]Hoja3!$B$10,[2]Hoja3!$A$10,IF(K587=[2]Hoja3!$B$11,[2]Hoja3!$A$11,IF(K587=[2]Hoja3!$B$12,[2]Hoja3!$A$12,IF(K587=[2]Hoja3!$B$13,[2]Hoja3!$A$13,IF(K587=[2]Hoja3!$B$14,[2]Hoja3!$A$14,"")))))))))))))</f>
        <v>CCE-05</v>
      </c>
      <c r="M587" s="2" t="s">
        <v>57</v>
      </c>
      <c r="N587" s="2">
        <v>0</v>
      </c>
      <c r="O587" s="1">
        <v>34424082</v>
      </c>
      <c r="P587" s="9">
        <v>34424082</v>
      </c>
      <c r="Q587" s="1">
        <v>0</v>
      </c>
      <c r="R587" s="2">
        <v>0</v>
      </c>
      <c r="S587" s="2" t="s">
        <v>869</v>
      </c>
      <c r="T587" s="2" t="s">
        <v>870</v>
      </c>
      <c r="U587" s="2" t="s">
        <v>928</v>
      </c>
      <c r="V587" s="2" t="s">
        <v>929</v>
      </c>
      <c r="W587" s="2" t="s">
        <v>930</v>
      </c>
      <c r="X587" s="2" t="s">
        <v>931</v>
      </c>
      <c r="Y587" s="96" t="s">
        <v>932</v>
      </c>
    </row>
    <row r="588" spans="1:25" ht="150" x14ac:dyDescent="0.2">
      <c r="A588" s="2" t="s">
        <v>950</v>
      </c>
      <c r="B588" s="2" t="str">
        <f>IFERROR(VLOOKUP(VALUE(MID(A588,1,IF(VALUE(MID(A588,1,3))=898,3,4))),[2]Hoja1!$A$3:$K$222,2,0),"")</f>
        <v>1040 Bogotá reconoce a sus maestros, maestras y directivos docentes líderes de la transformación educativa</v>
      </c>
      <c r="C588" s="2" t="s">
        <v>947</v>
      </c>
      <c r="D588" s="2" t="s">
        <v>948</v>
      </c>
      <c r="E588" s="2">
        <v>80111504</v>
      </c>
      <c r="F588" s="2" t="s">
        <v>951</v>
      </c>
      <c r="G588" s="3">
        <v>1</v>
      </c>
      <c r="H588" s="3">
        <v>1</v>
      </c>
      <c r="I588" s="2">
        <v>6</v>
      </c>
      <c r="J588" s="2">
        <v>1</v>
      </c>
      <c r="K588" s="2" t="s">
        <v>30</v>
      </c>
      <c r="L588" s="2" t="str">
        <f>IF(K588=[2]Hoja3!$B$2,[2]Hoja3!$A$2,IF(K588=[2]Hoja3!$B$3,[2]Hoja3!$A$3,IF(K588=[2]Hoja3!$B$4,[2]Hoja3!$A$4,IF(K588=[2]Hoja3!$B$5,[2]Hoja3!$A$5,IF(K588=[2]Hoja3!$B$6,[2]Hoja3!$A$6,IF(K588=[2]Hoja3!$B$7,[2]Hoja3!$A$7,IF(K588=[2]Hoja3!$B$8,[2]Hoja3!$A$8,IF(K588=[2]Hoja3!$B$9,[2]Hoja3!$A$9,IF(K588=[2]Hoja3!$B$10,[2]Hoja3!$A$10,IF(K588=[2]Hoja3!$B$11,[2]Hoja3!$A$11,IF(K588=[2]Hoja3!$B$12,[2]Hoja3!$A$12,IF(K588=[2]Hoja3!$B$13,[2]Hoja3!$A$13,IF(K588=[2]Hoja3!$B$14,[2]Hoja3!$A$14,"")))))))))))))</f>
        <v>CCE-05</v>
      </c>
      <c r="M588" s="2" t="s">
        <v>57</v>
      </c>
      <c r="N588" s="2">
        <v>0</v>
      </c>
      <c r="O588" s="1">
        <v>56160000</v>
      </c>
      <c r="P588" s="9">
        <v>56160000</v>
      </c>
      <c r="Q588" s="1">
        <v>0</v>
      </c>
      <c r="R588" s="2">
        <v>0</v>
      </c>
      <c r="S588" s="2" t="s">
        <v>869</v>
      </c>
      <c r="T588" s="2" t="s">
        <v>870</v>
      </c>
      <c r="U588" s="2" t="s">
        <v>928</v>
      </c>
      <c r="V588" s="2" t="s">
        <v>929</v>
      </c>
      <c r="W588" s="2" t="s">
        <v>930</v>
      </c>
      <c r="X588" s="2" t="s">
        <v>931</v>
      </c>
      <c r="Y588" s="96" t="s">
        <v>932</v>
      </c>
    </row>
    <row r="589" spans="1:25" ht="150" x14ac:dyDescent="0.2">
      <c r="A589" s="2" t="s">
        <v>952</v>
      </c>
      <c r="B589" s="2" t="str">
        <f>IFERROR(VLOOKUP(VALUE(MID(A589,1,IF(VALUE(MID(A589,1,3))=898,3,4))),[2]Hoja1!$A$3:$K$222,2,0),"")</f>
        <v>1040 Bogotá reconoce a sus maestros, maestras y directivos docentes líderes de la transformación educativa</v>
      </c>
      <c r="C589" s="2" t="s">
        <v>947</v>
      </c>
      <c r="D589" s="2" t="s">
        <v>948</v>
      </c>
      <c r="E589" s="2">
        <v>80111504</v>
      </c>
      <c r="F589" s="2" t="s">
        <v>953</v>
      </c>
      <c r="G589" s="3">
        <v>1</v>
      </c>
      <c r="H589" s="3">
        <v>1</v>
      </c>
      <c r="I589" s="2">
        <v>6</v>
      </c>
      <c r="J589" s="2">
        <v>1</v>
      </c>
      <c r="K589" s="2" t="s">
        <v>30</v>
      </c>
      <c r="L589" s="2" t="str">
        <f>IF(K589=[2]Hoja3!$B$2,[2]Hoja3!$A$2,IF(K589=[2]Hoja3!$B$3,[2]Hoja3!$A$3,IF(K589=[2]Hoja3!$B$4,[2]Hoja3!$A$4,IF(K589=[2]Hoja3!$B$5,[2]Hoja3!$A$5,IF(K589=[2]Hoja3!$B$6,[2]Hoja3!$A$6,IF(K589=[2]Hoja3!$B$7,[2]Hoja3!$A$7,IF(K589=[2]Hoja3!$B$8,[2]Hoja3!$A$8,IF(K589=[2]Hoja3!$B$9,[2]Hoja3!$A$9,IF(K589=[2]Hoja3!$B$10,[2]Hoja3!$A$10,IF(K589=[2]Hoja3!$B$11,[2]Hoja3!$A$11,IF(K589=[2]Hoja3!$B$12,[2]Hoja3!$A$12,IF(K589=[2]Hoja3!$B$13,[2]Hoja3!$A$13,IF(K589=[2]Hoja3!$B$14,[2]Hoja3!$A$14,"")))))))))))))</f>
        <v>CCE-05</v>
      </c>
      <c r="M589" s="2" t="s">
        <v>57</v>
      </c>
      <c r="N589" s="2">
        <v>0</v>
      </c>
      <c r="O589" s="1">
        <v>49200000</v>
      </c>
      <c r="P589" s="9">
        <v>49200000</v>
      </c>
      <c r="Q589" s="1">
        <v>0</v>
      </c>
      <c r="R589" s="2">
        <v>0</v>
      </c>
      <c r="S589" s="2" t="s">
        <v>869</v>
      </c>
      <c r="T589" s="2" t="s">
        <v>870</v>
      </c>
      <c r="U589" s="2" t="s">
        <v>928</v>
      </c>
      <c r="V589" s="2" t="s">
        <v>929</v>
      </c>
      <c r="W589" s="2" t="s">
        <v>930</v>
      </c>
      <c r="X589" s="2" t="s">
        <v>931</v>
      </c>
      <c r="Y589" s="96" t="s">
        <v>932</v>
      </c>
    </row>
    <row r="590" spans="1:25" ht="180" x14ac:dyDescent="0.2">
      <c r="A590" s="2" t="s">
        <v>954</v>
      </c>
      <c r="B590" s="2" t="str">
        <f>IFERROR(VLOOKUP(VALUE(MID(A590,1,IF(VALUE(MID(A590,1,3))=898,3,4))),[2]Hoja1!$A$3:$K$222,2,0),"")</f>
        <v>1040 Bogotá reconoce a sus maestros, maestras y directivos docentes líderes de la transformación educativa</v>
      </c>
      <c r="C590" s="2" t="s">
        <v>955</v>
      </c>
      <c r="D590" s="2" t="s">
        <v>956</v>
      </c>
      <c r="E590" s="2">
        <v>86141501</v>
      </c>
      <c r="F590" s="2" t="s">
        <v>957</v>
      </c>
      <c r="G590" s="3">
        <v>7</v>
      </c>
      <c r="H590" s="3">
        <v>7</v>
      </c>
      <c r="I590" s="2">
        <v>6</v>
      </c>
      <c r="J590" s="2">
        <v>1</v>
      </c>
      <c r="K590" s="2" t="s">
        <v>30</v>
      </c>
      <c r="L590" s="2" t="str">
        <f>IF(K590=[2]Hoja3!$B$2,[2]Hoja3!$A$2,IF(K590=[2]Hoja3!$B$3,[2]Hoja3!$A$3,IF(K590=[2]Hoja3!$B$4,[2]Hoja3!$A$4,IF(K590=[2]Hoja3!$B$5,[2]Hoja3!$A$5,IF(K590=[2]Hoja3!$B$6,[2]Hoja3!$A$6,IF(K590=[2]Hoja3!$B$7,[2]Hoja3!$A$7,IF(K590=[2]Hoja3!$B$8,[2]Hoja3!$A$8,IF(K590=[2]Hoja3!$B$9,[2]Hoja3!$A$9,IF(K590=[2]Hoja3!$B$10,[2]Hoja3!$A$10,IF(K590=[2]Hoja3!$B$11,[2]Hoja3!$A$11,IF(K590=[2]Hoja3!$B$12,[2]Hoja3!$A$12,IF(K590=[2]Hoja3!$B$13,[2]Hoja3!$A$13,IF(K590=[2]Hoja3!$B$14,[2]Hoja3!$A$14,"")))))))))))))</f>
        <v>CCE-05</v>
      </c>
      <c r="M590" s="2" t="s">
        <v>958</v>
      </c>
      <c r="N590" s="2">
        <v>0</v>
      </c>
      <c r="O590" s="1">
        <v>406665000</v>
      </c>
      <c r="P590" s="9">
        <v>406665000</v>
      </c>
      <c r="Q590" s="1">
        <v>0</v>
      </c>
      <c r="R590" s="2">
        <v>0</v>
      </c>
      <c r="S590" s="2" t="s">
        <v>869</v>
      </c>
      <c r="T590" s="2" t="s">
        <v>870</v>
      </c>
      <c r="U590" s="2" t="s">
        <v>928</v>
      </c>
      <c r="V590" s="2" t="s">
        <v>929</v>
      </c>
      <c r="W590" s="2" t="s">
        <v>930</v>
      </c>
      <c r="X590" s="2" t="s">
        <v>931</v>
      </c>
      <c r="Y590" s="96" t="s">
        <v>932</v>
      </c>
    </row>
    <row r="591" spans="1:25" ht="180" x14ac:dyDescent="0.2">
      <c r="A591" s="2" t="s">
        <v>954</v>
      </c>
      <c r="B591" s="2" t="str">
        <f>IFERROR(VLOOKUP(VALUE(MID(A591,1,IF(VALUE(MID(A591,1,3))=898,3,4))),[2]Hoja1!$A$3:$K$222,2,0),"")</f>
        <v>1040 Bogotá reconoce a sus maestros, maestras y directivos docentes líderes de la transformación educativa</v>
      </c>
      <c r="C591" s="2" t="s">
        <v>959</v>
      </c>
      <c r="D591" s="2" t="s">
        <v>960</v>
      </c>
      <c r="E591" s="2">
        <v>86141507</v>
      </c>
      <c r="F591" s="2" t="s">
        <v>961</v>
      </c>
      <c r="G591" s="3">
        <v>7</v>
      </c>
      <c r="H591" s="3">
        <v>7</v>
      </c>
      <c r="I591" s="2">
        <v>6</v>
      </c>
      <c r="J591" s="2">
        <v>1</v>
      </c>
      <c r="K591" s="2" t="s">
        <v>30</v>
      </c>
      <c r="L591" s="2" t="str">
        <f>IF(K591=[2]Hoja3!$B$2,[2]Hoja3!$A$2,IF(K591=[2]Hoja3!$B$3,[2]Hoja3!$A$3,IF(K591=[2]Hoja3!$B$4,[2]Hoja3!$A$4,IF(K591=[2]Hoja3!$B$5,[2]Hoja3!$A$5,IF(K591=[2]Hoja3!$B$6,[2]Hoja3!$A$6,IF(K591=[2]Hoja3!$B$7,[2]Hoja3!$A$7,IF(K591=[2]Hoja3!$B$8,[2]Hoja3!$A$8,IF(K591=[2]Hoja3!$B$9,[2]Hoja3!$A$9,IF(K591=[2]Hoja3!$B$10,[2]Hoja3!$A$10,IF(K591=[2]Hoja3!$B$11,[2]Hoja3!$A$11,IF(K591=[2]Hoja3!$B$12,[2]Hoja3!$A$12,IF(K591=[2]Hoja3!$B$13,[2]Hoja3!$A$13,IF(K591=[2]Hoja3!$B$14,[2]Hoja3!$A$14,"")))))))))))))</f>
        <v>CCE-05</v>
      </c>
      <c r="M591" s="2" t="s">
        <v>958</v>
      </c>
      <c r="N591" s="2">
        <v>0</v>
      </c>
      <c r="O591" s="1">
        <v>352202072</v>
      </c>
      <c r="P591" s="9">
        <v>352202072</v>
      </c>
      <c r="Q591" s="1">
        <v>0</v>
      </c>
      <c r="R591" s="2">
        <v>0</v>
      </c>
      <c r="S591" s="2" t="s">
        <v>869</v>
      </c>
      <c r="T591" s="2" t="s">
        <v>870</v>
      </c>
      <c r="U591" s="2" t="s">
        <v>928</v>
      </c>
      <c r="V591" s="2" t="s">
        <v>929</v>
      </c>
      <c r="W591" s="2" t="s">
        <v>930</v>
      </c>
      <c r="X591" s="2" t="s">
        <v>931</v>
      </c>
      <c r="Y591" s="96" t="s">
        <v>932</v>
      </c>
    </row>
    <row r="592" spans="1:25" ht="180" x14ac:dyDescent="0.2">
      <c r="A592" s="2" t="s">
        <v>954</v>
      </c>
      <c r="B592" s="2" t="str">
        <f>IFERROR(VLOOKUP(VALUE(MID(A592,1,IF(VALUE(MID(A592,1,3))=898,3,4))),[2]Hoja1!$A$3:$K$222,2,0),"")</f>
        <v>1040 Bogotá reconoce a sus maestros, maestras y directivos docentes líderes de la transformación educativa</v>
      </c>
      <c r="C592" s="2" t="s">
        <v>959</v>
      </c>
      <c r="D592" s="2" t="s">
        <v>962</v>
      </c>
      <c r="E592" s="2">
        <v>86141501</v>
      </c>
      <c r="F592" s="2" t="s">
        <v>961</v>
      </c>
      <c r="G592" s="3">
        <v>7</v>
      </c>
      <c r="H592" s="3">
        <v>7</v>
      </c>
      <c r="I592" s="2">
        <v>6</v>
      </c>
      <c r="J592" s="2">
        <v>1</v>
      </c>
      <c r="K592" s="2" t="s">
        <v>30</v>
      </c>
      <c r="L592" s="2" t="str">
        <f>IF(K592=[2]Hoja3!$B$2,[2]Hoja3!$A$2,IF(K592=[2]Hoja3!$B$3,[2]Hoja3!$A$3,IF(K592=[2]Hoja3!$B$4,[2]Hoja3!$A$4,IF(K592=[2]Hoja3!$B$5,[2]Hoja3!$A$5,IF(K592=[2]Hoja3!$B$6,[2]Hoja3!$A$6,IF(K592=[2]Hoja3!$B$7,[2]Hoja3!$A$7,IF(K592=[2]Hoja3!$B$8,[2]Hoja3!$A$8,IF(K592=[2]Hoja3!$B$9,[2]Hoja3!$A$9,IF(K592=[2]Hoja3!$B$10,[2]Hoja3!$A$10,IF(K592=[2]Hoja3!$B$11,[2]Hoja3!$A$11,IF(K592=[2]Hoja3!$B$12,[2]Hoja3!$A$12,IF(K592=[2]Hoja3!$B$13,[2]Hoja3!$A$13,IF(K592=[2]Hoja3!$B$14,[2]Hoja3!$A$14,"")))))))))))))</f>
        <v>CCE-05</v>
      </c>
      <c r="M592" s="2" t="s">
        <v>958</v>
      </c>
      <c r="N592" s="2">
        <v>0</v>
      </c>
      <c r="O592" s="1">
        <v>136801000</v>
      </c>
      <c r="P592" s="9">
        <v>136801000</v>
      </c>
      <c r="Q592" s="1">
        <v>0</v>
      </c>
      <c r="R592" s="2">
        <v>0</v>
      </c>
      <c r="S592" s="2" t="s">
        <v>869</v>
      </c>
      <c r="T592" s="2" t="s">
        <v>870</v>
      </c>
      <c r="U592" s="2" t="s">
        <v>928</v>
      </c>
      <c r="V592" s="2" t="s">
        <v>929</v>
      </c>
      <c r="W592" s="2" t="s">
        <v>930</v>
      </c>
      <c r="X592" s="2" t="s">
        <v>931</v>
      </c>
      <c r="Y592" s="96" t="s">
        <v>932</v>
      </c>
    </row>
    <row r="593" spans="1:25" ht="180" x14ac:dyDescent="0.2">
      <c r="A593" s="2" t="s">
        <v>954</v>
      </c>
      <c r="B593" s="2" t="str">
        <f>IFERROR(VLOOKUP(VALUE(MID(A593,1,IF(VALUE(MID(A593,1,3))=898,3,4))),[2]Hoja1!$A$3:$K$222,2,0),"")</f>
        <v>1040 Bogotá reconoce a sus maestros, maestras y directivos docentes líderes de la transformación educativa</v>
      </c>
      <c r="C593" s="2" t="s">
        <v>934</v>
      </c>
      <c r="D593" s="2" t="s">
        <v>963</v>
      </c>
      <c r="E593" s="2">
        <v>86141501</v>
      </c>
      <c r="F593" s="2" t="s">
        <v>964</v>
      </c>
      <c r="G593" s="3">
        <v>7</v>
      </c>
      <c r="H593" s="3">
        <v>7</v>
      </c>
      <c r="I593" s="2">
        <v>6</v>
      </c>
      <c r="J593" s="2">
        <v>1</v>
      </c>
      <c r="K593" s="2" t="s">
        <v>30</v>
      </c>
      <c r="L593" s="2" t="str">
        <f>IF(K593=[2]Hoja3!$B$2,[2]Hoja3!$A$2,IF(K593=[2]Hoja3!$B$3,[2]Hoja3!$A$3,IF(K593=[2]Hoja3!$B$4,[2]Hoja3!$A$4,IF(K593=[2]Hoja3!$B$5,[2]Hoja3!$A$5,IF(K593=[2]Hoja3!$B$6,[2]Hoja3!$A$6,IF(K593=[2]Hoja3!$B$7,[2]Hoja3!$A$7,IF(K593=[2]Hoja3!$B$8,[2]Hoja3!$A$8,IF(K593=[2]Hoja3!$B$9,[2]Hoja3!$A$9,IF(K593=[2]Hoja3!$B$10,[2]Hoja3!$A$10,IF(K593=[2]Hoja3!$B$11,[2]Hoja3!$A$11,IF(K593=[2]Hoja3!$B$12,[2]Hoja3!$A$12,IF(K593=[2]Hoja3!$B$13,[2]Hoja3!$A$13,IF(K593=[2]Hoja3!$B$14,[2]Hoja3!$A$14,"")))))))))))))</f>
        <v>CCE-05</v>
      </c>
      <c r="M593" s="2" t="s">
        <v>958</v>
      </c>
      <c r="N593" s="2">
        <v>0</v>
      </c>
      <c r="O593" s="1">
        <v>180000000</v>
      </c>
      <c r="P593" s="9">
        <v>180000000</v>
      </c>
      <c r="Q593" s="1">
        <v>0</v>
      </c>
      <c r="R593" s="2">
        <v>0</v>
      </c>
      <c r="S593" s="2" t="s">
        <v>869</v>
      </c>
      <c r="T593" s="2" t="s">
        <v>870</v>
      </c>
      <c r="U593" s="2" t="s">
        <v>928</v>
      </c>
      <c r="V593" s="2" t="s">
        <v>929</v>
      </c>
      <c r="W593" s="2" t="s">
        <v>930</v>
      </c>
      <c r="X593" s="2" t="s">
        <v>931</v>
      </c>
      <c r="Y593" s="96" t="s">
        <v>932</v>
      </c>
    </row>
    <row r="594" spans="1:25" ht="210" x14ac:dyDescent="0.2">
      <c r="A594" s="2" t="s">
        <v>965</v>
      </c>
      <c r="B594" s="2" t="str">
        <f>IFERROR(VLOOKUP(VALUE(MID(A594,1,IF(VALUE(MID(A594,1,3))=898,3,4))),[2]Hoja1!$A$3:$K$222,2,0),"")</f>
        <v>1040 Bogotá reconoce a sus maestros, maestras y directivos docentes líderes de la transformación educativa</v>
      </c>
      <c r="C594" s="2" t="s">
        <v>955</v>
      </c>
      <c r="D594" s="2" t="s">
        <v>956</v>
      </c>
      <c r="E594" s="2">
        <v>86101710</v>
      </c>
      <c r="F594" s="2" t="s">
        <v>966</v>
      </c>
      <c r="G594" s="3">
        <v>1</v>
      </c>
      <c r="H594" s="3">
        <v>1</v>
      </c>
      <c r="I594" s="2">
        <v>11</v>
      </c>
      <c r="J594" s="2">
        <v>1</v>
      </c>
      <c r="K594" s="2" t="s">
        <v>30</v>
      </c>
      <c r="L594" s="2" t="str">
        <f>IF(K594=[2]Hoja3!$B$2,[2]Hoja3!$A$2,IF(K594=[2]Hoja3!$B$3,[2]Hoja3!$A$3,IF(K594=[2]Hoja3!$B$4,[2]Hoja3!$A$4,IF(K594=[2]Hoja3!$B$5,[2]Hoja3!$A$5,IF(K594=[2]Hoja3!$B$6,[2]Hoja3!$A$6,IF(K594=[2]Hoja3!$B$7,[2]Hoja3!$A$7,IF(K594=[2]Hoja3!$B$8,[2]Hoja3!$A$8,IF(K594=[2]Hoja3!$B$9,[2]Hoja3!$A$9,IF(K594=[2]Hoja3!$B$10,[2]Hoja3!$A$10,IF(K594=[2]Hoja3!$B$11,[2]Hoja3!$A$11,IF(K594=[2]Hoja3!$B$12,[2]Hoja3!$A$12,IF(K594=[2]Hoja3!$B$13,[2]Hoja3!$A$13,IF(K594=[2]Hoja3!$B$14,[2]Hoja3!$A$14,"")))))))))))))</f>
        <v>CCE-05</v>
      </c>
      <c r="M594" s="2" t="s">
        <v>967</v>
      </c>
      <c r="N594" s="2">
        <v>0</v>
      </c>
      <c r="O594" s="1">
        <v>500000000</v>
      </c>
      <c r="P594" s="9">
        <v>500000000</v>
      </c>
      <c r="Q594" s="1">
        <v>0</v>
      </c>
      <c r="R594" s="2">
        <v>0</v>
      </c>
      <c r="S594" s="2" t="s">
        <v>869</v>
      </c>
      <c r="T594" s="2" t="s">
        <v>870</v>
      </c>
      <c r="U594" s="2" t="s">
        <v>928</v>
      </c>
      <c r="V594" s="2" t="s">
        <v>929</v>
      </c>
      <c r="W594" s="2" t="s">
        <v>930</v>
      </c>
      <c r="X594" s="2" t="s">
        <v>931</v>
      </c>
      <c r="Y594" s="96" t="s">
        <v>932</v>
      </c>
    </row>
    <row r="595" spans="1:25" ht="150" x14ac:dyDescent="0.2">
      <c r="A595" s="2" t="s">
        <v>968</v>
      </c>
      <c r="B595" s="2" t="str">
        <f>IFERROR(VLOOKUP(VALUE(MID(A595,1,IF(VALUE(MID(A595,1,3))=898,3,4))),[2]Hoja1!$A$3:$K$222,2,0),"")</f>
        <v>1040 Bogotá reconoce a sus maestros, maestras y directivos docentes líderes de la transformación educativa</v>
      </c>
      <c r="C595" s="2" t="s">
        <v>955</v>
      </c>
      <c r="D595" s="2" t="s">
        <v>969</v>
      </c>
      <c r="E595" s="2">
        <v>80111504</v>
      </c>
      <c r="F595" s="2" t="s">
        <v>970</v>
      </c>
      <c r="G595" s="3">
        <v>1</v>
      </c>
      <c r="H595" s="3">
        <v>1</v>
      </c>
      <c r="I595" s="2">
        <v>6</v>
      </c>
      <c r="J595" s="2">
        <v>1</v>
      </c>
      <c r="K595" s="2" t="s">
        <v>30</v>
      </c>
      <c r="L595" s="2" t="str">
        <f>IF(K595=[2]Hoja3!$B$2,[2]Hoja3!$A$2,IF(K595=[2]Hoja3!$B$3,[2]Hoja3!$A$3,IF(K595=[2]Hoja3!$B$4,[2]Hoja3!$A$4,IF(K595=[2]Hoja3!$B$5,[2]Hoja3!$A$5,IF(K595=[2]Hoja3!$B$6,[2]Hoja3!$A$6,IF(K595=[2]Hoja3!$B$7,[2]Hoja3!$A$7,IF(K595=[2]Hoja3!$B$8,[2]Hoja3!$A$8,IF(K595=[2]Hoja3!$B$9,[2]Hoja3!$A$9,IF(K595=[2]Hoja3!$B$10,[2]Hoja3!$A$10,IF(K595=[2]Hoja3!$B$11,[2]Hoja3!$A$11,IF(K595=[2]Hoja3!$B$12,[2]Hoja3!$A$12,IF(K595=[2]Hoja3!$B$13,[2]Hoja3!$A$13,IF(K595=[2]Hoja3!$B$14,[2]Hoja3!$A$14,"")))))))))))))</f>
        <v>CCE-05</v>
      </c>
      <c r="M595" s="2" t="s">
        <v>57</v>
      </c>
      <c r="N595" s="2">
        <v>0</v>
      </c>
      <c r="O595" s="1">
        <v>43800000</v>
      </c>
      <c r="P595" s="9">
        <v>43800000</v>
      </c>
      <c r="Q595" s="1">
        <v>0</v>
      </c>
      <c r="R595" s="2">
        <v>0</v>
      </c>
      <c r="S595" s="2" t="s">
        <v>869</v>
      </c>
      <c r="T595" s="2" t="s">
        <v>870</v>
      </c>
      <c r="U595" s="2" t="s">
        <v>928</v>
      </c>
      <c r="V595" s="2" t="s">
        <v>929</v>
      </c>
      <c r="W595" s="2" t="s">
        <v>930</v>
      </c>
      <c r="X595" s="2" t="s">
        <v>931</v>
      </c>
      <c r="Y595" s="96" t="s">
        <v>932</v>
      </c>
    </row>
    <row r="596" spans="1:25" ht="150" x14ac:dyDescent="0.2">
      <c r="A596" s="2" t="s">
        <v>971</v>
      </c>
      <c r="B596" s="2" t="str">
        <f>IFERROR(VLOOKUP(VALUE(MID(A596,1,IF(VALUE(MID(A596,1,3))=898,3,4))),[2]Hoja1!$A$3:$K$222,2,0),"")</f>
        <v>1040 Bogotá reconoce a sus maestros, maestras y directivos docentes líderes de la transformación educativa</v>
      </c>
      <c r="C596" s="2" t="s">
        <v>955</v>
      </c>
      <c r="D596" s="2" t="s">
        <v>969</v>
      </c>
      <c r="E596" s="2">
        <v>80111504</v>
      </c>
      <c r="F596" s="2" t="s">
        <v>972</v>
      </c>
      <c r="G596" s="3">
        <v>1</v>
      </c>
      <c r="H596" s="3">
        <v>1</v>
      </c>
      <c r="I596" s="2">
        <v>6</v>
      </c>
      <c r="J596" s="2">
        <v>1</v>
      </c>
      <c r="K596" s="2" t="s">
        <v>30</v>
      </c>
      <c r="L596" s="2" t="str">
        <f>IF(K596=[2]Hoja3!$B$2,[2]Hoja3!$A$2,IF(K596=[2]Hoja3!$B$3,[2]Hoja3!$A$3,IF(K596=[2]Hoja3!$B$4,[2]Hoja3!$A$4,IF(K596=[2]Hoja3!$B$5,[2]Hoja3!$A$5,IF(K596=[2]Hoja3!$B$6,[2]Hoja3!$A$6,IF(K596=[2]Hoja3!$B$7,[2]Hoja3!$A$7,IF(K596=[2]Hoja3!$B$8,[2]Hoja3!$A$8,IF(K596=[2]Hoja3!$B$9,[2]Hoja3!$A$9,IF(K596=[2]Hoja3!$B$10,[2]Hoja3!$A$10,IF(K596=[2]Hoja3!$B$11,[2]Hoja3!$A$11,IF(K596=[2]Hoja3!$B$12,[2]Hoja3!$A$12,IF(K596=[2]Hoja3!$B$13,[2]Hoja3!$A$13,IF(K596=[2]Hoja3!$B$14,[2]Hoja3!$A$14,"")))))))))))))</f>
        <v>CCE-05</v>
      </c>
      <c r="M596" s="2" t="s">
        <v>57</v>
      </c>
      <c r="N596" s="2">
        <v>0</v>
      </c>
      <c r="O596" s="1">
        <v>39000000</v>
      </c>
      <c r="P596" s="9">
        <v>39000000</v>
      </c>
      <c r="Q596" s="1">
        <v>0</v>
      </c>
      <c r="R596" s="2">
        <v>0</v>
      </c>
      <c r="S596" s="2" t="s">
        <v>869</v>
      </c>
      <c r="T596" s="2" t="s">
        <v>870</v>
      </c>
      <c r="U596" s="2" t="s">
        <v>928</v>
      </c>
      <c r="V596" s="2" t="s">
        <v>929</v>
      </c>
      <c r="W596" s="2" t="s">
        <v>930</v>
      </c>
      <c r="X596" s="2" t="s">
        <v>931</v>
      </c>
      <c r="Y596" s="96" t="s">
        <v>932</v>
      </c>
    </row>
    <row r="597" spans="1:25" ht="150" x14ac:dyDescent="0.2">
      <c r="A597" s="2" t="s">
        <v>973</v>
      </c>
      <c r="B597" s="2" t="str">
        <f>IFERROR(VLOOKUP(VALUE(MID(A597,1,IF(VALUE(MID(A597,1,3))=898,3,4))),[2]Hoja1!$A$3:$K$222,2,0),"")</f>
        <v>1040 Bogotá reconoce a sus maestros, maestras y directivos docentes líderes de la transformación educativa</v>
      </c>
      <c r="C597" s="2" t="s">
        <v>955</v>
      </c>
      <c r="D597" s="2" t="s">
        <v>969</v>
      </c>
      <c r="E597" s="2">
        <v>80111504</v>
      </c>
      <c r="F597" s="2" t="s">
        <v>974</v>
      </c>
      <c r="G597" s="3">
        <v>1</v>
      </c>
      <c r="H597" s="3">
        <v>1</v>
      </c>
      <c r="I597" s="2">
        <v>6</v>
      </c>
      <c r="J597" s="2">
        <v>1</v>
      </c>
      <c r="K597" s="2" t="s">
        <v>30</v>
      </c>
      <c r="L597" s="2" t="str">
        <f>IF(K597=[2]Hoja3!$B$2,[2]Hoja3!$A$2,IF(K597=[2]Hoja3!$B$3,[2]Hoja3!$A$3,IF(K597=[2]Hoja3!$B$4,[2]Hoja3!$A$4,IF(K597=[2]Hoja3!$B$5,[2]Hoja3!$A$5,IF(K597=[2]Hoja3!$B$6,[2]Hoja3!$A$6,IF(K597=[2]Hoja3!$B$7,[2]Hoja3!$A$7,IF(K597=[2]Hoja3!$B$8,[2]Hoja3!$A$8,IF(K597=[2]Hoja3!$B$9,[2]Hoja3!$A$9,IF(K597=[2]Hoja3!$B$10,[2]Hoja3!$A$10,IF(K597=[2]Hoja3!$B$11,[2]Hoja3!$A$11,IF(K597=[2]Hoja3!$B$12,[2]Hoja3!$A$12,IF(K597=[2]Hoja3!$B$13,[2]Hoja3!$A$13,IF(K597=[2]Hoja3!$B$14,[2]Hoja3!$A$14,"")))))))))))))</f>
        <v>CCE-05</v>
      </c>
      <c r="M597" s="2" t="s">
        <v>57</v>
      </c>
      <c r="N597" s="2">
        <v>0</v>
      </c>
      <c r="O597" s="1">
        <v>21840000</v>
      </c>
      <c r="P597" s="9">
        <v>21840000</v>
      </c>
      <c r="Q597" s="1">
        <v>0</v>
      </c>
      <c r="R597" s="2">
        <v>0</v>
      </c>
      <c r="S597" s="2" t="s">
        <v>869</v>
      </c>
      <c r="T597" s="2" t="s">
        <v>870</v>
      </c>
      <c r="U597" s="2" t="s">
        <v>928</v>
      </c>
      <c r="V597" s="2" t="s">
        <v>929</v>
      </c>
      <c r="W597" s="2" t="s">
        <v>930</v>
      </c>
      <c r="X597" s="2" t="s">
        <v>931</v>
      </c>
      <c r="Y597" s="96" t="s">
        <v>932</v>
      </c>
    </row>
    <row r="598" spans="1:25" ht="150" x14ac:dyDescent="0.2">
      <c r="A598" s="2" t="s">
        <v>975</v>
      </c>
      <c r="B598" s="2" t="str">
        <f>IFERROR(VLOOKUP(VALUE(MID(A598,1,IF(VALUE(MID(A598,1,3))=898,3,4))),[2]Hoja1!$A$3:$K$222,2,0),"")</f>
        <v>1040 Bogotá reconoce a sus maestros, maestras y directivos docentes líderes de la transformación educativa</v>
      </c>
      <c r="C598" s="2" t="s">
        <v>955</v>
      </c>
      <c r="D598" s="2" t="s">
        <v>969</v>
      </c>
      <c r="E598" s="2">
        <v>80111504</v>
      </c>
      <c r="F598" s="2" t="s">
        <v>976</v>
      </c>
      <c r="G598" s="3">
        <v>1</v>
      </c>
      <c r="H598" s="3">
        <v>1</v>
      </c>
      <c r="I598" s="2">
        <v>6</v>
      </c>
      <c r="J598" s="2">
        <v>1</v>
      </c>
      <c r="K598" s="2" t="s">
        <v>30</v>
      </c>
      <c r="L598" s="2" t="str">
        <f>IF(K598=[2]Hoja3!$B$2,[2]Hoja3!$A$2,IF(K598=[2]Hoja3!$B$3,[2]Hoja3!$A$3,IF(K598=[2]Hoja3!$B$4,[2]Hoja3!$A$4,IF(K598=[2]Hoja3!$B$5,[2]Hoja3!$A$5,IF(K598=[2]Hoja3!$B$6,[2]Hoja3!$A$6,IF(K598=[2]Hoja3!$B$7,[2]Hoja3!$A$7,IF(K598=[2]Hoja3!$B$8,[2]Hoja3!$A$8,IF(K598=[2]Hoja3!$B$9,[2]Hoja3!$A$9,IF(K598=[2]Hoja3!$B$10,[2]Hoja3!$A$10,IF(K598=[2]Hoja3!$B$11,[2]Hoja3!$A$11,IF(K598=[2]Hoja3!$B$12,[2]Hoja3!$A$12,IF(K598=[2]Hoja3!$B$13,[2]Hoja3!$A$13,IF(K598=[2]Hoja3!$B$14,[2]Hoja3!$A$14,"")))))))))))))</f>
        <v>CCE-05</v>
      </c>
      <c r="M598" s="2" t="s">
        <v>57</v>
      </c>
      <c r="N598" s="2">
        <v>0</v>
      </c>
      <c r="O598" s="1">
        <v>38688000</v>
      </c>
      <c r="P598" s="9">
        <v>38688000</v>
      </c>
      <c r="Q598" s="1">
        <v>0</v>
      </c>
      <c r="R598" s="2">
        <v>0</v>
      </c>
      <c r="S598" s="2" t="s">
        <v>869</v>
      </c>
      <c r="T598" s="2" t="s">
        <v>870</v>
      </c>
      <c r="U598" s="2" t="s">
        <v>928</v>
      </c>
      <c r="V598" s="2" t="s">
        <v>929</v>
      </c>
      <c r="W598" s="2" t="s">
        <v>930</v>
      </c>
      <c r="X598" s="2" t="s">
        <v>931</v>
      </c>
      <c r="Y598" s="96" t="s">
        <v>932</v>
      </c>
    </row>
    <row r="599" spans="1:25" ht="150" x14ac:dyDescent="0.2">
      <c r="A599" s="2" t="s">
        <v>977</v>
      </c>
      <c r="B599" s="2" t="str">
        <f>IFERROR(VLOOKUP(VALUE(MID(A599,1,IF(VALUE(MID(A599,1,3))=898,3,4))),[2]Hoja1!$A$3:$K$222,2,0),"")</f>
        <v>1040 Bogotá reconoce a sus maestros, maestras y directivos docentes líderes de la transformación educativa</v>
      </c>
      <c r="C599" s="2" t="s">
        <v>955</v>
      </c>
      <c r="D599" s="2" t="s">
        <v>969</v>
      </c>
      <c r="E599" s="2">
        <v>80111504</v>
      </c>
      <c r="F599" s="2" t="s">
        <v>978</v>
      </c>
      <c r="G599" s="3">
        <v>1</v>
      </c>
      <c r="H599" s="3">
        <v>1</v>
      </c>
      <c r="I599" s="2">
        <v>6</v>
      </c>
      <c r="J599" s="2">
        <v>1</v>
      </c>
      <c r="K599" s="2" t="s">
        <v>30</v>
      </c>
      <c r="L599" s="2" t="str">
        <f>IF(K599=[2]Hoja3!$B$2,[2]Hoja3!$A$2,IF(K599=[2]Hoja3!$B$3,[2]Hoja3!$A$3,IF(K599=[2]Hoja3!$B$4,[2]Hoja3!$A$4,IF(K599=[2]Hoja3!$B$5,[2]Hoja3!$A$5,IF(K599=[2]Hoja3!$B$6,[2]Hoja3!$A$6,IF(K599=[2]Hoja3!$B$7,[2]Hoja3!$A$7,IF(K599=[2]Hoja3!$B$8,[2]Hoja3!$A$8,IF(K599=[2]Hoja3!$B$9,[2]Hoja3!$A$9,IF(K599=[2]Hoja3!$B$10,[2]Hoja3!$A$10,IF(K599=[2]Hoja3!$B$11,[2]Hoja3!$A$11,IF(K599=[2]Hoja3!$B$12,[2]Hoja3!$A$12,IF(K599=[2]Hoja3!$B$13,[2]Hoja3!$A$13,IF(K599=[2]Hoja3!$B$14,[2]Hoja3!$A$14,"")))))))))))))</f>
        <v>CCE-05</v>
      </c>
      <c r="M599" s="2" t="s">
        <v>57</v>
      </c>
      <c r="N599" s="2">
        <v>0</v>
      </c>
      <c r="O599" s="1">
        <v>28800000</v>
      </c>
      <c r="P599" s="9">
        <v>28800000</v>
      </c>
      <c r="Q599" s="1">
        <v>0</v>
      </c>
      <c r="R599" s="2">
        <v>0</v>
      </c>
      <c r="S599" s="2" t="s">
        <v>869</v>
      </c>
      <c r="T599" s="2" t="s">
        <v>870</v>
      </c>
      <c r="U599" s="2" t="s">
        <v>928</v>
      </c>
      <c r="V599" s="2" t="s">
        <v>929</v>
      </c>
      <c r="W599" s="2" t="s">
        <v>930</v>
      </c>
      <c r="X599" s="2" t="s">
        <v>931</v>
      </c>
      <c r="Y599" s="96" t="s">
        <v>932</v>
      </c>
    </row>
    <row r="600" spans="1:25" ht="150" x14ac:dyDescent="0.2">
      <c r="A600" s="2" t="s">
        <v>979</v>
      </c>
      <c r="B600" s="2" t="str">
        <f>IFERROR(VLOOKUP(VALUE(MID(A600,1,IF(VALUE(MID(A600,1,3))=898,3,4))),[2]Hoja1!$A$3:$K$222,2,0),"")</f>
        <v>1040 Bogotá reconoce a sus maestros, maestras y directivos docentes líderes de la transformación educativa</v>
      </c>
      <c r="C600" s="2" t="s">
        <v>955</v>
      </c>
      <c r="D600" s="2" t="s">
        <v>969</v>
      </c>
      <c r="E600" s="2">
        <v>80111504</v>
      </c>
      <c r="F600" s="2" t="s">
        <v>980</v>
      </c>
      <c r="G600" s="3">
        <v>1</v>
      </c>
      <c r="H600" s="3">
        <v>1</v>
      </c>
      <c r="I600" s="2">
        <v>6</v>
      </c>
      <c r="J600" s="2">
        <v>1</v>
      </c>
      <c r="K600" s="2" t="s">
        <v>30</v>
      </c>
      <c r="L600" s="2" t="str">
        <f>IF(K600=[2]Hoja3!$B$2,[2]Hoja3!$A$2,IF(K600=[2]Hoja3!$B$3,[2]Hoja3!$A$3,IF(K600=[2]Hoja3!$B$4,[2]Hoja3!$A$4,IF(K600=[2]Hoja3!$B$5,[2]Hoja3!$A$5,IF(K600=[2]Hoja3!$B$6,[2]Hoja3!$A$6,IF(K600=[2]Hoja3!$B$7,[2]Hoja3!$A$7,IF(K600=[2]Hoja3!$B$8,[2]Hoja3!$A$8,IF(K600=[2]Hoja3!$B$9,[2]Hoja3!$A$9,IF(K600=[2]Hoja3!$B$10,[2]Hoja3!$A$10,IF(K600=[2]Hoja3!$B$11,[2]Hoja3!$A$11,IF(K600=[2]Hoja3!$B$12,[2]Hoja3!$A$12,IF(K600=[2]Hoja3!$B$13,[2]Hoja3!$A$13,IF(K600=[2]Hoja3!$B$14,[2]Hoja3!$A$14,"")))))))))))))</f>
        <v>CCE-05</v>
      </c>
      <c r="M600" s="2" t="s">
        <v>57</v>
      </c>
      <c r="N600" s="2">
        <v>0</v>
      </c>
      <c r="O600" s="1">
        <v>36000000</v>
      </c>
      <c r="P600" s="9">
        <v>36000000</v>
      </c>
      <c r="Q600" s="1">
        <v>0</v>
      </c>
      <c r="R600" s="2">
        <v>0</v>
      </c>
      <c r="S600" s="2" t="s">
        <v>869</v>
      </c>
      <c r="T600" s="2" t="s">
        <v>870</v>
      </c>
      <c r="U600" s="2" t="s">
        <v>928</v>
      </c>
      <c r="V600" s="2" t="s">
        <v>929</v>
      </c>
      <c r="W600" s="2" t="s">
        <v>930</v>
      </c>
      <c r="X600" s="2" t="s">
        <v>931</v>
      </c>
      <c r="Y600" s="96" t="s">
        <v>932</v>
      </c>
    </row>
    <row r="601" spans="1:25" ht="150" x14ac:dyDescent="0.2">
      <c r="A601" s="2" t="s">
        <v>981</v>
      </c>
      <c r="B601" s="2" t="str">
        <f>IFERROR(VLOOKUP(VALUE(MID(A601,1,IF(VALUE(MID(A601,1,3))=898,3,4))),[2]Hoja1!$A$3:$K$222,2,0),"")</f>
        <v>1040 Bogotá reconoce a sus maestros, maestras y directivos docentes líderes de la transformación educativa</v>
      </c>
      <c r="C601" s="2" t="s">
        <v>955</v>
      </c>
      <c r="D601" s="2" t="s">
        <v>969</v>
      </c>
      <c r="E601" s="2">
        <v>80111504</v>
      </c>
      <c r="F601" s="2" t="s">
        <v>982</v>
      </c>
      <c r="G601" s="3">
        <v>1</v>
      </c>
      <c r="H601" s="3">
        <v>1</v>
      </c>
      <c r="I601" s="2">
        <v>6</v>
      </c>
      <c r="J601" s="2">
        <v>1</v>
      </c>
      <c r="K601" s="2" t="s">
        <v>30</v>
      </c>
      <c r="L601" s="2" t="str">
        <f>IF(K601=[2]Hoja3!$B$2,[2]Hoja3!$A$2,IF(K601=[2]Hoja3!$B$3,[2]Hoja3!$A$3,IF(K601=[2]Hoja3!$B$4,[2]Hoja3!$A$4,IF(K601=[2]Hoja3!$B$5,[2]Hoja3!$A$5,IF(K601=[2]Hoja3!$B$6,[2]Hoja3!$A$6,IF(K601=[2]Hoja3!$B$7,[2]Hoja3!$A$7,IF(K601=[2]Hoja3!$B$8,[2]Hoja3!$A$8,IF(K601=[2]Hoja3!$B$9,[2]Hoja3!$A$9,IF(K601=[2]Hoja3!$B$10,[2]Hoja3!$A$10,IF(K601=[2]Hoja3!$B$11,[2]Hoja3!$A$11,IF(K601=[2]Hoja3!$B$12,[2]Hoja3!$A$12,IF(K601=[2]Hoja3!$B$13,[2]Hoja3!$A$13,IF(K601=[2]Hoja3!$B$14,[2]Hoja3!$A$14,"")))))))))))))</f>
        <v>CCE-05</v>
      </c>
      <c r="M601" s="2" t="s">
        <v>57</v>
      </c>
      <c r="N601" s="2">
        <v>0</v>
      </c>
      <c r="O601" s="1">
        <v>33600000</v>
      </c>
      <c r="P601" s="9">
        <v>33600000</v>
      </c>
      <c r="Q601" s="1">
        <v>0</v>
      </c>
      <c r="R601" s="2">
        <v>0</v>
      </c>
      <c r="S601" s="2" t="s">
        <v>869</v>
      </c>
      <c r="T601" s="2" t="s">
        <v>870</v>
      </c>
      <c r="U601" s="2" t="s">
        <v>928</v>
      </c>
      <c r="V601" s="2" t="s">
        <v>929</v>
      </c>
      <c r="W601" s="2" t="s">
        <v>930</v>
      </c>
      <c r="X601" s="2" t="s">
        <v>931</v>
      </c>
      <c r="Y601" s="96" t="s">
        <v>932</v>
      </c>
    </row>
    <row r="602" spans="1:25" ht="150" x14ac:dyDescent="0.2">
      <c r="A602" s="2" t="s">
        <v>983</v>
      </c>
      <c r="B602" s="2" t="str">
        <f>IFERROR(VLOOKUP(VALUE(MID(A602,1,IF(VALUE(MID(A602,1,3))=898,3,4))),[2]Hoja1!$A$3:$K$222,2,0),"")</f>
        <v>1040 Bogotá reconoce a sus maestros, maestras y directivos docentes líderes de la transformación educativa</v>
      </c>
      <c r="C602" s="2" t="s">
        <v>955</v>
      </c>
      <c r="D602" s="2" t="s">
        <v>969</v>
      </c>
      <c r="E602" s="2">
        <v>80111504</v>
      </c>
      <c r="F602" s="2" t="s">
        <v>984</v>
      </c>
      <c r="G602" s="3">
        <v>1</v>
      </c>
      <c r="H602" s="3">
        <v>1</v>
      </c>
      <c r="I602" s="2">
        <v>6</v>
      </c>
      <c r="J602" s="2">
        <v>1</v>
      </c>
      <c r="K602" s="2" t="s">
        <v>30</v>
      </c>
      <c r="L602" s="2" t="str">
        <f>IF(K602=[2]Hoja3!$B$2,[2]Hoja3!$A$2,IF(K602=[2]Hoja3!$B$3,[2]Hoja3!$A$3,IF(K602=[2]Hoja3!$B$4,[2]Hoja3!$A$4,IF(K602=[2]Hoja3!$B$5,[2]Hoja3!$A$5,IF(K602=[2]Hoja3!$B$6,[2]Hoja3!$A$6,IF(K602=[2]Hoja3!$B$7,[2]Hoja3!$A$7,IF(K602=[2]Hoja3!$B$8,[2]Hoja3!$A$8,IF(K602=[2]Hoja3!$B$9,[2]Hoja3!$A$9,IF(K602=[2]Hoja3!$B$10,[2]Hoja3!$A$10,IF(K602=[2]Hoja3!$B$11,[2]Hoja3!$A$11,IF(K602=[2]Hoja3!$B$12,[2]Hoja3!$A$12,IF(K602=[2]Hoja3!$B$13,[2]Hoja3!$A$13,IF(K602=[2]Hoja3!$B$14,[2]Hoja3!$A$14,"")))))))))))))</f>
        <v>CCE-05</v>
      </c>
      <c r="M602" s="2" t="s">
        <v>57</v>
      </c>
      <c r="N602" s="2">
        <v>0</v>
      </c>
      <c r="O602" s="1">
        <v>40800000</v>
      </c>
      <c r="P602" s="9">
        <v>40800000</v>
      </c>
      <c r="Q602" s="1">
        <v>0</v>
      </c>
      <c r="R602" s="2">
        <v>0</v>
      </c>
      <c r="S602" s="2" t="s">
        <v>869</v>
      </c>
      <c r="T602" s="2" t="s">
        <v>870</v>
      </c>
      <c r="U602" s="2" t="s">
        <v>928</v>
      </c>
      <c r="V602" s="2" t="s">
        <v>929</v>
      </c>
      <c r="W602" s="2" t="s">
        <v>930</v>
      </c>
      <c r="X602" s="2" t="s">
        <v>931</v>
      </c>
      <c r="Y602" s="96" t="s">
        <v>932</v>
      </c>
    </row>
    <row r="603" spans="1:25" ht="150" x14ac:dyDescent="0.2">
      <c r="A603" s="2" t="s">
        <v>985</v>
      </c>
      <c r="B603" s="2" t="str">
        <f>IFERROR(VLOOKUP(VALUE(MID(A603,1,IF(VALUE(MID(A603,1,3))=898,3,4))),[2]Hoja1!$A$3:$K$222,2,0),"")</f>
        <v>1040 Bogotá reconoce a sus maestros, maestras y directivos docentes líderes de la transformación educativa</v>
      </c>
      <c r="C603" s="2" t="s">
        <v>955</v>
      </c>
      <c r="D603" s="2" t="s">
        <v>986</v>
      </c>
      <c r="E603" s="2" t="s">
        <v>987</v>
      </c>
      <c r="F603" s="2" t="s">
        <v>988</v>
      </c>
      <c r="G603" s="3">
        <v>3</v>
      </c>
      <c r="H603" s="3">
        <v>3</v>
      </c>
      <c r="I603" s="2">
        <v>6</v>
      </c>
      <c r="J603" s="2">
        <v>1</v>
      </c>
      <c r="K603" s="2" t="s">
        <v>944</v>
      </c>
      <c r="L603" s="2" t="str">
        <f>IF(K603=[2]Hoja3!$B$2,[2]Hoja3!$A$2,IF(K603=[2]Hoja3!$B$3,[2]Hoja3!$A$3,IF(K603=[2]Hoja3!$B$4,[2]Hoja3!$A$4,IF(K603=[2]Hoja3!$B$5,[2]Hoja3!$A$5,IF(K603=[2]Hoja3!$B$6,[2]Hoja3!$A$6,IF(K603=[2]Hoja3!$B$7,[2]Hoja3!$A$7,IF(K603=[2]Hoja3!$B$8,[2]Hoja3!$A$8,IF(K603=[2]Hoja3!$B$9,[2]Hoja3!$A$9,IF(K603=[2]Hoja3!$B$10,[2]Hoja3!$A$10,IF(K603=[2]Hoja3!$B$11,[2]Hoja3!$A$11,IF(K603=[2]Hoja3!$B$12,[2]Hoja3!$A$12,IF(K603=[2]Hoja3!$B$13,[2]Hoja3!$A$13,IF(K603=[2]Hoja3!$B$14,[2]Hoja3!$A$14,"")))))))))))))</f>
        <v>CCE-04</v>
      </c>
      <c r="M603" s="2" t="s">
        <v>945</v>
      </c>
      <c r="N603" s="2">
        <v>0</v>
      </c>
      <c r="O603" s="1">
        <v>457634935</v>
      </c>
      <c r="P603" s="9">
        <v>457634935</v>
      </c>
      <c r="Q603" s="1">
        <v>0</v>
      </c>
      <c r="R603" s="2">
        <v>0</v>
      </c>
      <c r="S603" s="2" t="s">
        <v>869</v>
      </c>
      <c r="T603" s="2" t="s">
        <v>870</v>
      </c>
      <c r="U603" s="2" t="s">
        <v>928</v>
      </c>
      <c r="V603" s="2" t="s">
        <v>929</v>
      </c>
      <c r="W603" s="2" t="s">
        <v>930</v>
      </c>
      <c r="X603" s="2" t="s">
        <v>931</v>
      </c>
      <c r="Y603" s="96" t="s">
        <v>932</v>
      </c>
    </row>
    <row r="604" spans="1:25" ht="150" x14ac:dyDescent="0.2">
      <c r="A604" s="2" t="s">
        <v>989</v>
      </c>
      <c r="B604" s="2" t="str">
        <f>IFERROR(VLOOKUP(VALUE(MID(A604,1,IF(VALUE(MID(A604,1,3))=898,3,4))),[2]Hoja1!$A$3:$K$222,2,0),"")</f>
        <v>1040 Bogotá reconoce a sus maestros, maestras y directivos docentes líderes de la transformación educativa</v>
      </c>
      <c r="C604" s="2" t="s">
        <v>959</v>
      </c>
      <c r="D604" s="2" t="s">
        <v>990</v>
      </c>
      <c r="E604" s="2">
        <v>80111504</v>
      </c>
      <c r="F604" s="2" t="s">
        <v>991</v>
      </c>
      <c r="G604" s="3">
        <v>1</v>
      </c>
      <c r="H604" s="3">
        <v>1</v>
      </c>
      <c r="I604" s="2">
        <v>6</v>
      </c>
      <c r="J604" s="2">
        <v>1</v>
      </c>
      <c r="K604" s="2" t="s">
        <v>30</v>
      </c>
      <c r="L604" s="2" t="str">
        <f>IF(K604=[2]Hoja3!$B$2,[2]Hoja3!$A$2,IF(K604=[2]Hoja3!$B$3,[2]Hoja3!$A$3,IF(K604=[2]Hoja3!$B$4,[2]Hoja3!$A$4,IF(K604=[2]Hoja3!$B$5,[2]Hoja3!$A$5,IF(K604=[2]Hoja3!$B$6,[2]Hoja3!$A$6,IF(K604=[2]Hoja3!$B$7,[2]Hoja3!$A$7,IF(K604=[2]Hoja3!$B$8,[2]Hoja3!$A$8,IF(K604=[2]Hoja3!$B$9,[2]Hoja3!$A$9,IF(K604=[2]Hoja3!$B$10,[2]Hoja3!$A$10,IF(K604=[2]Hoja3!$B$11,[2]Hoja3!$A$11,IF(K604=[2]Hoja3!$B$12,[2]Hoja3!$A$12,IF(K604=[2]Hoja3!$B$13,[2]Hoja3!$A$13,IF(K604=[2]Hoja3!$B$14,[2]Hoja3!$A$14,"")))))))))))))</f>
        <v>CCE-05</v>
      </c>
      <c r="M604" s="2" t="s">
        <v>57</v>
      </c>
      <c r="N604" s="2">
        <v>0</v>
      </c>
      <c r="O604" s="4">
        <v>48000000</v>
      </c>
      <c r="P604" s="5">
        <v>48000000</v>
      </c>
      <c r="Q604" s="1">
        <v>0</v>
      </c>
      <c r="R604" s="2">
        <v>0</v>
      </c>
      <c r="S604" s="2" t="s">
        <v>869</v>
      </c>
      <c r="T604" s="2" t="s">
        <v>870</v>
      </c>
      <c r="U604" s="2" t="s">
        <v>928</v>
      </c>
      <c r="V604" s="2" t="s">
        <v>929</v>
      </c>
      <c r="W604" s="2" t="s">
        <v>930</v>
      </c>
      <c r="X604" s="2" t="s">
        <v>931</v>
      </c>
      <c r="Y604" s="96" t="s">
        <v>932</v>
      </c>
    </row>
    <row r="605" spans="1:25" ht="150" x14ac:dyDescent="0.2">
      <c r="A605" s="2" t="s">
        <v>992</v>
      </c>
      <c r="B605" s="2" t="str">
        <f>IFERROR(VLOOKUP(VALUE(MID(A605,1,IF(VALUE(MID(A605,1,3))=898,3,4))),[2]Hoja1!$A$3:$K$222,2,0),"")</f>
        <v>1040 Bogotá reconoce a sus maestros, maestras y directivos docentes líderes de la transformación educativa</v>
      </c>
      <c r="C605" s="2" t="s">
        <v>955</v>
      </c>
      <c r="D605" s="2" t="s">
        <v>986</v>
      </c>
      <c r="E605" s="2">
        <v>86101710</v>
      </c>
      <c r="F605" s="2" t="s">
        <v>993</v>
      </c>
      <c r="G605" s="3">
        <v>3</v>
      </c>
      <c r="H605" s="3">
        <v>3</v>
      </c>
      <c r="I605" s="2">
        <v>6</v>
      </c>
      <c r="J605" s="2">
        <v>1</v>
      </c>
      <c r="K605" s="2" t="s">
        <v>944</v>
      </c>
      <c r="L605" s="2" t="str">
        <f>IF(K605=[2]Hoja3!$B$2,[2]Hoja3!$A$2,IF(K605=[2]Hoja3!$B$3,[2]Hoja3!$A$3,IF(K605=[2]Hoja3!$B$4,[2]Hoja3!$A$4,IF(K605=[2]Hoja3!$B$5,[2]Hoja3!$A$5,IF(K605=[2]Hoja3!$B$6,[2]Hoja3!$A$6,IF(K605=[2]Hoja3!$B$7,[2]Hoja3!$A$7,IF(K605=[2]Hoja3!$B$8,[2]Hoja3!$A$8,IF(K605=[2]Hoja3!$B$9,[2]Hoja3!$A$9,IF(K605=[2]Hoja3!$B$10,[2]Hoja3!$A$10,IF(K605=[2]Hoja3!$B$11,[2]Hoja3!$A$11,IF(K605=[2]Hoja3!$B$12,[2]Hoja3!$A$12,IF(K605=[2]Hoja3!$B$13,[2]Hoja3!$A$13,IF(K605=[2]Hoja3!$B$14,[2]Hoja3!$A$14,"")))))))))))))</f>
        <v>CCE-04</v>
      </c>
      <c r="M605" s="2" t="s">
        <v>945</v>
      </c>
      <c r="N605" s="2">
        <v>0</v>
      </c>
      <c r="O605" s="1">
        <v>360045000</v>
      </c>
      <c r="P605" s="9">
        <v>360045000</v>
      </c>
      <c r="Q605" s="1">
        <v>0</v>
      </c>
      <c r="R605" s="2">
        <v>0</v>
      </c>
      <c r="S605" s="2" t="s">
        <v>869</v>
      </c>
      <c r="T605" s="2" t="s">
        <v>870</v>
      </c>
      <c r="U605" s="2" t="s">
        <v>928</v>
      </c>
      <c r="V605" s="2" t="s">
        <v>929</v>
      </c>
      <c r="W605" s="2" t="s">
        <v>930</v>
      </c>
      <c r="X605" s="2" t="s">
        <v>931</v>
      </c>
      <c r="Y605" s="96" t="s">
        <v>932</v>
      </c>
    </row>
    <row r="606" spans="1:25" ht="150" x14ac:dyDescent="0.2">
      <c r="A606" s="2" t="s">
        <v>994</v>
      </c>
      <c r="B606" s="2" t="str">
        <f>IFERROR(VLOOKUP(VALUE(MID(A606,1,IF(VALUE(MID(A606,1,3))=898,3,4))),[3]Hoja1!$A$3:$K$222,2,0),"")</f>
        <v>1040 Bogotá reconoce a sus maestros, maestras y directivos docentes líderes de la transformación educativa</v>
      </c>
      <c r="C606" s="2" t="s">
        <v>955</v>
      </c>
      <c r="D606" s="2" t="s">
        <v>969</v>
      </c>
      <c r="E606" s="2">
        <v>80111504</v>
      </c>
      <c r="F606" s="2" t="s">
        <v>995</v>
      </c>
      <c r="G606" s="3">
        <v>1</v>
      </c>
      <c r="H606" s="3">
        <v>1</v>
      </c>
      <c r="I606" s="2">
        <v>6</v>
      </c>
      <c r="J606" s="2">
        <v>1</v>
      </c>
      <c r="K606" s="2" t="s">
        <v>30</v>
      </c>
      <c r="L606" s="2" t="s">
        <v>31</v>
      </c>
      <c r="M606" s="2" t="s">
        <v>57</v>
      </c>
      <c r="N606" s="2">
        <v>0</v>
      </c>
      <c r="O606" s="4">
        <v>45000000</v>
      </c>
      <c r="P606" s="5">
        <v>45000000</v>
      </c>
      <c r="Q606" s="1">
        <v>0</v>
      </c>
      <c r="R606" s="2">
        <v>0</v>
      </c>
      <c r="S606" s="2" t="s">
        <v>996</v>
      </c>
      <c r="T606" s="2" t="s">
        <v>997</v>
      </c>
      <c r="U606" s="2" t="s">
        <v>928</v>
      </c>
      <c r="V606" s="2" t="s">
        <v>929</v>
      </c>
      <c r="W606" s="2" t="s">
        <v>930</v>
      </c>
      <c r="X606" s="2" t="s">
        <v>931</v>
      </c>
      <c r="Y606" s="96" t="s">
        <v>932</v>
      </c>
    </row>
    <row r="607" spans="1:25" ht="150" x14ac:dyDescent="0.2">
      <c r="A607" s="2" t="s">
        <v>998</v>
      </c>
      <c r="B607" s="2" t="str">
        <f>IFERROR(VLOOKUP(VALUE(MID(A607,1,IF(VALUE(MID(A607,1,3))=898,3,4))),[4]Hoja1!$A$3:$K$222,2,0),"")</f>
        <v>1040 Bogotá reconoce a sus maestros, maestras y directivos docentes líderes de la transformación educativa</v>
      </c>
      <c r="C607" s="2" t="s">
        <v>934</v>
      </c>
      <c r="D607" s="2" t="s">
        <v>935</v>
      </c>
      <c r="E607" s="2">
        <v>80111504</v>
      </c>
      <c r="F607" s="2" t="s">
        <v>999</v>
      </c>
      <c r="G607" s="3">
        <v>1</v>
      </c>
      <c r="H607" s="3">
        <v>1</v>
      </c>
      <c r="I607" s="2">
        <v>6</v>
      </c>
      <c r="J607" s="2">
        <v>1</v>
      </c>
      <c r="K607" s="2" t="s">
        <v>30</v>
      </c>
      <c r="L607" s="2" t="str">
        <f>IF(K607=[4]Hoja3!$B$2,[4]Hoja3!$A$2,IF(K607=[4]Hoja3!$B$3,[4]Hoja3!$A$3,IF(K607=[4]Hoja3!$B$4,[4]Hoja3!$A$4,IF(K607=[4]Hoja3!$B$5,[4]Hoja3!$A$5,IF(K607=[4]Hoja3!$B$6,[4]Hoja3!$A$6,IF(K607=[4]Hoja3!$B$7,[4]Hoja3!$A$7,IF(K607=[4]Hoja3!$B$8,[4]Hoja3!$A$8,IF(K607=[4]Hoja3!$B$9,[4]Hoja3!$A$9,IF(K607=[4]Hoja3!$B$10,[4]Hoja3!$A$10,IF(K607=[4]Hoja3!$B$11,[4]Hoja3!$A$11,IF(K607=[4]Hoja3!$B$12,[4]Hoja3!$A$12,IF(K607=[4]Hoja3!$B$13,[4]Hoja3!$A$13,IF(K607=[4]Hoja3!$B$14,[4]Hoja3!$A$14,"")))))))))))))</f>
        <v>CCE-05</v>
      </c>
      <c r="M607" s="2" t="s">
        <v>57</v>
      </c>
      <c r="N607" s="2">
        <v>0</v>
      </c>
      <c r="O607" s="4">
        <v>39000000</v>
      </c>
      <c r="P607" s="5">
        <v>39000000</v>
      </c>
      <c r="Q607" s="1">
        <v>0</v>
      </c>
      <c r="R607" s="2">
        <v>0</v>
      </c>
      <c r="S607" s="2" t="s">
        <v>996</v>
      </c>
      <c r="T607" s="2" t="s">
        <v>997</v>
      </c>
      <c r="U607" s="2" t="s">
        <v>928</v>
      </c>
      <c r="V607" s="2" t="s">
        <v>929</v>
      </c>
      <c r="W607" s="2" t="s">
        <v>930</v>
      </c>
      <c r="X607" s="2" t="s">
        <v>931</v>
      </c>
      <c r="Y607" s="96" t="s">
        <v>932</v>
      </c>
    </row>
    <row r="608" spans="1:25" ht="150" x14ac:dyDescent="0.2">
      <c r="A608" s="2" t="s">
        <v>1000</v>
      </c>
      <c r="B608" s="2" t="str">
        <f>IFERROR(VLOOKUP(VALUE(MID(A608,1,IF(VALUE(MID(A608,1,3))=898,3,4))),[5]Hoja1!$A$3:$K$222,2,0),"")</f>
        <v>1040 Bogotá reconoce a sus maestros, maestras y directivos docentes líderes de la transformación educativa</v>
      </c>
      <c r="C608" s="2" t="s">
        <v>947</v>
      </c>
      <c r="D608" s="2" t="s">
        <v>948</v>
      </c>
      <c r="E608" s="2">
        <v>80111504</v>
      </c>
      <c r="F608" s="2" t="s">
        <v>953</v>
      </c>
      <c r="G608" s="3">
        <v>1</v>
      </c>
      <c r="H608" s="3">
        <v>1</v>
      </c>
      <c r="I608" s="2">
        <v>6</v>
      </c>
      <c r="J608" s="2">
        <v>1</v>
      </c>
      <c r="K608" s="2" t="s">
        <v>30</v>
      </c>
      <c r="L608" s="2" t="str">
        <f>IF(K608=[5]Hoja3!$B$2,[5]Hoja3!$A$2,IF(K608=[5]Hoja3!$B$3,[5]Hoja3!$A$3,IF(K608=[5]Hoja3!$B$4,[5]Hoja3!$A$4,IF(K608=[5]Hoja3!$B$5,[5]Hoja3!$A$5,IF(K608=[5]Hoja3!$B$6,[5]Hoja3!$A$6,IF(K608=[5]Hoja3!$B$7,[5]Hoja3!$A$7,IF(K608=[5]Hoja3!$B$8,[5]Hoja3!$A$8,IF(K608=[5]Hoja3!$B$9,[5]Hoja3!$A$9,IF(K608=[5]Hoja3!$B$10,[5]Hoja3!$A$10,IF(K608=[5]Hoja3!$B$11,[5]Hoja3!$A$11,IF(K608=[5]Hoja3!$B$12,[5]Hoja3!$A$12,IF(K608=[5]Hoja3!$B$13,[5]Hoja3!$A$13,IF(K608=[5]Hoja3!$B$14,[5]Hoja3!$A$14,"")))))))))))))</f>
        <v>CCE-05</v>
      </c>
      <c r="M608" s="2" t="s">
        <v>57</v>
      </c>
      <c r="N608" s="2">
        <v>0</v>
      </c>
      <c r="O608" s="4">
        <v>49200000</v>
      </c>
      <c r="P608" s="5">
        <v>49200000</v>
      </c>
      <c r="Q608" s="1">
        <v>0</v>
      </c>
      <c r="R608" s="2">
        <v>0</v>
      </c>
      <c r="S608" s="2" t="s">
        <v>1001</v>
      </c>
      <c r="T608" s="2" t="s">
        <v>1002</v>
      </c>
      <c r="U608" s="2" t="s">
        <v>928</v>
      </c>
      <c r="V608" s="2" t="s">
        <v>929</v>
      </c>
      <c r="W608" s="2" t="s">
        <v>930</v>
      </c>
      <c r="X608" s="2" t="s">
        <v>1003</v>
      </c>
      <c r="Y608" s="96" t="s">
        <v>932</v>
      </c>
    </row>
    <row r="609" spans="1:25" ht="150" x14ac:dyDescent="0.2">
      <c r="A609" s="2" t="s">
        <v>1004</v>
      </c>
      <c r="B609" s="2" t="str">
        <f>IFERROR(VLOOKUP(VALUE(MID(A609,1,IF(VALUE(MID(A609,1,3))=898,3,4))),[6]Hoja1!$A$3:$K$222,2,0),"")</f>
        <v>1040 Bogotá reconoce a sus maestros, maestras y directivos docentes líderes de la transformación educativa</v>
      </c>
      <c r="C609" s="2" t="s">
        <v>925</v>
      </c>
      <c r="D609" s="2" t="s">
        <v>926</v>
      </c>
      <c r="E609" s="98">
        <v>80111504</v>
      </c>
      <c r="F609" s="2" t="s">
        <v>1005</v>
      </c>
      <c r="G609" s="3">
        <v>7</v>
      </c>
      <c r="H609" s="3">
        <v>7</v>
      </c>
      <c r="I609" s="2">
        <v>5.7</v>
      </c>
      <c r="J609" s="2">
        <v>1</v>
      </c>
      <c r="K609" s="2" t="s">
        <v>30</v>
      </c>
      <c r="L609" s="2" t="str">
        <f>IF(K609=[6]Hoja3!$B$2,[6]Hoja3!$A$2,IF(K609=[6]Hoja3!$B$3,[6]Hoja3!$A$3,IF(K609=[6]Hoja3!$B$4,[6]Hoja3!$A$4,IF(K609=[6]Hoja3!$B$5,[6]Hoja3!$A$5,IF(K609=[6]Hoja3!$B$6,[6]Hoja3!$A$6,IF(K609=[6]Hoja3!$B$7,[6]Hoja3!$A$7,IF(K609=[6]Hoja3!$B$8,[6]Hoja3!$A$8,IF(K609=[6]Hoja3!$B$9,[6]Hoja3!$A$9,IF(K609=[6]Hoja3!$B$10,[6]Hoja3!$A$10,IF(K609=[6]Hoja3!$B$11,[6]Hoja3!$A$11,IF(K609=[6]Hoja3!$B$12,[6]Hoja3!$A$12,IF(K609=[6]Hoja3!$B$13,[6]Hoja3!$A$13,IF(K609=[6]Hoja3!$B$14,[6]Hoja3!$A$14,"")))))))))))))</f>
        <v>CCE-05</v>
      </c>
      <c r="M609" s="2" t="s">
        <v>57</v>
      </c>
      <c r="N609" s="2">
        <v>0</v>
      </c>
      <c r="O609" s="4">
        <v>20282907</v>
      </c>
      <c r="P609" s="5">
        <v>20282907</v>
      </c>
      <c r="Q609" s="1">
        <v>0</v>
      </c>
      <c r="R609" s="2">
        <v>0</v>
      </c>
      <c r="S609" s="2" t="s">
        <v>1006</v>
      </c>
      <c r="T609" s="2" t="s">
        <v>1002</v>
      </c>
      <c r="U609" s="2" t="s">
        <v>928</v>
      </c>
      <c r="V609" s="2" t="s">
        <v>1007</v>
      </c>
      <c r="W609" s="2" t="s">
        <v>930</v>
      </c>
      <c r="X609" s="2" t="s">
        <v>1008</v>
      </c>
      <c r="Y609" s="96" t="s">
        <v>932</v>
      </c>
    </row>
    <row r="610" spans="1:25" ht="150" x14ac:dyDescent="0.2">
      <c r="A610" s="2" t="s">
        <v>1009</v>
      </c>
      <c r="B610" s="2" t="str">
        <f>IFERROR(VLOOKUP(VALUE(MID(A610,1,IF(VALUE(MID(A610,1,3))=898,3,4))),[6]Hoja1!$A$3:$K$222,2,0),"")</f>
        <v>1040 Bogotá reconoce a sus maestros, maestras y directivos docentes líderes de la transformación educativa</v>
      </c>
      <c r="C610" s="2" t="s">
        <v>934</v>
      </c>
      <c r="D610" s="2" t="s">
        <v>935</v>
      </c>
      <c r="E610" s="98">
        <v>80111504</v>
      </c>
      <c r="F610" s="2" t="s">
        <v>1010</v>
      </c>
      <c r="G610" s="3">
        <v>7</v>
      </c>
      <c r="H610" s="3">
        <v>7</v>
      </c>
      <c r="I610" s="2">
        <v>5.12</v>
      </c>
      <c r="J610" s="2">
        <v>1</v>
      </c>
      <c r="K610" s="2" t="s">
        <v>30</v>
      </c>
      <c r="L610" s="2" t="str">
        <f>IF(K610=[6]Hoja3!$B$2,[6]Hoja3!$A$2,IF(K610=[6]Hoja3!$B$3,[6]Hoja3!$A$3,IF(K610=[6]Hoja3!$B$4,[6]Hoja3!$A$4,IF(K610=[6]Hoja3!$B$5,[6]Hoja3!$A$5,IF(K610=[6]Hoja3!$B$6,[6]Hoja3!$A$6,IF(K610=[6]Hoja3!$B$7,[6]Hoja3!$A$7,IF(K610=[6]Hoja3!$B$8,[6]Hoja3!$A$8,IF(K610=[6]Hoja3!$B$9,[6]Hoja3!$A$9,IF(K610=[6]Hoja3!$B$10,[6]Hoja3!$A$10,IF(K610=[6]Hoja3!$B$11,[6]Hoja3!$A$11,IF(K610=[6]Hoja3!$B$12,[6]Hoja3!$A$12,IF(K610=[6]Hoja3!$B$13,[6]Hoja3!$A$13,IF(K610=[6]Hoja3!$B$14,[6]Hoja3!$A$14,"")))))))))))))</f>
        <v>CCE-05</v>
      </c>
      <c r="M610" s="2" t="s">
        <v>57</v>
      </c>
      <c r="N610" s="2">
        <v>0</v>
      </c>
      <c r="O610" s="4">
        <v>33696000</v>
      </c>
      <c r="P610" s="5">
        <v>33696000</v>
      </c>
      <c r="Q610" s="1">
        <v>0</v>
      </c>
      <c r="R610" s="1">
        <v>0</v>
      </c>
      <c r="S610" s="2" t="s">
        <v>1006</v>
      </c>
      <c r="T610" s="2" t="s">
        <v>1002</v>
      </c>
      <c r="U610" s="2" t="s">
        <v>928</v>
      </c>
      <c r="V610" s="2" t="s">
        <v>1007</v>
      </c>
      <c r="W610" s="2" t="s">
        <v>930</v>
      </c>
      <c r="X610" s="2" t="s">
        <v>1008</v>
      </c>
      <c r="Y610" s="96" t="s">
        <v>932</v>
      </c>
    </row>
    <row r="611" spans="1:25" ht="150" x14ac:dyDescent="0.2">
      <c r="A611" s="2" t="s">
        <v>1011</v>
      </c>
      <c r="B611" s="2" t="str">
        <f>IFERROR(VLOOKUP(VALUE(MID(A611,1,IF(VALUE(MID(A611,1,3))=898,3,4))),[6]Hoja1!$A$3:$K$222,2,0),"")</f>
        <v>1040 Bogotá reconoce a sus maestros, maestras y directivos docentes líderes de la transformación educativa</v>
      </c>
      <c r="C611" s="2" t="s">
        <v>934</v>
      </c>
      <c r="D611" s="2" t="s">
        <v>935</v>
      </c>
      <c r="E611" s="98">
        <v>80111504</v>
      </c>
      <c r="F611" s="2" t="s">
        <v>1012</v>
      </c>
      <c r="G611" s="3">
        <v>7</v>
      </c>
      <c r="H611" s="3">
        <v>7</v>
      </c>
      <c r="I611" s="2">
        <v>5.12</v>
      </c>
      <c r="J611" s="2">
        <v>1</v>
      </c>
      <c r="K611" s="2" t="s">
        <v>30</v>
      </c>
      <c r="L611" s="2" t="str">
        <f>IF(K611=[6]Hoja3!$B$2,[6]Hoja3!$A$2,IF(K611=[6]Hoja3!$B$3,[6]Hoja3!$A$3,IF(K611=[6]Hoja3!$B$4,[6]Hoja3!$A$4,IF(K611=[6]Hoja3!$B$5,[6]Hoja3!$A$5,IF(K611=[6]Hoja3!$B$6,[6]Hoja3!$A$6,IF(K611=[6]Hoja3!$B$7,[6]Hoja3!$A$7,IF(K611=[6]Hoja3!$B$8,[6]Hoja3!$A$8,IF(K611=[6]Hoja3!$B$9,[6]Hoja3!$A$9,IF(K611=[6]Hoja3!$B$10,[6]Hoja3!$A$10,IF(K611=[6]Hoja3!$B$11,[6]Hoja3!$A$11,IF(K611=[6]Hoja3!$B$12,[6]Hoja3!$A$12,IF(K611=[6]Hoja3!$B$13,[6]Hoja3!$A$13,IF(K611=[6]Hoja3!$B$14,[6]Hoja3!$A$14,"")))))))))))))</f>
        <v>CCE-05</v>
      </c>
      <c r="M611" s="2" t="s">
        <v>57</v>
      </c>
      <c r="N611" s="2">
        <v>0</v>
      </c>
      <c r="O611" s="4">
        <v>52565760</v>
      </c>
      <c r="P611" s="5">
        <v>52564760</v>
      </c>
      <c r="Q611" s="1">
        <v>0</v>
      </c>
      <c r="R611" s="1">
        <v>0</v>
      </c>
      <c r="S611" s="2" t="s">
        <v>1006</v>
      </c>
      <c r="T611" s="2" t="s">
        <v>1002</v>
      </c>
      <c r="U611" s="2" t="s">
        <v>928</v>
      </c>
      <c r="V611" s="2" t="s">
        <v>1007</v>
      </c>
      <c r="W611" s="2" t="s">
        <v>930</v>
      </c>
      <c r="X611" s="2" t="s">
        <v>1008</v>
      </c>
      <c r="Y611" s="96" t="s">
        <v>932</v>
      </c>
    </row>
    <row r="612" spans="1:25" ht="150" x14ac:dyDescent="0.2">
      <c r="A612" s="2" t="s">
        <v>1013</v>
      </c>
      <c r="B612" s="2" t="str">
        <f>IFERROR(VLOOKUP(VALUE(MID(A612,1,IF(VALUE(MID(A612,1,3))=898,3,4))),[6]Hoja1!$A$3:$K$222,2,0),"")</f>
        <v>1040 Bogotá reconoce a sus maestros, maestras y directivos docentes líderes de la transformación educativa</v>
      </c>
      <c r="C612" s="2" t="s">
        <v>934</v>
      </c>
      <c r="D612" s="2" t="s">
        <v>935</v>
      </c>
      <c r="E612" s="98">
        <v>80111504</v>
      </c>
      <c r="F612" s="2" t="s">
        <v>1014</v>
      </c>
      <c r="G612" s="3">
        <v>7</v>
      </c>
      <c r="H612" s="3">
        <v>7</v>
      </c>
      <c r="I612" s="2">
        <v>5.7</v>
      </c>
      <c r="J612" s="2">
        <v>1</v>
      </c>
      <c r="K612" s="2" t="s">
        <v>30</v>
      </c>
      <c r="L612" s="2" t="str">
        <f>IF(K612=[6]Hoja3!$B$2,[6]Hoja3!$A$2,IF(K612=[6]Hoja3!$B$3,[6]Hoja3!$A$3,IF(K612=[6]Hoja3!$B$4,[6]Hoja3!$A$4,IF(K612=[6]Hoja3!$B$5,[6]Hoja3!$A$5,IF(K612=[6]Hoja3!$B$6,[6]Hoja3!$A$6,IF(K612=[6]Hoja3!$B$7,[6]Hoja3!$A$7,IF(K612=[6]Hoja3!$B$8,[6]Hoja3!$A$8,IF(K612=[6]Hoja3!$B$9,[6]Hoja3!$A$9,IF(K612=[6]Hoja3!$B$10,[6]Hoja3!$A$10,IF(K612=[6]Hoja3!$B$11,[6]Hoja3!$A$11,IF(K612=[6]Hoja3!$B$12,[6]Hoja3!$A$12,IF(K612=[6]Hoja3!$B$13,[6]Hoja3!$A$13,IF(K612=[6]Hoja3!$B$14,[6]Hoja3!$A$14,"")))))))))))))</f>
        <v>CCE-05</v>
      </c>
      <c r="M612" s="2" t="s">
        <v>57</v>
      </c>
      <c r="N612" s="2">
        <v>0</v>
      </c>
      <c r="O612" s="4">
        <v>23550000</v>
      </c>
      <c r="P612" s="5">
        <v>23550000</v>
      </c>
      <c r="Q612" s="1">
        <v>0</v>
      </c>
      <c r="R612" s="1">
        <v>0</v>
      </c>
      <c r="S612" s="2" t="s">
        <v>1006</v>
      </c>
      <c r="T612" s="2" t="s">
        <v>1002</v>
      </c>
      <c r="U612" s="2" t="s">
        <v>928</v>
      </c>
      <c r="V612" s="2" t="s">
        <v>1007</v>
      </c>
      <c r="W612" s="2" t="s">
        <v>930</v>
      </c>
      <c r="X612" s="2" t="s">
        <v>1008</v>
      </c>
      <c r="Y612" s="96" t="s">
        <v>932</v>
      </c>
    </row>
    <row r="613" spans="1:25" ht="150" x14ac:dyDescent="0.2">
      <c r="A613" s="2" t="s">
        <v>1015</v>
      </c>
      <c r="B613" s="2" t="str">
        <f>IFERROR(VLOOKUP(VALUE(MID(A613,1,IF(VALUE(MID(A613,1,3))=898,3,4))),[6]Hoja1!$A$3:$K$222,2,0),"")</f>
        <v>1040 Bogotá reconoce a sus maestros, maestras y directivos docentes líderes de la transformación educativa</v>
      </c>
      <c r="C613" s="2" t="s">
        <v>947</v>
      </c>
      <c r="D613" s="2" t="s">
        <v>948</v>
      </c>
      <c r="E613" s="98">
        <v>80111504</v>
      </c>
      <c r="F613" s="2" t="s">
        <v>1016</v>
      </c>
      <c r="G613" s="3">
        <v>7</v>
      </c>
      <c r="H613" s="3">
        <v>7</v>
      </c>
      <c r="I613" s="2">
        <v>5.28</v>
      </c>
      <c r="J613" s="2">
        <v>1</v>
      </c>
      <c r="K613" s="2" t="s">
        <v>30</v>
      </c>
      <c r="L613" s="2" t="str">
        <f>IF(K613=[6]Hoja3!$B$2,[6]Hoja3!$A$2,IF(K613=[6]Hoja3!$B$3,[6]Hoja3!$A$3,IF(K613=[6]Hoja3!$B$4,[6]Hoja3!$A$4,IF(K613=[6]Hoja3!$B$5,[6]Hoja3!$A$5,IF(K613=[6]Hoja3!$B$6,[6]Hoja3!$A$6,IF(K613=[6]Hoja3!$B$7,[6]Hoja3!$A$7,IF(K613=[6]Hoja3!$B$8,[6]Hoja3!$A$8,IF(K613=[6]Hoja3!$B$9,[6]Hoja3!$A$9,IF(K613=[6]Hoja3!$B$10,[6]Hoja3!$A$10,IF(K613=[6]Hoja3!$B$11,[6]Hoja3!$A$11,IF(K613=[6]Hoja3!$B$12,[6]Hoja3!$A$12,IF(K613=[6]Hoja3!$B$13,[6]Hoja3!$A$13,IF(K613=[6]Hoja3!$B$14,[6]Hoja3!$A$14,"")))))))))))))</f>
        <v>CCE-05</v>
      </c>
      <c r="M613" s="2" t="s">
        <v>57</v>
      </c>
      <c r="N613" s="2"/>
      <c r="O613" s="4">
        <v>34413333</v>
      </c>
      <c r="P613" s="5">
        <v>34413333</v>
      </c>
      <c r="Q613" s="1">
        <v>0</v>
      </c>
      <c r="R613" s="1">
        <v>0</v>
      </c>
      <c r="S613" s="2" t="s">
        <v>1006</v>
      </c>
      <c r="T613" s="2" t="s">
        <v>1002</v>
      </c>
      <c r="U613" s="2" t="s">
        <v>928</v>
      </c>
      <c r="V613" s="2" t="s">
        <v>1007</v>
      </c>
      <c r="W613" s="2" t="s">
        <v>930</v>
      </c>
      <c r="X613" s="2" t="s">
        <v>1008</v>
      </c>
      <c r="Y613" s="96" t="s">
        <v>932</v>
      </c>
    </row>
    <row r="614" spans="1:25" ht="150" x14ac:dyDescent="0.2">
      <c r="A614" s="2" t="s">
        <v>1017</v>
      </c>
      <c r="B614" s="2" t="str">
        <f>IFERROR(VLOOKUP(VALUE(MID(A614,1,IF(VALUE(MID(A614,1,3))=898,3,4))),[6]Hoja1!$A$3:$K$222,2,0),"")</f>
        <v>1040 Bogotá reconoce a sus maestros, maestras y directivos docentes líderes de la transformación educativa</v>
      </c>
      <c r="C614" s="2" t="s">
        <v>947</v>
      </c>
      <c r="D614" s="2" t="s">
        <v>948</v>
      </c>
      <c r="E614" s="98">
        <v>80111504</v>
      </c>
      <c r="F614" s="2" t="s">
        <v>1018</v>
      </c>
      <c r="G614" s="3">
        <v>7</v>
      </c>
      <c r="H614" s="3">
        <v>7</v>
      </c>
      <c r="I614" s="2">
        <v>5.28</v>
      </c>
      <c r="J614" s="2">
        <v>1</v>
      </c>
      <c r="K614" s="2" t="s">
        <v>30</v>
      </c>
      <c r="L614" s="2" t="str">
        <f>IF(K614=[6]Hoja3!$B$2,[6]Hoja3!$A$2,IF(K614=[6]Hoja3!$B$3,[6]Hoja3!$A$3,IF(K614=[6]Hoja3!$B$4,[6]Hoja3!$A$4,IF(K614=[6]Hoja3!$B$5,[6]Hoja3!$A$5,IF(K614=[6]Hoja3!$B$6,[6]Hoja3!$A$6,IF(K614=[6]Hoja3!$B$7,[6]Hoja3!$A$7,IF(K614=[6]Hoja3!$B$8,[6]Hoja3!$A$8,IF(K614=[6]Hoja3!$B$9,[6]Hoja3!$A$9,IF(K614=[6]Hoja3!$B$10,[6]Hoja3!$A$10,IF(K614=[6]Hoja3!$B$11,[6]Hoja3!$A$11,IF(K614=[6]Hoja3!$B$12,[6]Hoja3!$A$12,IF(K614=[6]Hoja3!$B$13,[6]Hoja3!$A$13,IF(K614=[6]Hoja3!$B$14,[6]Hoja3!$A$14,"")))))))))))))</f>
        <v>CCE-05</v>
      </c>
      <c r="M614" s="2" t="s">
        <v>57</v>
      </c>
      <c r="N614" s="2">
        <v>0</v>
      </c>
      <c r="O614" s="4">
        <v>55536000</v>
      </c>
      <c r="P614" s="5">
        <v>55536000</v>
      </c>
      <c r="Q614" s="1">
        <v>0</v>
      </c>
      <c r="R614" s="1">
        <v>0</v>
      </c>
      <c r="S614" s="2" t="s">
        <v>1006</v>
      </c>
      <c r="T614" s="2" t="s">
        <v>1002</v>
      </c>
      <c r="U614" s="2" t="s">
        <v>928</v>
      </c>
      <c r="V614" s="2" t="s">
        <v>1007</v>
      </c>
      <c r="W614" s="2" t="s">
        <v>930</v>
      </c>
      <c r="X614" s="2" t="s">
        <v>1008</v>
      </c>
      <c r="Y614" s="96" t="s">
        <v>932</v>
      </c>
    </row>
    <row r="615" spans="1:25" ht="150" x14ac:dyDescent="0.2">
      <c r="A615" s="2" t="s">
        <v>1019</v>
      </c>
      <c r="B615" s="2" t="str">
        <f>IFERROR(VLOOKUP(VALUE(MID(A615,1,IF(VALUE(MID(A615,1,3))=898,3,4))),[6]Hoja1!$A$3:$K$222,2,0),"")</f>
        <v>1040 Bogotá reconoce a sus maestros, maestras y directivos docentes líderes de la transformación educativa</v>
      </c>
      <c r="C615" s="2" t="s">
        <v>947</v>
      </c>
      <c r="D615" s="2" t="s">
        <v>948</v>
      </c>
      <c r="E615" s="98">
        <v>80111504</v>
      </c>
      <c r="F615" s="2" t="s">
        <v>1020</v>
      </c>
      <c r="G615" s="3">
        <v>7</v>
      </c>
      <c r="H615" s="3">
        <v>7</v>
      </c>
      <c r="I615" s="2">
        <v>5.28</v>
      </c>
      <c r="J615" s="2">
        <v>1</v>
      </c>
      <c r="K615" s="2" t="s">
        <v>30</v>
      </c>
      <c r="L615" s="2" t="str">
        <f>IF(K615=[6]Hoja3!$B$2,[6]Hoja3!$A$2,IF(K615=[6]Hoja3!$B$3,[6]Hoja3!$A$3,IF(K615=[6]Hoja3!$B$4,[6]Hoja3!$A$4,IF(K615=[6]Hoja3!$B$5,[6]Hoja3!$A$5,IF(K615=[6]Hoja3!$B$6,[6]Hoja3!$A$6,IF(K615=[6]Hoja3!$B$7,[6]Hoja3!$A$7,IF(K615=[6]Hoja3!$B$8,[6]Hoja3!$A$8,IF(K615=[6]Hoja3!$B$9,[6]Hoja3!$A$9,IF(K615=[6]Hoja3!$B$10,[6]Hoja3!$A$10,IF(K615=[6]Hoja3!$B$11,[6]Hoja3!$A$11,IF(K615=[6]Hoja3!$B$12,[6]Hoja3!$A$12,IF(K615=[6]Hoja3!$B$13,[6]Hoja3!$A$13,IF(K615=[6]Hoja3!$B$14,[6]Hoja3!$A$14,"")))))))))))))</f>
        <v>CCE-05</v>
      </c>
      <c r="M615" s="2" t="s">
        <v>57</v>
      </c>
      <c r="N615" s="2">
        <v>0</v>
      </c>
      <c r="O615" s="4">
        <v>45093333</v>
      </c>
      <c r="P615" s="5">
        <v>45093333</v>
      </c>
      <c r="Q615" s="1">
        <v>0</v>
      </c>
      <c r="R615" s="1">
        <v>0</v>
      </c>
      <c r="S615" s="2" t="s">
        <v>1006</v>
      </c>
      <c r="T615" s="2" t="s">
        <v>1002</v>
      </c>
      <c r="U615" s="2" t="s">
        <v>928</v>
      </c>
      <c r="V615" s="2" t="s">
        <v>1007</v>
      </c>
      <c r="W615" s="2" t="s">
        <v>930</v>
      </c>
      <c r="X615" s="2" t="s">
        <v>1008</v>
      </c>
      <c r="Y615" s="96" t="s">
        <v>932</v>
      </c>
    </row>
    <row r="616" spans="1:25" ht="150" x14ac:dyDescent="0.2">
      <c r="A616" s="2" t="s">
        <v>1021</v>
      </c>
      <c r="B616" s="2" t="str">
        <f>IFERROR(VLOOKUP(VALUE(MID(A616,1,IF(VALUE(MID(A616,1,3))=898,3,4))),[6]Hoja1!$A$3:$K$222,2,0),"")</f>
        <v>1040 Bogotá reconoce a sus maestros, maestras y directivos docentes líderes de la transformación educativa</v>
      </c>
      <c r="C616" s="2" t="s">
        <v>955</v>
      </c>
      <c r="D616" s="2" t="s">
        <v>969</v>
      </c>
      <c r="E616" s="98">
        <v>80111504</v>
      </c>
      <c r="F616" s="2" t="s">
        <v>1022</v>
      </c>
      <c r="G616" s="3">
        <v>7</v>
      </c>
      <c r="H616" s="3">
        <v>7</v>
      </c>
      <c r="I616" s="2">
        <v>5.14</v>
      </c>
      <c r="J616" s="2">
        <v>1</v>
      </c>
      <c r="K616" s="2" t="s">
        <v>30</v>
      </c>
      <c r="L616" s="2" t="str">
        <f>IF(K616=[6]Hoja3!$B$2,[6]Hoja3!$A$2,IF(K616=[6]Hoja3!$B$3,[6]Hoja3!$A$3,IF(K616=[6]Hoja3!$B$4,[6]Hoja3!$A$4,IF(K616=[6]Hoja3!$B$5,[6]Hoja3!$A$5,IF(K616=[6]Hoja3!$B$6,[6]Hoja3!$A$6,IF(K616=[6]Hoja3!$B$7,[6]Hoja3!$A$7,IF(K616=[6]Hoja3!$B$8,[6]Hoja3!$A$8,IF(K616=[6]Hoja3!$B$9,[6]Hoja3!$A$9,IF(K616=[6]Hoja3!$B$10,[6]Hoja3!$A$10,IF(K616=[6]Hoja3!$B$11,[6]Hoja3!$A$11,IF(K616=[6]Hoja3!$B$12,[6]Hoja3!$A$12,IF(K616=[6]Hoja3!$B$13,[6]Hoja3!$A$13,IF(K616=[6]Hoja3!$B$14,[6]Hoja3!$A$14,"")))))))))))))</f>
        <v>CCE-05</v>
      </c>
      <c r="M616" s="2" t="s">
        <v>57</v>
      </c>
      <c r="N616" s="2">
        <v>0</v>
      </c>
      <c r="O616" s="4">
        <v>46466667</v>
      </c>
      <c r="P616" s="5"/>
      <c r="Q616" s="1">
        <v>0</v>
      </c>
      <c r="R616" s="1">
        <v>0</v>
      </c>
      <c r="S616" s="2" t="s">
        <v>1006</v>
      </c>
      <c r="T616" s="2" t="s">
        <v>1002</v>
      </c>
      <c r="U616" s="2" t="s">
        <v>928</v>
      </c>
      <c r="V616" s="2" t="s">
        <v>1007</v>
      </c>
      <c r="W616" s="2" t="s">
        <v>930</v>
      </c>
      <c r="X616" s="2" t="s">
        <v>1008</v>
      </c>
      <c r="Y616" s="96" t="s">
        <v>932</v>
      </c>
    </row>
    <row r="617" spans="1:25" ht="150" x14ac:dyDescent="0.2">
      <c r="A617" s="2" t="s">
        <v>1023</v>
      </c>
      <c r="B617" s="2" t="str">
        <f>IFERROR(VLOOKUP(VALUE(MID(A617,1,IF(VALUE(MID(A617,1,3))=898,3,4))),[6]Hoja1!$A$3:$K$222,2,0),"")</f>
        <v>1040 Bogotá reconoce a sus maestros, maestras y directivos docentes líderes de la transformación educativa</v>
      </c>
      <c r="C617" s="2" t="s">
        <v>955</v>
      </c>
      <c r="D617" s="2" t="s">
        <v>969</v>
      </c>
      <c r="E617" s="98">
        <v>80111504</v>
      </c>
      <c r="F617" s="2" t="s">
        <v>1024</v>
      </c>
      <c r="G617" s="3">
        <v>7</v>
      </c>
      <c r="H617" s="3">
        <v>7</v>
      </c>
      <c r="I617" s="2">
        <v>5.12</v>
      </c>
      <c r="J617" s="2">
        <v>1</v>
      </c>
      <c r="K617" s="2" t="s">
        <v>30</v>
      </c>
      <c r="L617" s="2" t="str">
        <f>IF(K617=[6]Hoja3!$B$2,[6]Hoja3!$A$2,IF(K617=[6]Hoja3!$B$3,[6]Hoja3!$A$3,IF(K617=[6]Hoja3!$B$4,[6]Hoja3!$A$4,IF(K617=[6]Hoja3!$B$5,[6]Hoja3!$A$5,IF(K617=[6]Hoja3!$B$6,[6]Hoja3!$A$6,IF(K617=[6]Hoja3!$B$7,[6]Hoja3!$A$7,IF(K617=[6]Hoja3!$B$8,[6]Hoja3!$A$8,IF(K617=[6]Hoja3!$B$9,[6]Hoja3!$A$9,IF(K617=[6]Hoja3!$B$10,[6]Hoja3!$A$10,IF(K617=[6]Hoja3!$B$11,[6]Hoja3!$A$11,IF(K617=[6]Hoja3!$B$12,[6]Hoja3!$A$12,IF(K617=[6]Hoja3!$B$13,[6]Hoja3!$A$13,IF(K617=[6]Hoja3!$B$14,[6]Hoja3!$A$14,"")))))))))))))</f>
        <v>CCE-05</v>
      </c>
      <c r="M617" s="2" t="s">
        <v>57</v>
      </c>
      <c r="N617" s="2">
        <v>0</v>
      </c>
      <c r="O617" s="4">
        <v>35100000</v>
      </c>
      <c r="P617" s="5">
        <v>35100000</v>
      </c>
      <c r="Q617" s="1">
        <v>0</v>
      </c>
      <c r="R617" s="1">
        <v>0</v>
      </c>
      <c r="S617" s="2" t="s">
        <v>1006</v>
      </c>
      <c r="T617" s="2" t="s">
        <v>1002</v>
      </c>
      <c r="U617" s="2" t="s">
        <v>928</v>
      </c>
      <c r="V617" s="2" t="s">
        <v>1007</v>
      </c>
      <c r="W617" s="2" t="s">
        <v>930</v>
      </c>
      <c r="X617" s="2" t="s">
        <v>1008</v>
      </c>
      <c r="Y617" s="96" t="s">
        <v>932</v>
      </c>
    </row>
    <row r="618" spans="1:25" ht="150" x14ac:dyDescent="0.2">
      <c r="A618" s="2" t="s">
        <v>1025</v>
      </c>
      <c r="B618" s="2" t="s">
        <v>1026</v>
      </c>
      <c r="C618" s="2" t="s">
        <v>955</v>
      </c>
      <c r="D618" s="2" t="s">
        <v>969</v>
      </c>
      <c r="E618" s="98">
        <v>80111504</v>
      </c>
      <c r="F618" s="2" t="s">
        <v>1027</v>
      </c>
      <c r="G618" s="3">
        <v>7</v>
      </c>
      <c r="H618" s="3">
        <v>7</v>
      </c>
      <c r="I618" s="2">
        <v>5.12</v>
      </c>
      <c r="J618" s="2">
        <v>1</v>
      </c>
      <c r="K618" s="2" t="s">
        <v>30</v>
      </c>
      <c r="L618" s="2" t="str">
        <f>IF(K618=[6]Hoja3!$B$2,[6]Hoja3!$A$2,IF(K618=[6]Hoja3!$B$3,[6]Hoja3!$A$3,IF(K618=[6]Hoja3!$B$4,[6]Hoja3!$A$4,IF(K618=[6]Hoja3!$B$5,[6]Hoja3!$A$5,IF(K618=[6]Hoja3!$B$6,[6]Hoja3!$A$6,IF(K618=[6]Hoja3!$B$7,[6]Hoja3!$A$7,IF(K618=[6]Hoja3!$B$8,[6]Hoja3!$A$8,IF(K618=[6]Hoja3!$B$9,[6]Hoja3!$A$9,IF(K618=[6]Hoja3!$B$10,[6]Hoja3!$A$10,IF(K618=[6]Hoja3!$B$11,[6]Hoja3!$A$11,IF(K618=[6]Hoja3!$B$12,[6]Hoja3!$A$12,IF(K618=[6]Hoja3!$B$13,[6]Hoja3!$A$13,IF(K618=[6]Hoja3!$B$14,[6]Hoja3!$A$14,"")))))))))))))</f>
        <v>CCE-05</v>
      </c>
      <c r="M618" s="2" t="s">
        <v>57</v>
      </c>
      <c r="N618" s="2">
        <v>0</v>
      </c>
      <c r="O618" s="4">
        <v>19656000</v>
      </c>
      <c r="P618" s="5">
        <v>19656000</v>
      </c>
      <c r="Q618" s="1">
        <v>0</v>
      </c>
      <c r="R618" s="1">
        <v>0</v>
      </c>
      <c r="S618" s="2" t="s">
        <v>1006</v>
      </c>
      <c r="T618" s="2" t="s">
        <v>1002</v>
      </c>
      <c r="U618" s="2" t="s">
        <v>928</v>
      </c>
      <c r="V618" s="2" t="s">
        <v>1007</v>
      </c>
      <c r="W618" s="2" t="s">
        <v>930</v>
      </c>
      <c r="X618" s="2" t="s">
        <v>1008</v>
      </c>
      <c r="Y618" s="96" t="s">
        <v>932</v>
      </c>
    </row>
    <row r="619" spans="1:25" ht="150" x14ac:dyDescent="0.2">
      <c r="A619" s="2" t="s">
        <v>1028</v>
      </c>
      <c r="B619" s="2" t="str">
        <f>IFERROR(VLOOKUP(VALUE(MID(A619,1,IF(VALUE(MID(A619,1,3))=898,3,4))),[6]Hoja1!$A$3:$K$222,2,0),"")</f>
        <v>1040 Bogotá reconoce a sus maestros, maestras y directivos docentes líderes de la transformación educativa</v>
      </c>
      <c r="C619" s="2" t="s">
        <v>955</v>
      </c>
      <c r="D619" s="2" t="s">
        <v>969</v>
      </c>
      <c r="E619" s="98">
        <v>80111504</v>
      </c>
      <c r="F619" s="2" t="s">
        <v>1029</v>
      </c>
      <c r="G619" s="3">
        <v>7</v>
      </c>
      <c r="H619" s="3">
        <v>7</v>
      </c>
      <c r="I619" s="2">
        <v>5.7</v>
      </c>
      <c r="J619" s="2">
        <v>1</v>
      </c>
      <c r="K619" s="2" t="s">
        <v>30</v>
      </c>
      <c r="L619" s="2" t="str">
        <f>IF(K619=[6]Hoja3!$B$2,[6]Hoja3!$A$2,IF(K619=[6]Hoja3!$B$3,[6]Hoja3!$A$3,IF(K619=[6]Hoja3!$B$4,[6]Hoja3!$A$4,IF(K619=[6]Hoja3!$B$5,[6]Hoja3!$A$5,IF(K619=[6]Hoja3!$B$6,[6]Hoja3!$A$6,IF(K619=[6]Hoja3!$B$7,[6]Hoja3!$A$7,IF(K619=[6]Hoja3!$B$8,[6]Hoja3!$A$8,IF(K619=[6]Hoja3!$B$9,[6]Hoja3!$A$9,IF(K619=[6]Hoja3!$B$10,[6]Hoja3!$A$10,IF(K619=[6]Hoja3!$B$11,[6]Hoja3!$A$11,IF(K619=[6]Hoja3!$B$12,[6]Hoja3!$A$12,IF(K619=[6]Hoja3!$B$13,[6]Hoja3!$A$13,IF(K619=[6]Hoja3!$B$14,[6]Hoja3!$A$14,"")))))))))))))</f>
        <v>CCE-05</v>
      </c>
      <c r="M619" s="2" t="s">
        <v>57</v>
      </c>
      <c r="N619" s="2">
        <v>0</v>
      </c>
      <c r="O619" s="4">
        <v>33744533</v>
      </c>
      <c r="P619" s="5">
        <v>33744533</v>
      </c>
      <c r="Q619" s="1">
        <v>0</v>
      </c>
      <c r="R619" s="1">
        <v>0</v>
      </c>
      <c r="S619" s="2" t="s">
        <v>1006</v>
      </c>
      <c r="T619" s="2" t="s">
        <v>1002</v>
      </c>
      <c r="U619" s="2" t="s">
        <v>928</v>
      </c>
      <c r="V619" s="2" t="s">
        <v>1007</v>
      </c>
      <c r="W619" s="2" t="s">
        <v>930</v>
      </c>
      <c r="X619" s="2" t="s">
        <v>1008</v>
      </c>
      <c r="Y619" s="96" t="s">
        <v>932</v>
      </c>
    </row>
    <row r="620" spans="1:25" ht="150" x14ac:dyDescent="0.2">
      <c r="A620" s="2" t="s">
        <v>1030</v>
      </c>
      <c r="B620" s="2" t="str">
        <f>IFERROR(VLOOKUP(VALUE(MID(A620,1,IF(VALUE(MID(A620,1,3))=898,3,4))),[6]Hoja1!$A$3:$K$222,2,0),"")</f>
        <v>1040 Bogotá reconoce a sus maestros, maestras y directivos docentes líderes de la transformación educativa</v>
      </c>
      <c r="C620" s="2" t="s">
        <v>955</v>
      </c>
      <c r="D620" s="2" t="s">
        <v>948</v>
      </c>
      <c r="E620" s="98">
        <v>80111504</v>
      </c>
      <c r="F620" s="2" t="s">
        <v>1031</v>
      </c>
      <c r="G620" s="3">
        <v>7</v>
      </c>
      <c r="H620" s="3">
        <v>7</v>
      </c>
      <c r="I620" s="2">
        <v>5.28</v>
      </c>
      <c r="J620" s="2">
        <v>1</v>
      </c>
      <c r="K620" s="2" t="s">
        <v>30</v>
      </c>
      <c r="L620" s="2" t="str">
        <f>IF(K620=[6]Hoja3!$B$2,[6]Hoja3!$A$2,IF(K620=[6]Hoja3!$B$3,[6]Hoja3!$A$3,IF(K620=[6]Hoja3!$B$4,[6]Hoja3!$A$4,IF(K620=[6]Hoja3!$B$5,[6]Hoja3!$A$5,IF(K620=[6]Hoja3!$B$6,[6]Hoja3!$A$6,IF(K620=[6]Hoja3!$B$7,[6]Hoja3!$A$7,IF(K620=[6]Hoja3!$B$8,[6]Hoja3!$A$8,IF(K620=[6]Hoja3!$B$9,[6]Hoja3!$A$9,IF(K620=[6]Hoja3!$B$10,[6]Hoja3!$A$10,IF(K620=[6]Hoja3!$B$11,[6]Hoja3!$A$11,IF(K620=[6]Hoja3!$B$12,[6]Hoja3!$A$12,IF(K620=[6]Hoja3!$B$13,[6]Hoja3!$A$13,IF(K620=[6]Hoja3!$B$14,[6]Hoja3!$A$14,"")))))))))))))</f>
        <v>CCE-05</v>
      </c>
      <c r="M620" s="2" t="s">
        <v>57</v>
      </c>
      <c r="N620" s="2">
        <v>0</v>
      </c>
      <c r="O620" s="4">
        <v>26700000</v>
      </c>
      <c r="P620" s="5">
        <v>26700000</v>
      </c>
      <c r="Q620" s="1">
        <v>0</v>
      </c>
      <c r="R620" s="1">
        <v>0</v>
      </c>
      <c r="S620" s="2" t="s">
        <v>1006</v>
      </c>
      <c r="T620" s="2" t="s">
        <v>1002</v>
      </c>
      <c r="U620" s="2" t="s">
        <v>928</v>
      </c>
      <c r="V620" s="2" t="s">
        <v>1007</v>
      </c>
      <c r="W620" s="2" t="s">
        <v>930</v>
      </c>
      <c r="X620" s="2" t="s">
        <v>1008</v>
      </c>
      <c r="Y620" s="96" t="s">
        <v>932</v>
      </c>
    </row>
    <row r="621" spans="1:25" ht="150" x14ac:dyDescent="0.2">
      <c r="A621" s="2" t="s">
        <v>1032</v>
      </c>
      <c r="B621" s="2" t="str">
        <f>IFERROR(VLOOKUP(VALUE(MID(A621,1,IF(VALUE(MID(A621,1,3))=898,3,4))),[6]Hoja1!$A$3:$K$222,2,0),"")</f>
        <v>1040 Bogotá reconoce a sus maestros, maestras y directivos docentes líderes de la transformación educativa</v>
      </c>
      <c r="C621" s="2" t="s">
        <v>955</v>
      </c>
      <c r="D621" s="2" t="s">
        <v>969</v>
      </c>
      <c r="E621" s="98">
        <v>80111504</v>
      </c>
      <c r="F621" s="2" t="s">
        <v>980</v>
      </c>
      <c r="G621" s="3">
        <v>7</v>
      </c>
      <c r="H621" s="3">
        <v>7</v>
      </c>
      <c r="I621" s="2">
        <v>5.12</v>
      </c>
      <c r="J621" s="2">
        <v>1</v>
      </c>
      <c r="K621" s="2" t="s">
        <v>30</v>
      </c>
      <c r="L621" s="2" t="str">
        <f>IF(K621=[6]Hoja3!$B$2,[6]Hoja3!$A$2,IF(K621=[6]Hoja3!$B$3,[6]Hoja3!$A$3,IF(K621=[6]Hoja3!$B$4,[6]Hoja3!$A$4,IF(K621=[6]Hoja3!$B$5,[6]Hoja3!$A$5,IF(K621=[6]Hoja3!$B$6,[6]Hoja3!$A$6,IF(K621=[6]Hoja3!$B$7,[6]Hoja3!$A$7,IF(K621=[6]Hoja3!$B$8,[6]Hoja3!$A$8,IF(K621=[6]Hoja3!$B$9,[6]Hoja3!$A$9,IF(K621=[6]Hoja3!$B$10,[6]Hoja3!$A$10,IF(K621=[6]Hoja3!$B$11,[6]Hoja3!$A$11,IF(K621=[6]Hoja3!$B$12,[6]Hoja3!$A$12,IF(K621=[6]Hoja3!$B$13,[6]Hoja3!$A$13,IF(K621=[6]Hoja3!$B$14,[6]Hoja3!$A$14,"")))))))))))))</f>
        <v>CCE-05</v>
      </c>
      <c r="M621" s="2" t="s">
        <v>57</v>
      </c>
      <c r="N621" s="2">
        <v>0</v>
      </c>
      <c r="O621" s="4">
        <v>32400000</v>
      </c>
      <c r="P621" s="5">
        <v>32400000</v>
      </c>
      <c r="Q621" s="1">
        <v>0</v>
      </c>
      <c r="R621" s="1">
        <v>0</v>
      </c>
      <c r="S621" s="2" t="s">
        <v>1006</v>
      </c>
      <c r="T621" s="2" t="s">
        <v>1002</v>
      </c>
      <c r="U621" s="2" t="s">
        <v>928</v>
      </c>
      <c r="V621" s="2" t="s">
        <v>1007</v>
      </c>
      <c r="W621" s="2" t="s">
        <v>930</v>
      </c>
      <c r="X621" s="2" t="s">
        <v>1008</v>
      </c>
      <c r="Y621" s="96" t="s">
        <v>932</v>
      </c>
    </row>
    <row r="622" spans="1:25" ht="150" x14ac:dyDescent="0.2">
      <c r="A622" s="2" t="s">
        <v>1033</v>
      </c>
      <c r="B622" s="2" t="str">
        <f>IFERROR(VLOOKUP(VALUE(MID(A622,1,IF(VALUE(MID(A622,1,3))=898,3,4))),[6]Hoja1!$A$3:$K$222,2,0),"")</f>
        <v>1040 Bogotá reconoce a sus maestros, maestras y directivos docentes líderes de la transformación educativa</v>
      </c>
      <c r="C622" s="2" t="s">
        <v>955</v>
      </c>
      <c r="D622" s="2" t="s">
        <v>969</v>
      </c>
      <c r="E622" s="98">
        <v>80111504</v>
      </c>
      <c r="F622" s="2" t="s">
        <v>982</v>
      </c>
      <c r="G622" s="3">
        <v>7</v>
      </c>
      <c r="H622" s="3">
        <v>7</v>
      </c>
      <c r="I622" s="2">
        <v>5.14</v>
      </c>
      <c r="J622" s="2">
        <v>1</v>
      </c>
      <c r="K622" s="2" t="s">
        <v>30</v>
      </c>
      <c r="L622" s="2" t="str">
        <f>IF(K622=[6]Hoja3!$B$2,[6]Hoja3!$A$2,IF(K622=[6]Hoja3!$B$3,[6]Hoja3!$A$3,IF(K622=[6]Hoja3!$B$4,[6]Hoja3!$A$4,IF(K622=[6]Hoja3!$B$5,[6]Hoja3!$A$5,IF(K622=[6]Hoja3!$B$6,[6]Hoja3!$A$6,IF(K622=[6]Hoja3!$B$7,[6]Hoja3!$A$7,IF(K622=[6]Hoja3!$B$8,[6]Hoja3!$A$8,IF(K622=[6]Hoja3!$B$9,[6]Hoja3!$A$9,IF(K622=[6]Hoja3!$B$10,[6]Hoja3!$A$10,IF(K622=[6]Hoja3!$B$11,[6]Hoja3!$A$11,IF(K622=[6]Hoja3!$B$12,[6]Hoja3!$A$12,IF(K622=[6]Hoja3!$B$13,[6]Hoja3!$A$13,IF(K622=[6]Hoja3!$B$14,[6]Hoja3!$A$14,"")))))))))))))</f>
        <v>CCE-05</v>
      </c>
      <c r="M622" s="2" t="s">
        <v>57</v>
      </c>
      <c r="N622" s="2">
        <v>0</v>
      </c>
      <c r="O622" s="4">
        <v>30613333</v>
      </c>
      <c r="P622" s="5">
        <v>30613333</v>
      </c>
      <c r="Q622" s="1">
        <v>0</v>
      </c>
      <c r="R622" s="1">
        <v>0</v>
      </c>
      <c r="S622" s="2" t="s">
        <v>1006</v>
      </c>
      <c r="T622" s="2" t="s">
        <v>1002</v>
      </c>
      <c r="U622" s="2" t="s">
        <v>928</v>
      </c>
      <c r="V622" s="2" t="s">
        <v>1007</v>
      </c>
      <c r="W622" s="2" t="s">
        <v>930</v>
      </c>
      <c r="X622" s="2" t="s">
        <v>1008</v>
      </c>
      <c r="Y622" s="96" t="s">
        <v>932</v>
      </c>
    </row>
    <row r="623" spans="1:25" ht="150" x14ac:dyDescent="0.2">
      <c r="A623" s="2" t="s">
        <v>1034</v>
      </c>
      <c r="B623" s="2" t="str">
        <f>IFERROR(VLOOKUP(VALUE(MID(A623,1,IF(VALUE(MID(A623,1,3))=898,3,4))),[6]Hoja1!$A$3:$K$222,2,0),"")</f>
        <v>1040 Bogotá reconoce a sus maestros, maestras y directivos docentes líderes de la transformación educativa</v>
      </c>
      <c r="C623" s="2" t="s">
        <v>934</v>
      </c>
      <c r="D623" s="2" t="s">
        <v>935</v>
      </c>
      <c r="E623" s="98">
        <v>80111504</v>
      </c>
      <c r="F623" s="2" t="s">
        <v>984</v>
      </c>
      <c r="G623" s="3">
        <v>7</v>
      </c>
      <c r="H623" s="3">
        <v>7</v>
      </c>
      <c r="I623" s="2">
        <v>5.6</v>
      </c>
      <c r="J623" s="2">
        <v>1</v>
      </c>
      <c r="K623" s="2" t="s">
        <v>30</v>
      </c>
      <c r="L623" s="2" t="str">
        <f>IF(K623=[6]Hoja3!$B$2,[6]Hoja3!$A$2,IF(K623=[6]Hoja3!$B$3,[6]Hoja3!$A$3,IF(K623=[6]Hoja3!$B$4,[6]Hoja3!$A$4,IF(K623=[6]Hoja3!$B$5,[6]Hoja3!$A$5,IF(K623=[6]Hoja3!$B$6,[6]Hoja3!$A$6,IF(K623=[6]Hoja3!$B$7,[6]Hoja3!$A$7,IF(K623=[6]Hoja3!$B$8,[6]Hoja3!$A$8,IF(K623=[6]Hoja3!$B$9,[6]Hoja3!$A$9,IF(K623=[6]Hoja3!$B$10,[6]Hoja3!$A$10,IF(K623=[6]Hoja3!$B$11,[6]Hoja3!$A$11,IF(K623=[6]Hoja3!$B$12,[6]Hoja3!$A$12,IF(K623=[6]Hoja3!$B$13,[6]Hoja3!$A$13,IF(K623=[6]Hoja3!$B$14,[6]Hoja3!$A$14,"")))))))))))))</f>
        <v>CCE-05</v>
      </c>
      <c r="M623" s="2" t="s">
        <v>57</v>
      </c>
      <c r="N623" s="2">
        <v>0</v>
      </c>
      <c r="O623" s="4">
        <v>35360000</v>
      </c>
      <c r="P623" s="5">
        <v>35360000</v>
      </c>
      <c r="Q623" s="1">
        <v>0</v>
      </c>
      <c r="R623" s="1">
        <v>0</v>
      </c>
      <c r="S623" s="2" t="s">
        <v>1006</v>
      </c>
      <c r="T623" s="2" t="s">
        <v>1002</v>
      </c>
      <c r="U623" s="2" t="s">
        <v>928</v>
      </c>
      <c r="V623" s="2" t="s">
        <v>1007</v>
      </c>
      <c r="W623" s="2" t="s">
        <v>930</v>
      </c>
      <c r="X623" s="2" t="s">
        <v>1008</v>
      </c>
      <c r="Y623" s="96" t="s">
        <v>932</v>
      </c>
    </row>
    <row r="624" spans="1:25" ht="150" x14ac:dyDescent="0.2">
      <c r="A624" s="2" t="s">
        <v>1035</v>
      </c>
      <c r="B624" s="2" t="str">
        <f>IFERROR(VLOOKUP(VALUE(MID(A624,1,IF(VALUE(MID(A624,1,3))=898,3,4))),[6]Hoja1!$A$3:$K$222,2,0),"")</f>
        <v>1040 Bogotá reconoce a sus maestros, maestras y directivos docentes líderes de la transformación educativa</v>
      </c>
      <c r="C624" s="2" t="s">
        <v>959</v>
      </c>
      <c r="D624" s="2" t="s">
        <v>990</v>
      </c>
      <c r="E624" s="98">
        <v>80111504</v>
      </c>
      <c r="F624" s="2" t="s">
        <v>991</v>
      </c>
      <c r="G624" s="3">
        <v>7</v>
      </c>
      <c r="H624" s="3">
        <v>7</v>
      </c>
      <c r="I624" s="2">
        <v>5.2</v>
      </c>
      <c r="J624" s="2">
        <v>1</v>
      </c>
      <c r="K624" s="2" t="s">
        <v>30</v>
      </c>
      <c r="L624" s="2" t="str">
        <f>IF(K624=[6]Hoja3!$B$2,[6]Hoja3!$A$2,IF(K624=[6]Hoja3!$B$3,[6]Hoja3!$A$3,IF(K624=[6]Hoja3!$B$4,[6]Hoja3!$A$4,IF(K624=[6]Hoja3!$B$5,[6]Hoja3!$A$5,IF(K624=[6]Hoja3!$B$6,[6]Hoja3!$A$6,IF(K624=[6]Hoja3!$B$7,[6]Hoja3!$A$7,IF(K624=[6]Hoja3!$B$8,[6]Hoja3!$A$8,IF(K624=[6]Hoja3!$B$9,[6]Hoja3!$A$9,IF(K624=[6]Hoja3!$B$10,[6]Hoja3!$A$10,IF(K624=[6]Hoja3!$B$11,[6]Hoja3!$A$11,IF(K624=[6]Hoja3!$B$12,[6]Hoja3!$A$12,IF(K624=[6]Hoja3!$B$13,[6]Hoja3!$A$13,IF(K624=[6]Hoja3!$B$14,[6]Hoja3!$A$14,"")))))))))))))</f>
        <v>CCE-05</v>
      </c>
      <c r="M624" s="2" t="s">
        <v>57</v>
      </c>
      <c r="N624" s="2">
        <v>0</v>
      </c>
      <c r="O624" s="4">
        <v>40533333</v>
      </c>
      <c r="P624" s="5">
        <v>40533333</v>
      </c>
      <c r="Q624" s="1">
        <v>0</v>
      </c>
      <c r="R624" s="1">
        <v>0</v>
      </c>
      <c r="S624" s="2" t="s">
        <v>1006</v>
      </c>
      <c r="T624" s="2" t="s">
        <v>1002</v>
      </c>
      <c r="U624" s="2" t="s">
        <v>928</v>
      </c>
      <c r="V624" s="2" t="s">
        <v>1007</v>
      </c>
      <c r="W624" s="2" t="s">
        <v>930</v>
      </c>
      <c r="X624" s="2" t="s">
        <v>1008</v>
      </c>
      <c r="Y624" s="96" t="s">
        <v>932</v>
      </c>
    </row>
    <row r="625" spans="1:25" ht="150" x14ac:dyDescent="0.2">
      <c r="A625" s="2" t="s">
        <v>1036</v>
      </c>
      <c r="B625" s="2" t="str">
        <f>IFERROR(VLOOKUP(VALUE(MID(A625,1,IF(VALUE(MID(A625,1,3))=898,3,4))),[6]Hoja1!$A$3:$K$222,2,0),"")</f>
        <v>1040 Bogotá reconoce a sus maestros, maestras y directivos docentes líderes de la transformación educativa</v>
      </c>
      <c r="C625" s="2" t="s">
        <v>955</v>
      </c>
      <c r="D625" s="2" t="s">
        <v>969</v>
      </c>
      <c r="E625" s="98">
        <v>80111504</v>
      </c>
      <c r="F625" s="2" t="s">
        <v>1037</v>
      </c>
      <c r="G625" s="3">
        <v>7</v>
      </c>
      <c r="H625" s="3">
        <v>7</v>
      </c>
      <c r="I625" s="2">
        <v>5.12</v>
      </c>
      <c r="J625" s="2">
        <v>1</v>
      </c>
      <c r="K625" s="2" t="s">
        <v>30</v>
      </c>
      <c r="L625" s="2" t="str">
        <f>IF(K625=[6]Hoja3!$B$2,[6]Hoja3!$A$2,IF(K625=[6]Hoja3!$B$3,[6]Hoja3!$A$3,IF(K625=[6]Hoja3!$B$4,[6]Hoja3!$A$4,IF(K625=[6]Hoja3!$B$5,[6]Hoja3!$A$5,IF(K625=[6]Hoja3!$B$6,[6]Hoja3!$A$6,IF(K625=[6]Hoja3!$B$7,[6]Hoja3!$A$7,IF(K625=[6]Hoja3!$B$8,[6]Hoja3!$A$8,IF(K625=[6]Hoja3!$B$9,[6]Hoja3!$A$9,IF(K625=[6]Hoja3!$B$10,[6]Hoja3!$A$10,IF(K625=[6]Hoja3!$B$11,[6]Hoja3!$A$11,IF(K625=[6]Hoja3!$B$12,[6]Hoja3!$A$12,IF(K625=[6]Hoja3!$B$13,[6]Hoja3!$A$13,IF(K625=[6]Hoja3!$B$14,[6]Hoja3!$A$14,"")))))))))))))</f>
        <v>CCE-05</v>
      </c>
      <c r="M625" s="2" t="s">
        <v>57</v>
      </c>
      <c r="N625" s="2">
        <v>0</v>
      </c>
      <c r="O625" s="4">
        <v>43200000</v>
      </c>
      <c r="P625" s="5">
        <v>45900000</v>
      </c>
      <c r="Q625" s="1">
        <v>0</v>
      </c>
      <c r="R625" s="1">
        <v>0</v>
      </c>
      <c r="S625" s="2" t="s">
        <v>1006</v>
      </c>
      <c r="T625" s="2" t="s">
        <v>1002</v>
      </c>
      <c r="U625" s="2" t="s">
        <v>928</v>
      </c>
      <c r="V625" s="2" t="s">
        <v>1007</v>
      </c>
      <c r="W625" s="2" t="s">
        <v>930</v>
      </c>
      <c r="X625" s="2" t="s">
        <v>1008</v>
      </c>
      <c r="Y625" s="96" t="s">
        <v>932</v>
      </c>
    </row>
    <row r="626" spans="1:25" ht="150" x14ac:dyDescent="0.2">
      <c r="A626" s="2" t="s">
        <v>1038</v>
      </c>
      <c r="B626" s="2" t="str">
        <f>IFERROR(VLOOKUP(VALUE(MID(A626,1,IF(VALUE(MID(A626,1,3))=898,3,4))),[6]Hoja1!$A$3:$K$222,2,0),"")</f>
        <v>1040 Bogotá reconoce a sus maestros, maestras y directivos docentes líderes de la transformación educativa</v>
      </c>
      <c r="C626" s="2" t="s">
        <v>955</v>
      </c>
      <c r="D626" s="2" t="s">
        <v>935</v>
      </c>
      <c r="E626" s="98">
        <v>80111504</v>
      </c>
      <c r="F626" s="2" t="s">
        <v>1039</v>
      </c>
      <c r="G626" s="3">
        <v>7</v>
      </c>
      <c r="H626" s="3">
        <v>7</v>
      </c>
      <c r="I626" s="2">
        <v>5.6</v>
      </c>
      <c r="J626" s="2">
        <v>1</v>
      </c>
      <c r="K626" s="2" t="s">
        <v>30</v>
      </c>
      <c r="L626" s="2" t="str">
        <f>IF(K626=[6]Hoja3!$B$2,[6]Hoja3!$A$2,IF(K626=[6]Hoja3!$B$3,[6]Hoja3!$A$3,IF(K626=[6]Hoja3!$B$4,[6]Hoja3!$A$4,IF(K626=[6]Hoja3!$B$5,[6]Hoja3!$A$5,IF(K626=[6]Hoja3!$B$6,[6]Hoja3!$A$6,IF(K626=[6]Hoja3!$B$7,[6]Hoja3!$A$7,IF(K626=[6]Hoja3!$B$8,[6]Hoja3!$A$8,IF(K626=[6]Hoja3!$B$9,[6]Hoja3!$A$9,IF(K626=[6]Hoja3!$B$10,[6]Hoja3!$A$10,IF(K626=[6]Hoja3!$B$11,[6]Hoja3!$A$11,IF(K626=[6]Hoja3!$B$12,[6]Hoja3!$A$12,IF(K626=[6]Hoja3!$B$13,[6]Hoja3!$A$13,IF(K626=[6]Hoja3!$B$14,[6]Hoja3!$A$14,"")))))))))))))</f>
        <v>CCE-05</v>
      </c>
      <c r="M626" s="2" t="s">
        <v>57</v>
      </c>
      <c r="N626" s="2">
        <v>0</v>
      </c>
      <c r="O626" s="4">
        <v>39000000</v>
      </c>
      <c r="P626" s="5">
        <v>39000000</v>
      </c>
      <c r="Q626" s="1">
        <v>0</v>
      </c>
      <c r="R626" s="1">
        <v>0</v>
      </c>
      <c r="S626" s="2" t="s">
        <v>1006</v>
      </c>
      <c r="T626" s="2" t="s">
        <v>1002</v>
      </c>
      <c r="U626" s="2" t="s">
        <v>928</v>
      </c>
      <c r="V626" s="2" t="s">
        <v>1007</v>
      </c>
      <c r="W626" s="2" t="s">
        <v>930</v>
      </c>
      <c r="X626" s="2" t="s">
        <v>1008</v>
      </c>
      <c r="Y626" s="96" t="s">
        <v>932</v>
      </c>
    </row>
    <row r="627" spans="1:25" ht="150" x14ac:dyDescent="0.2">
      <c r="A627" s="2" t="s">
        <v>1040</v>
      </c>
      <c r="B627" s="2" t="str">
        <f>IFERROR(VLOOKUP(VALUE(MID(A627,1,IF(VALUE(MID(A627,1,3))=898,3,4))),[6]Hoja1!$A$3:$K$222,2,0),"")</f>
        <v>1040 Bogotá reconoce a sus maestros, maestras y directivos docentes líderes de la transformación educativa</v>
      </c>
      <c r="C627" s="2" t="s">
        <v>934</v>
      </c>
      <c r="D627" s="2" t="s">
        <v>935</v>
      </c>
      <c r="E627" s="98">
        <v>80111504</v>
      </c>
      <c r="F627" s="2" t="s">
        <v>1041</v>
      </c>
      <c r="G627" s="3">
        <v>7</v>
      </c>
      <c r="H627" s="3">
        <v>7</v>
      </c>
      <c r="I627" s="2">
        <v>5.28</v>
      </c>
      <c r="J627" s="2">
        <v>1</v>
      </c>
      <c r="K627" s="2" t="s">
        <v>30</v>
      </c>
      <c r="L627" s="2" t="str">
        <f>IF(K627=[6]Hoja3!$B$2,[6]Hoja3!$A$2,IF(K627=[6]Hoja3!$B$3,[6]Hoja3!$A$3,IF(K627=[6]Hoja3!$B$4,[6]Hoja3!$A$4,IF(K627=[6]Hoja3!$B$5,[6]Hoja3!$A$5,IF(K627=[6]Hoja3!$B$6,[6]Hoja3!$A$6,IF(K627=[6]Hoja3!$B$7,[6]Hoja3!$A$7,IF(K627=[6]Hoja3!$B$8,[6]Hoja3!$A$8,IF(K627=[6]Hoja3!$B$9,[6]Hoja3!$A$9,IF(K627=[6]Hoja3!$B$10,[6]Hoja3!$A$10,IF(K627=[6]Hoja3!$B$11,[6]Hoja3!$A$11,IF(K627=[6]Hoja3!$B$12,[6]Hoja3!$A$12,IF(K627=[6]Hoja3!$B$13,[6]Hoja3!$A$13,IF(K627=[6]Hoja3!$B$14,[6]Hoja3!$A$14,"")))))))))))))</f>
        <v>CCE-05</v>
      </c>
      <c r="M627" s="2" t="s">
        <v>57</v>
      </c>
      <c r="N627" s="2">
        <v>0</v>
      </c>
      <c r="O627" s="4">
        <v>41533333</v>
      </c>
      <c r="P627" s="5">
        <v>41533333</v>
      </c>
      <c r="Q627" s="1">
        <v>0</v>
      </c>
      <c r="R627" s="1">
        <v>0</v>
      </c>
      <c r="S627" s="2" t="s">
        <v>1006</v>
      </c>
      <c r="T627" s="2" t="s">
        <v>1002</v>
      </c>
      <c r="U627" s="2" t="s">
        <v>928</v>
      </c>
      <c r="V627" s="2" t="s">
        <v>1007</v>
      </c>
      <c r="W627" s="2" t="s">
        <v>930</v>
      </c>
      <c r="X627" s="2" t="s">
        <v>1008</v>
      </c>
      <c r="Y627" s="96" t="s">
        <v>932</v>
      </c>
    </row>
    <row r="628" spans="1:25" ht="210" x14ac:dyDescent="0.2">
      <c r="A628" s="2" t="s">
        <v>1042</v>
      </c>
      <c r="B628" s="2" t="s">
        <v>1043</v>
      </c>
      <c r="C628" s="2" t="s">
        <v>1044</v>
      </c>
      <c r="D628" s="2" t="s">
        <v>1045</v>
      </c>
      <c r="E628" s="10" t="s">
        <v>1046</v>
      </c>
      <c r="F628" s="10" t="s">
        <v>1047</v>
      </c>
      <c r="G628" s="3">
        <v>1</v>
      </c>
      <c r="H628" s="3">
        <v>1</v>
      </c>
      <c r="I628" s="2">
        <v>11</v>
      </c>
      <c r="J628" s="2">
        <v>1</v>
      </c>
      <c r="K628" s="2" t="s">
        <v>30</v>
      </c>
      <c r="L628" s="2" t="s">
        <v>31</v>
      </c>
      <c r="M628" s="2" t="s">
        <v>917</v>
      </c>
      <c r="N628" s="2">
        <v>0</v>
      </c>
      <c r="O628" s="11">
        <v>598657971</v>
      </c>
      <c r="P628" s="11">
        <v>598657971</v>
      </c>
      <c r="Q628" s="1">
        <v>0</v>
      </c>
      <c r="R628" s="2">
        <v>0</v>
      </c>
      <c r="S628" s="2" t="s">
        <v>1048</v>
      </c>
      <c r="T628" s="2" t="s">
        <v>1049</v>
      </c>
      <c r="U628" s="2" t="s">
        <v>1050</v>
      </c>
      <c r="V628" s="2" t="s">
        <v>1051</v>
      </c>
      <c r="W628" s="2" t="s">
        <v>1052</v>
      </c>
      <c r="X628" s="2">
        <v>3241000</v>
      </c>
      <c r="Y628" s="96" t="s">
        <v>1053</v>
      </c>
    </row>
    <row r="629" spans="1:25" ht="105" x14ac:dyDescent="0.2">
      <c r="A629" s="2" t="s">
        <v>1054</v>
      </c>
      <c r="B629" s="2" t="s">
        <v>1043</v>
      </c>
      <c r="C629" s="2" t="s">
        <v>1044</v>
      </c>
      <c r="D629" s="2" t="s">
        <v>1045</v>
      </c>
      <c r="E629" s="2" t="s">
        <v>1055</v>
      </c>
      <c r="F629" s="2" t="s">
        <v>1056</v>
      </c>
      <c r="G629" s="3">
        <v>1</v>
      </c>
      <c r="H629" s="3">
        <v>2</v>
      </c>
      <c r="I629" s="2">
        <v>6</v>
      </c>
      <c r="J629" s="2">
        <v>1</v>
      </c>
      <c r="K629" s="2" t="s">
        <v>51</v>
      </c>
      <c r="L629" s="2" t="s">
        <v>52</v>
      </c>
      <c r="M629" s="2" t="s">
        <v>917</v>
      </c>
      <c r="N629" s="2">
        <v>0</v>
      </c>
      <c r="O629" s="1">
        <v>2800000000</v>
      </c>
      <c r="P629" s="9">
        <v>2800000000</v>
      </c>
      <c r="Q629" s="1">
        <v>0</v>
      </c>
      <c r="R629" s="2">
        <v>0</v>
      </c>
      <c r="S629" s="2" t="s">
        <v>1048</v>
      </c>
      <c r="T629" s="2" t="s">
        <v>1049</v>
      </c>
      <c r="U629" s="2" t="s">
        <v>1050</v>
      </c>
      <c r="V629" s="2" t="s">
        <v>1051</v>
      </c>
      <c r="W629" s="2" t="s">
        <v>1052</v>
      </c>
      <c r="X629" s="2">
        <v>3241000</v>
      </c>
      <c r="Y629" s="2" t="s">
        <v>1053</v>
      </c>
    </row>
    <row r="630" spans="1:25" ht="90" x14ac:dyDescent="0.2">
      <c r="A630" s="2" t="s">
        <v>1057</v>
      </c>
      <c r="B630" s="2" t="s">
        <v>1043</v>
      </c>
      <c r="C630" s="2" t="s">
        <v>1044</v>
      </c>
      <c r="D630" s="2" t="s">
        <v>1058</v>
      </c>
      <c r="E630" s="10" t="s">
        <v>1059</v>
      </c>
      <c r="F630" s="10" t="s">
        <v>1060</v>
      </c>
      <c r="G630" s="3">
        <v>1</v>
      </c>
      <c r="H630" s="3">
        <v>2</v>
      </c>
      <c r="I630" s="2">
        <v>9</v>
      </c>
      <c r="J630" s="2">
        <v>1</v>
      </c>
      <c r="K630" s="2" t="s">
        <v>51</v>
      </c>
      <c r="L630" s="2" t="s">
        <v>52</v>
      </c>
      <c r="M630" s="2" t="s">
        <v>917</v>
      </c>
      <c r="N630" s="2">
        <v>0</v>
      </c>
      <c r="O630" s="11">
        <v>4485277345</v>
      </c>
      <c r="P630" s="11">
        <v>4485277345</v>
      </c>
      <c r="Q630" s="1">
        <v>0</v>
      </c>
      <c r="R630" s="2">
        <v>0</v>
      </c>
      <c r="S630" s="2" t="s">
        <v>1048</v>
      </c>
      <c r="T630" s="2" t="s">
        <v>1049</v>
      </c>
      <c r="U630" s="2" t="s">
        <v>1050</v>
      </c>
      <c r="V630" s="2" t="s">
        <v>1051</v>
      </c>
      <c r="W630" s="2" t="s">
        <v>1052</v>
      </c>
      <c r="X630" s="2">
        <v>3241000</v>
      </c>
      <c r="Y630" s="2" t="s">
        <v>1053</v>
      </c>
    </row>
    <row r="631" spans="1:25" ht="90" x14ac:dyDescent="0.2">
      <c r="A631" s="2" t="s">
        <v>1061</v>
      </c>
      <c r="B631" s="2" t="s">
        <v>1043</v>
      </c>
      <c r="C631" s="2" t="s">
        <v>1044</v>
      </c>
      <c r="D631" s="2" t="s">
        <v>1062</v>
      </c>
      <c r="E631" s="2">
        <v>81111806</v>
      </c>
      <c r="F631" s="10" t="s">
        <v>1063</v>
      </c>
      <c r="G631" s="3">
        <v>1</v>
      </c>
      <c r="H631" s="3">
        <v>1</v>
      </c>
      <c r="I631" s="2">
        <v>6</v>
      </c>
      <c r="J631" s="2">
        <v>1</v>
      </c>
      <c r="K631" s="2" t="s">
        <v>30</v>
      </c>
      <c r="L631" s="2" t="s">
        <v>31</v>
      </c>
      <c r="M631" s="2" t="s">
        <v>917</v>
      </c>
      <c r="N631" s="2">
        <v>0</v>
      </c>
      <c r="O631" s="11">
        <v>2499865559</v>
      </c>
      <c r="P631" s="11">
        <v>2499865559</v>
      </c>
      <c r="Q631" s="1">
        <v>0</v>
      </c>
      <c r="R631" s="2">
        <v>0</v>
      </c>
      <c r="S631" s="2" t="s">
        <v>1048</v>
      </c>
      <c r="T631" s="2" t="s">
        <v>1049</v>
      </c>
      <c r="U631" s="2" t="s">
        <v>1050</v>
      </c>
      <c r="V631" s="2" t="s">
        <v>1051</v>
      </c>
      <c r="W631" s="2" t="s">
        <v>1052</v>
      </c>
      <c r="X631" s="2">
        <v>3241000</v>
      </c>
      <c r="Y631" s="2" t="s">
        <v>1053</v>
      </c>
    </row>
    <row r="632" spans="1:25" ht="195" x14ac:dyDescent="0.2">
      <c r="A632" s="2" t="s">
        <v>1064</v>
      </c>
      <c r="B632" s="2" t="s">
        <v>1043</v>
      </c>
      <c r="C632" s="2" t="s">
        <v>1044</v>
      </c>
      <c r="D632" s="2" t="s">
        <v>1065</v>
      </c>
      <c r="E632" s="2" t="s">
        <v>1066</v>
      </c>
      <c r="F632" s="2" t="s">
        <v>1067</v>
      </c>
      <c r="G632" s="3">
        <v>1</v>
      </c>
      <c r="H632" s="3">
        <v>2</v>
      </c>
      <c r="I632" s="2">
        <v>9</v>
      </c>
      <c r="J632" s="2">
        <v>1</v>
      </c>
      <c r="K632" s="2" t="s">
        <v>51</v>
      </c>
      <c r="L632" s="2" t="s">
        <v>52</v>
      </c>
      <c r="M632" s="2" t="s">
        <v>917</v>
      </c>
      <c r="N632" s="2">
        <v>0</v>
      </c>
      <c r="O632" s="4">
        <v>11788354141</v>
      </c>
      <c r="P632" s="4">
        <v>11788354141</v>
      </c>
      <c r="Q632" s="1">
        <v>0</v>
      </c>
      <c r="R632" s="2">
        <v>0</v>
      </c>
      <c r="S632" s="2" t="s">
        <v>1048</v>
      </c>
      <c r="T632" s="2" t="s">
        <v>1049</v>
      </c>
      <c r="U632" s="2" t="s">
        <v>1050</v>
      </c>
      <c r="V632" s="2" t="s">
        <v>1051</v>
      </c>
      <c r="W632" s="2" t="s">
        <v>1052</v>
      </c>
      <c r="X632" s="2">
        <v>3241000</v>
      </c>
      <c r="Y632" s="2" t="s">
        <v>1053</v>
      </c>
    </row>
    <row r="633" spans="1:25" ht="180" x14ac:dyDescent="0.2">
      <c r="A633" s="2" t="s">
        <v>1068</v>
      </c>
      <c r="B633" s="2" t="s">
        <v>1043</v>
      </c>
      <c r="C633" s="2" t="s">
        <v>1044</v>
      </c>
      <c r="D633" s="2" t="s">
        <v>1065</v>
      </c>
      <c r="E633" s="2" t="s">
        <v>1069</v>
      </c>
      <c r="F633" s="2" t="s">
        <v>1070</v>
      </c>
      <c r="G633" s="3">
        <v>1</v>
      </c>
      <c r="H633" s="3">
        <v>2</v>
      </c>
      <c r="I633" s="2">
        <v>4</v>
      </c>
      <c r="J633" s="2">
        <v>1</v>
      </c>
      <c r="K633" s="2" t="s">
        <v>51</v>
      </c>
      <c r="L633" s="2" t="s">
        <v>52</v>
      </c>
      <c r="M633" s="2" t="s">
        <v>917</v>
      </c>
      <c r="N633" s="2">
        <v>0</v>
      </c>
      <c r="O633" s="1">
        <v>2500000000</v>
      </c>
      <c r="P633" s="1">
        <v>2500000000</v>
      </c>
      <c r="Q633" s="1">
        <v>0</v>
      </c>
      <c r="R633" s="2">
        <v>0</v>
      </c>
      <c r="S633" s="2" t="s">
        <v>1048</v>
      </c>
      <c r="T633" s="2" t="s">
        <v>1049</v>
      </c>
      <c r="U633" s="2" t="s">
        <v>1050</v>
      </c>
      <c r="V633" s="2" t="s">
        <v>1051</v>
      </c>
      <c r="W633" s="2" t="s">
        <v>1052</v>
      </c>
      <c r="X633" s="2">
        <v>3241000</v>
      </c>
      <c r="Y633" s="2" t="s">
        <v>1053</v>
      </c>
    </row>
    <row r="634" spans="1:25" ht="75" x14ac:dyDescent="0.2">
      <c r="A634" s="2" t="s">
        <v>1071</v>
      </c>
      <c r="B634" s="2" t="s">
        <v>1043</v>
      </c>
      <c r="C634" s="2" t="s">
        <v>1072</v>
      </c>
      <c r="D634" s="2" t="s">
        <v>1073</v>
      </c>
      <c r="E634" s="2" t="s">
        <v>1074</v>
      </c>
      <c r="F634" s="2" t="s">
        <v>1075</v>
      </c>
      <c r="G634" s="3">
        <v>4</v>
      </c>
      <c r="H634" s="3">
        <v>5</v>
      </c>
      <c r="I634" s="2">
        <v>3</v>
      </c>
      <c r="J634" s="2">
        <v>1</v>
      </c>
      <c r="K634" s="2" t="s">
        <v>921</v>
      </c>
      <c r="L634" s="2" t="s">
        <v>922</v>
      </c>
      <c r="M634" s="2" t="s">
        <v>917</v>
      </c>
      <c r="N634" s="2">
        <v>0</v>
      </c>
      <c r="O634" s="1">
        <v>500000000</v>
      </c>
      <c r="P634" s="1">
        <v>500000000</v>
      </c>
      <c r="Q634" s="1">
        <v>0</v>
      </c>
      <c r="R634" s="2">
        <v>0</v>
      </c>
      <c r="S634" s="2" t="s">
        <v>1048</v>
      </c>
      <c r="T634" s="2" t="s">
        <v>1049</v>
      </c>
      <c r="U634" s="2" t="s">
        <v>1050</v>
      </c>
      <c r="V634" s="2" t="s">
        <v>1051</v>
      </c>
      <c r="W634" s="2" t="s">
        <v>1052</v>
      </c>
      <c r="X634" s="2">
        <v>3241000</v>
      </c>
      <c r="Y634" s="2" t="s">
        <v>1053</v>
      </c>
    </row>
    <row r="635" spans="1:25" ht="90" x14ac:dyDescent="0.2">
      <c r="A635" s="2" t="s">
        <v>1076</v>
      </c>
      <c r="B635" s="2" t="s">
        <v>1043</v>
      </c>
      <c r="C635" s="2" t="s">
        <v>1077</v>
      </c>
      <c r="D635" s="2" t="s">
        <v>1078</v>
      </c>
      <c r="E635" s="2" t="s">
        <v>1079</v>
      </c>
      <c r="F635" s="2" t="s">
        <v>1080</v>
      </c>
      <c r="G635" s="3">
        <v>8</v>
      </c>
      <c r="H635" s="3">
        <v>8</v>
      </c>
      <c r="I635" s="2">
        <v>216</v>
      </c>
      <c r="J635" s="2">
        <v>0</v>
      </c>
      <c r="K635" s="2" t="s">
        <v>30</v>
      </c>
      <c r="L635" s="2" t="s">
        <v>31</v>
      </c>
      <c r="M635" s="2" t="s">
        <v>917</v>
      </c>
      <c r="N635" s="2">
        <v>0</v>
      </c>
      <c r="O635" s="1">
        <v>16391946820</v>
      </c>
      <c r="P635" s="1">
        <v>16391946820</v>
      </c>
      <c r="Q635" s="1">
        <v>0</v>
      </c>
      <c r="R635" s="2">
        <v>0</v>
      </c>
      <c r="S635" s="2" t="s">
        <v>1048</v>
      </c>
      <c r="T635" s="2" t="s">
        <v>1049</v>
      </c>
      <c r="U635" s="2" t="s">
        <v>1050</v>
      </c>
      <c r="V635" s="2" t="s">
        <v>1051</v>
      </c>
      <c r="W635" s="2" t="s">
        <v>1052</v>
      </c>
      <c r="X635" s="2">
        <v>3241000</v>
      </c>
      <c r="Y635" s="2" t="s">
        <v>1053</v>
      </c>
    </row>
    <row r="636" spans="1:25" ht="105" x14ac:dyDescent="0.2">
      <c r="A636" s="2" t="s">
        <v>1081</v>
      </c>
      <c r="B636" s="2" t="s">
        <v>1043</v>
      </c>
      <c r="C636" s="2" t="s">
        <v>1044</v>
      </c>
      <c r="D636" s="2" t="s">
        <v>1045</v>
      </c>
      <c r="E636" s="2" t="s">
        <v>1082</v>
      </c>
      <c r="F636" s="10" t="s">
        <v>1083</v>
      </c>
      <c r="G636" s="3">
        <v>1</v>
      </c>
      <c r="H636" s="3">
        <v>1</v>
      </c>
      <c r="I636" s="2">
        <v>1</v>
      </c>
      <c r="J636" s="2">
        <v>1</v>
      </c>
      <c r="K636" s="2" t="s">
        <v>30</v>
      </c>
      <c r="L636" s="2" t="s">
        <v>31</v>
      </c>
      <c r="M636" s="2" t="s">
        <v>1084</v>
      </c>
      <c r="N636" s="2">
        <v>0</v>
      </c>
      <c r="O636" s="11">
        <v>748000000</v>
      </c>
      <c r="P636" s="11">
        <v>748000000</v>
      </c>
      <c r="Q636" s="1">
        <v>0</v>
      </c>
      <c r="R636" s="2">
        <v>0</v>
      </c>
      <c r="S636" s="2" t="s">
        <v>1048</v>
      </c>
      <c r="T636" s="2" t="s">
        <v>1049</v>
      </c>
      <c r="U636" s="2" t="s">
        <v>1050</v>
      </c>
      <c r="V636" s="2" t="s">
        <v>1051</v>
      </c>
      <c r="W636" s="2" t="s">
        <v>1052</v>
      </c>
      <c r="X636" s="2">
        <v>3241000</v>
      </c>
      <c r="Y636" s="2" t="s">
        <v>1053</v>
      </c>
    </row>
    <row r="637" spans="1:25" ht="105" x14ac:dyDescent="0.2">
      <c r="A637" s="2" t="s">
        <v>1085</v>
      </c>
      <c r="B637" s="2" t="s">
        <v>1043</v>
      </c>
      <c r="C637" s="2" t="s">
        <v>1044</v>
      </c>
      <c r="D637" s="2" t="s">
        <v>1045</v>
      </c>
      <c r="E637" s="2" t="s">
        <v>1086</v>
      </c>
      <c r="F637" s="2" t="s">
        <v>1087</v>
      </c>
      <c r="G637" s="3">
        <v>1</v>
      </c>
      <c r="H637" s="3">
        <v>2</v>
      </c>
      <c r="I637" s="2">
        <v>6</v>
      </c>
      <c r="J637" s="2">
        <v>1</v>
      </c>
      <c r="K637" s="2" t="s">
        <v>51</v>
      </c>
      <c r="L637" s="2" t="s">
        <v>52</v>
      </c>
      <c r="M637" s="2" t="s">
        <v>917</v>
      </c>
      <c r="N637" s="2">
        <v>0</v>
      </c>
      <c r="O637" s="1">
        <v>1000000000</v>
      </c>
      <c r="P637" s="1">
        <v>1000000000</v>
      </c>
      <c r="Q637" s="1">
        <v>0</v>
      </c>
      <c r="R637" s="2">
        <v>0</v>
      </c>
      <c r="S637" s="2" t="s">
        <v>1048</v>
      </c>
      <c r="T637" s="2" t="s">
        <v>1049</v>
      </c>
      <c r="U637" s="2" t="s">
        <v>1050</v>
      </c>
      <c r="V637" s="2" t="s">
        <v>1051</v>
      </c>
      <c r="W637" s="2" t="s">
        <v>1052</v>
      </c>
      <c r="X637" s="2">
        <v>3241000</v>
      </c>
      <c r="Y637" s="2" t="s">
        <v>1053</v>
      </c>
    </row>
    <row r="638" spans="1:25" ht="135" x14ac:dyDescent="0.2">
      <c r="A638" s="2" t="s">
        <v>1088</v>
      </c>
      <c r="B638" s="2" t="s">
        <v>1043</v>
      </c>
      <c r="C638" s="2" t="s">
        <v>1044</v>
      </c>
      <c r="D638" s="2" t="s">
        <v>1089</v>
      </c>
      <c r="E638" s="2">
        <v>81111811</v>
      </c>
      <c r="F638" s="2" t="s">
        <v>1090</v>
      </c>
      <c r="G638" s="3">
        <v>1</v>
      </c>
      <c r="H638" s="3">
        <v>1</v>
      </c>
      <c r="I638" s="2">
        <v>11.5</v>
      </c>
      <c r="J638" s="2">
        <v>1</v>
      </c>
      <c r="K638" s="2" t="s">
        <v>30</v>
      </c>
      <c r="L638" s="2" t="s">
        <v>31</v>
      </c>
      <c r="M638" s="2" t="s">
        <v>911</v>
      </c>
      <c r="N638" s="2">
        <v>0</v>
      </c>
      <c r="O638" s="1">
        <v>28185419</v>
      </c>
      <c r="P638" s="1">
        <v>28185419</v>
      </c>
      <c r="Q638" s="1">
        <v>0</v>
      </c>
      <c r="R638" s="2">
        <v>0</v>
      </c>
      <c r="S638" s="2" t="s">
        <v>1048</v>
      </c>
      <c r="T638" s="2" t="s">
        <v>1049</v>
      </c>
      <c r="U638" s="2" t="s">
        <v>1050</v>
      </c>
      <c r="V638" s="2" t="s">
        <v>1051</v>
      </c>
      <c r="W638" s="2" t="s">
        <v>1052</v>
      </c>
      <c r="X638" s="2">
        <v>3241000</v>
      </c>
      <c r="Y638" s="2" t="s">
        <v>1053</v>
      </c>
    </row>
    <row r="639" spans="1:25" ht="120" x14ac:dyDescent="0.2">
      <c r="A639" s="2" t="s">
        <v>1091</v>
      </c>
      <c r="B639" s="2" t="s">
        <v>1043</v>
      </c>
      <c r="C639" s="2" t="s">
        <v>1044</v>
      </c>
      <c r="D639" s="2" t="s">
        <v>1089</v>
      </c>
      <c r="E639" s="2">
        <v>81111801</v>
      </c>
      <c r="F639" s="2" t="s">
        <v>1092</v>
      </c>
      <c r="G639" s="3">
        <v>1</v>
      </c>
      <c r="H639" s="3">
        <v>1</v>
      </c>
      <c r="I639" s="2">
        <v>11.5</v>
      </c>
      <c r="J639" s="2">
        <v>1</v>
      </c>
      <c r="K639" s="2" t="s">
        <v>30</v>
      </c>
      <c r="L639" s="2" t="s">
        <v>31</v>
      </c>
      <c r="M639" s="2" t="s">
        <v>911</v>
      </c>
      <c r="N639" s="2">
        <v>0</v>
      </c>
      <c r="O639" s="1">
        <v>38434656</v>
      </c>
      <c r="P639" s="1">
        <v>38434656</v>
      </c>
      <c r="Q639" s="1">
        <v>0</v>
      </c>
      <c r="R639" s="2">
        <v>0</v>
      </c>
      <c r="S639" s="2" t="s">
        <v>1048</v>
      </c>
      <c r="T639" s="2" t="s">
        <v>1049</v>
      </c>
      <c r="U639" s="2" t="s">
        <v>1050</v>
      </c>
      <c r="V639" s="2" t="s">
        <v>1051</v>
      </c>
      <c r="W639" s="2" t="s">
        <v>1052</v>
      </c>
      <c r="X639" s="2">
        <v>3241000</v>
      </c>
      <c r="Y639" s="2" t="s">
        <v>1053</v>
      </c>
    </row>
    <row r="640" spans="1:25" ht="135" x14ac:dyDescent="0.2">
      <c r="A640" s="2" t="s">
        <v>1093</v>
      </c>
      <c r="B640" s="2" t="s">
        <v>1043</v>
      </c>
      <c r="C640" s="2" t="s">
        <v>1044</v>
      </c>
      <c r="D640" s="2" t="s">
        <v>1089</v>
      </c>
      <c r="E640" s="2">
        <v>81111811</v>
      </c>
      <c r="F640" s="2" t="s">
        <v>1094</v>
      </c>
      <c r="G640" s="3">
        <v>1</v>
      </c>
      <c r="H640" s="3">
        <v>1</v>
      </c>
      <c r="I640" s="2">
        <v>11.5</v>
      </c>
      <c r="J640" s="2">
        <v>1</v>
      </c>
      <c r="K640" s="2" t="s">
        <v>30</v>
      </c>
      <c r="L640" s="2" t="s">
        <v>31</v>
      </c>
      <c r="M640" s="2" t="s">
        <v>911</v>
      </c>
      <c r="N640" s="2">
        <v>0</v>
      </c>
      <c r="O640" s="1">
        <v>28185419</v>
      </c>
      <c r="P640" s="1">
        <v>28185419</v>
      </c>
      <c r="Q640" s="1">
        <v>0</v>
      </c>
      <c r="R640" s="2">
        <v>0</v>
      </c>
      <c r="S640" s="2" t="s">
        <v>1048</v>
      </c>
      <c r="T640" s="2" t="s">
        <v>1049</v>
      </c>
      <c r="U640" s="2" t="s">
        <v>1050</v>
      </c>
      <c r="V640" s="2" t="s">
        <v>1051</v>
      </c>
      <c r="W640" s="2" t="s">
        <v>1052</v>
      </c>
      <c r="X640" s="2">
        <v>3241000</v>
      </c>
      <c r="Y640" s="2" t="s">
        <v>1053</v>
      </c>
    </row>
    <row r="641" spans="1:25" ht="90" x14ac:dyDescent="0.2">
      <c r="A641" s="2" t="s">
        <v>1095</v>
      </c>
      <c r="B641" s="2" t="s">
        <v>1043</v>
      </c>
      <c r="C641" s="2" t="s">
        <v>1044</v>
      </c>
      <c r="D641" s="2" t="s">
        <v>1089</v>
      </c>
      <c r="E641" s="2">
        <v>80161504</v>
      </c>
      <c r="F641" s="2" t="s">
        <v>1096</v>
      </c>
      <c r="G641" s="3">
        <v>1</v>
      </c>
      <c r="H641" s="3">
        <v>1</v>
      </c>
      <c r="I641" s="2">
        <v>11.5</v>
      </c>
      <c r="J641" s="2">
        <v>1</v>
      </c>
      <c r="K641" s="2" t="s">
        <v>30</v>
      </c>
      <c r="L641" s="2" t="s">
        <v>31</v>
      </c>
      <c r="M641" s="2" t="s">
        <v>911</v>
      </c>
      <c r="N641" s="2">
        <v>0</v>
      </c>
      <c r="O641" s="1">
        <v>23920000</v>
      </c>
      <c r="P641" s="1">
        <v>23920000</v>
      </c>
      <c r="Q641" s="1">
        <v>0</v>
      </c>
      <c r="R641" s="2">
        <v>0</v>
      </c>
      <c r="S641" s="2" t="s">
        <v>1048</v>
      </c>
      <c r="T641" s="2" t="s">
        <v>1049</v>
      </c>
      <c r="U641" s="2" t="s">
        <v>1050</v>
      </c>
      <c r="V641" s="2" t="s">
        <v>1051</v>
      </c>
      <c r="W641" s="2" t="s">
        <v>1052</v>
      </c>
      <c r="X641" s="2">
        <v>3241000</v>
      </c>
      <c r="Y641" s="2" t="s">
        <v>1053</v>
      </c>
    </row>
    <row r="642" spans="1:25" ht="135" x14ac:dyDescent="0.2">
      <c r="A642" s="2" t="s">
        <v>1097</v>
      </c>
      <c r="B642" s="2" t="s">
        <v>1043</v>
      </c>
      <c r="C642" s="2" t="s">
        <v>1044</v>
      </c>
      <c r="D642" s="2" t="s">
        <v>1089</v>
      </c>
      <c r="E642" s="2">
        <v>81111804</v>
      </c>
      <c r="F642" s="2" t="s">
        <v>1098</v>
      </c>
      <c r="G642" s="3">
        <v>1</v>
      </c>
      <c r="H642" s="3">
        <v>1</v>
      </c>
      <c r="I642" s="2">
        <v>11.5</v>
      </c>
      <c r="J642" s="2">
        <v>1</v>
      </c>
      <c r="K642" s="2" t="s">
        <v>30</v>
      </c>
      <c r="L642" s="2" t="s">
        <v>31</v>
      </c>
      <c r="M642" s="2" t="s">
        <v>911</v>
      </c>
      <c r="N642" s="2">
        <v>0</v>
      </c>
      <c r="O642" s="1">
        <v>28185419</v>
      </c>
      <c r="P642" s="1">
        <v>28185419</v>
      </c>
      <c r="Q642" s="1">
        <v>0</v>
      </c>
      <c r="R642" s="2">
        <v>0</v>
      </c>
      <c r="S642" s="2" t="s">
        <v>1048</v>
      </c>
      <c r="T642" s="2" t="s">
        <v>1049</v>
      </c>
      <c r="U642" s="2" t="s">
        <v>1050</v>
      </c>
      <c r="V642" s="2" t="s">
        <v>1051</v>
      </c>
      <c r="W642" s="2" t="s">
        <v>1052</v>
      </c>
      <c r="X642" s="2">
        <v>3241000</v>
      </c>
      <c r="Y642" s="2" t="s">
        <v>1053</v>
      </c>
    </row>
    <row r="643" spans="1:25" ht="135" x14ac:dyDescent="0.2">
      <c r="A643" s="2" t="s">
        <v>1099</v>
      </c>
      <c r="B643" s="2" t="s">
        <v>1043</v>
      </c>
      <c r="C643" s="2" t="s">
        <v>1044</v>
      </c>
      <c r="D643" s="2" t="s">
        <v>1089</v>
      </c>
      <c r="E643" s="2">
        <v>81111804</v>
      </c>
      <c r="F643" s="2" t="s">
        <v>1098</v>
      </c>
      <c r="G643" s="3">
        <v>1</v>
      </c>
      <c r="H643" s="3">
        <v>1</v>
      </c>
      <c r="I643" s="2">
        <v>11.5</v>
      </c>
      <c r="J643" s="2">
        <v>1</v>
      </c>
      <c r="K643" s="2" t="s">
        <v>30</v>
      </c>
      <c r="L643" s="2" t="s">
        <v>31</v>
      </c>
      <c r="M643" s="2" t="s">
        <v>911</v>
      </c>
      <c r="N643" s="2">
        <v>0</v>
      </c>
      <c r="O643" s="1">
        <v>28185419</v>
      </c>
      <c r="P643" s="1">
        <v>28185419</v>
      </c>
      <c r="Q643" s="1">
        <v>0</v>
      </c>
      <c r="R643" s="2">
        <v>0</v>
      </c>
      <c r="S643" s="2" t="s">
        <v>1048</v>
      </c>
      <c r="T643" s="2" t="s">
        <v>1049</v>
      </c>
      <c r="U643" s="2" t="s">
        <v>1050</v>
      </c>
      <c r="V643" s="2" t="s">
        <v>1051</v>
      </c>
      <c r="W643" s="2" t="s">
        <v>1052</v>
      </c>
      <c r="X643" s="2">
        <v>3241000</v>
      </c>
      <c r="Y643" s="2" t="s">
        <v>1053</v>
      </c>
    </row>
    <row r="644" spans="1:25" ht="135" x14ac:dyDescent="0.2">
      <c r="A644" s="2" t="s">
        <v>1100</v>
      </c>
      <c r="B644" s="2" t="s">
        <v>1043</v>
      </c>
      <c r="C644" s="2" t="s">
        <v>1044</v>
      </c>
      <c r="D644" s="2" t="s">
        <v>1089</v>
      </c>
      <c r="E644" s="2">
        <v>81111804</v>
      </c>
      <c r="F644" s="2" t="s">
        <v>1098</v>
      </c>
      <c r="G644" s="3">
        <v>1</v>
      </c>
      <c r="H644" s="3">
        <v>1</v>
      </c>
      <c r="I644" s="2">
        <v>11.5</v>
      </c>
      <c r="J644" s="2">
        <v>1</v>
      </c>
      <c r="K644" s="2" t="s">
        <v>30</v>
      </c>
      <c r="L644" s="2" t="s">
        <v>31</v>
      </c>
      <c r="M644" s="2" t="s">
        <v>911</v>
      </c>
      <c r="N644" s="2">
        <v>0</v>
      </c>
      <c r="O644" s="1">
        <v>28185419</v>
      </c>
      <c r="P644" s="1">
        <v>28185419</v>
      </c>
      <c r="Q644" s="1">
        <v>0</v>
      </c>
      <c r="R644" s="2">
        <v>0</v>
      </c>
      <c r="S644" s="2" t="s">
        <v>1048</v>
      </c>
      <c r="T644" s="2" t="s">
        <v>1049</v>
      </c>
      <c r="U644" s="2" t="s">
        <v>1050</v>
      </c>
      <c r="V644" s="2" t="s">
        <v>1051</v>
      </c>
      <c r="W644" s="2" t="s">
        <v>1052</v>
      </c>
      <c r="X644" s="2">
        <v>3241000</v>
      </c>
      <c r="Y644" s="2" t="s">
        <v>1053</v>
      </c>
    </row>
    <row r="645" spans="1:25" ht="90" x14ac:dyDescent="0.2">
      <c r="A645" s="2" t="s">
        <v>1101</v>
      </c>
      <c r="B645" s="2" t="s">
        <v>1043</v>
      </c>
      <c r="C645" s="2" t="s">
        <v>1044</v>
      </c>
      <c r="D645" s="2" t="s">
        <v>1089</v>
      </c>
      <c r="E645" s="2">
        <v>81111504</v>
      </c>
      <c r="F645" s="2" t="s">
        <v>1102</v>
      </c>
      <c r="G645" s="3">
        <v>1</v>
      </c>
      <c r="H645" s="3">
        <v>1</v>
      </c>
      <c r="I645" s="2">
        <v>11.5</v>
      </c>
      <c r="J645" s="2">
        <v>1</v>
      </c>
      <c r="K645" s="2" t="s">
        <v>30</v>
      </c>
      <c r="L645" s="2" t="s">
        <v>31</v>
      </c>
      <c r="M645" s="2" t="s">
        <v>57</v>
      </c>
      <c r="N645" s="2">
        <v>0</v>
      </c>
      <c r="O645" s="1">
        <v>68618671.5</v>
      </c>
      <c r="P645" s="1">
        <v>68618671.5</v>
      </c>
      <c r="Q645" s="1">
        <v>0</v>
      </c>
      <c r="R645" s="2">
        <v>0</v>
      </c>
      <c r="S645" s="2" t="s">
        <v>1048</v>
      </c>
      <c r="T645" s="2" t="s">
        <v>1049</v>
      </c>
      <c r="U645" s="2" t="s">
        <v>1050</v>
      </c>
      <c r="V645" s="2" t="s">
        <v>1051</v>
      </c>
      <c r="W645" s="2" t="s">
        <v>1052</v>
      </c>
      <c r="X645" s="2">
        <v>3241000</v>
      </c>
      <c r="Y645" s="2" t="s">
        <v>1053</v>
      </c>
    </row>
    <row r="646" spans="1:25" ht="225" x14ac:dyDescent="0.2">
      <c r="A646" s="2" t="s">
        <v>1103</v>
      </c>
      <c r="B646" s="2" t="s">
        <v>1043</v>
      </c>
      <c r="C646" s="2" t="s">
        <v>1044</v>
      </c>
      <c r="D646" s="2" t="s">
        <v>1089</v>
      </c>
      <c r="E646" s="2">
        <v>77101503</v>
      </c>
      <c r="F646" s="2" t="s">
        <v>1104</v>
      </c>
      <c r="G646" s="3">
        <v>1</v>
      </c>
      <c r="H646" s="3">
        <v>1</v>
      </c>
      <c r="I646" s="2">
        <v>11.5</v>
      </c>
      <c r="J646" s="2">
        <v>1</v>
      </c>
      <c r="K646" s="2" t="s">
        <v>30</v>
      </c>
      <c r="L646" s="2" t="s">
        <v>31</v>
      </c>
      <c r="M646" s="2" t="s">
        <v>57</v>
      </c>
      <c r="N646" s="2">
        <v>0</v>
      </c>
      <c r="O646" s="1">
        <v>74630400</v>
      </c>
      <c r="P646" s="1">
        <v>74630400</v>
      </c>
      <c r="Q646" s="1">
        <v>0</v>
      </c>
      <c r="R646" s="2">
        <v>0</v>
      </c>
      <c r="S646" s="2" t="s">
        <v>1048</v>
      </c>
      <c r="T646" s="2" t="s">
        <v>1049</v>
      </c>
      <c r="U646" s="2" t="s">
        <v>1050</v>
      </c>
      <c r="V646" s="2" t="s">
        <v>1051</v>
      </c>
      <c r="W646" s="2" t="s">
        <v>1052</v>
      </c>
      <c r="X646" s="2">
        <v>3241000</v>
      </c>
      <c r="Y646" s="2" t="s">
        <v>1053</v>
      </c>
    </row>
    <row r="647" spans="1:25" ht="135" x14ac:dyDescent="0.2">
      <c r="A647" s="2" t="s">
        <v>1105</v>
      </c>
      <c r="B647" s="2" t="s">
        <v>1043</v>
      </c>
      <c r="C647" s="2" t="s">
        <v>1044</v>
      </c>
      <c r="D647" s="2" t="s">
        <v>1089</v>
      </c>
      <c r="E647" s="2">
        <v>80111501</v>
      </c>
      <c r="F647" s="2" t="s">
        <v>1106</v>
      </c>
      <c r="G647" s="3">
        <v>1</v>
      </c>
      <c r="H647" s="3">
        <v>1</v>
      </c>
      <c r="I647" s="2">
        <v>11.5</v>
      </c>
      <c r="J647" s="2">
        <v>1</v>
      </c>
      <c r="K647" s="2" t="s">
        <v>30</v>
      </c>
      <c r="L647" s="2" t="s">
        <v>31</v>
      </c>
      <c r="M647" s="2" t="s">
        <v>57</v>
      </c>
      <c r="N647" s="2">
        <v>0</v>
      </c>
      <c r="O647" s="1">
        <v>89680864</v>
      </c>
      <c r="P647" s="1">
        <v>89680864</v>
      </c>
      <c r="Q647" s="1">
        <v>0</v>
      </c>
      <c r="R647" s="2">
        <v>0</v>
      </c>
      <c r="S647" s="2" t="s">
        <v>1048</v>
      </c>
      <c r="T647" s="2" t="s">
        <v>1049</v>
      </c>
      <c r="U647" s="2" t="s">
        <v>1050</v>
      </c>
      <c r="V647" s="2" t="s">
        <v>1051</v>
      </c>
      <c r="W647" s="2" t="s">
        <v>1052</v>
      </c>
      <c r="X647" s="2">
        <v>3241000</v>
      </c>
      <c r="Y647" s="2" t="s">
        <v>1053</v>
      </c>
    </row>
    <row r="648" spans="1:25" ht="135" x14ac:dyDescent="0.2">
      <c r="A648" s="2" t="s">
        <v>1107</v>
      </c>
      <c r="B648" s="2" t="s">
        <v>1043</v>
      </c>
      <c r="C648" s="2" t="s">
        <v>1044</v>
      </c>
      <c r="D648" s="2" t="s">
        <v>1089</v>
      </c>
      <c r="E648" s="2">
        <v>81111811</v>
      </c>
      <c r="F648" s="2" t="s">
        <v>1108</v>
      </c>
      <c r="G648" s="3">
        <v>1</v>
      </c>
      <c r="H648" s="3">
        <v>1</v>
      </c>
      <c r="I648" s="12">
        <v>11.833333</v>
      </c>
      <c r="J648" s="2">
        <v>1</v>
      </c>
      <c r="K648" s="2" t="s">
        <v>30</v>
      </c>
      <c r="L648" s="2" t="s">
        <v>31</v>
      </c>
      <c r="M648" s="2" t="s">
        <v>57</v>
      </c>
      <c r="N648" s="2">
        <v>0</v>
      </c>
      <c r="O648" s="1">
        <v>82828157</v>
      </c>
      <c r="P648" s="1">
        <v>82828157</v>
      </c>
      <c r="Q648" s="1">
        <v>0</v>
      </c>
      <c r="R648" s="2">
        <v>0</v>
      </c>
      <c r="S648" s="2" t="s">
        <v>1048</v>
      </c>
      <c r="T648" s="2" t="s">
        <v>1049</v>
      </c>
      <c r="U648" s="2" t="s">
        <v>1050</v>
      </c>
      <c r="V648" s="2" t="s">
        <v>1051</v>
      </c>
      <c r="W648" s="2" t="s">
        <v>1052</v>
      </c>
      <c r="X648" s="2">
        <v>3241000</v>
      </c>
      <c r="Y648" s="2" t="s">
        <v>1053</v>
      </c>
    </row>
    <row r="649" spans="1:25" ht="165" x14ac:dyDescent="0.2">
      <c r="A649" s="2" t="s">
        <v>1109</v>
      </c>
      <c r="B649" s="2" t="s">
        <v>1043</v>
      </c>
      <c r="C649" s="2" t="s">
        <v>1044</v>
      </c>
      <c r="D649" s="2" t="s">
        <v>1089</v>
      </c>
      <c r="E649" s="2">
        <v>81111804</v>
      </c>
      <c r="F649" s="2" t="s">
        <v>1110</v>
      </c>
      <c r="G649" s="3">
        <v>1</v>
      </c>
      <c r="H649" s="3">
        <v>1</v>
      </c>
      <c r="I649" s="2">
        <v>11.5</v>
      </c>
      <c r="J649" s="2">
        <v>1</v>
      </c>
      <c r="K649" s="2" t="s">
        <v>30</v>
      </c>
      <c r="L649" s="2" t="s">
        <v>31</v>
      </c>
      <c r="M649" s="2" t="s">
        <v>57</v>
      </c>
      <c r="N649" s="2">
        <v>0</v>
      </c>
      <c r="O649" s="1">
        <v>76869312</v>
      </c>
      <c r="P649" s="1">
        <v>76869312</v>
      </c>
      <c r="Q649" s="1">
        <v>0</v>
      </c>
      <c r="R649" s="2">
        <v>0</v>
      </c>
      <c r="S649" s="2" t="s">
        <v>1048</v>
      </c>
      <c r="T649" s="2" t="s">
        <v>1049</v>
      </c>
      <c r="U649" s="2" t="s">
        <v>1050</v>
      </c>
      <c r="V649" s="2" t="s">
        <v>1051</v>
      </c>
      <c r="W649" s="2" t="s">
        <v>1052</v>
      </c>
      <c r="X649" s="2">
        <v>3241000</v>
      </c>
      <c r="Y649" s="2" t="s">
        <v>1053</v>
      </c>
    </row>
    <row r="650" spans="1:25" ht="90" x14ac:dyDescent="0.2">
      <c r="A650" s="2" t="s">
        <v>1111</v>
      </c>
      <c r="B650" s="2" t="s">
        <v>1043</v>
      </c>
      <c r="C650" s="2" t="s">
        <v>1044</v>
      </c>
      <c r="D650" s="2" t="s">
        <v>1089</v>
      </c>
      <c r="E650" s="2">
        <v>81111820</v>
      </c>
      <c r="F650" s="2" t="s">
        <v>1112</v>
      </c>
      <c r="G650" s="3">
        <v>1</v>
      </c>
      <c r="H650" s="3">
        <v>1</v>
      </c>
      <c r="I650" s="12">
        <v>11.833333</v>
      </c>
      <c r="J650" s="2">
        <v>1</v>
      </c>
      <c r="K650" s="2" t="s">
        <v>30</v>
      </c>
      <c r="L650" s="2" t="s">
        <v>31</v>
      </c>
      <c r="M650" s="2" t="s">
        <v>57</v>
      </c>
      <c r="N650" s="2">
        <v>0</v>
      </c>
      <c r="O650" s="1">
        <v>63546841</v>
      </c>
      <c r="P650" s="1">
        <v>63546841</v>
      </c>
      <c r="Q650" s="1">
        <v>0</v>
      </c>
      <c r="R650" s="2">
        <v>0</v>
      </c>
      <c r="S650" s="2" t="s">
        <v>1048</v>
      </c>
      <c r="T650" s="2" t="s">
        <v>1049</v>
      </c>
      <c r="U650" s="2" t="s">
        <v>1050</v>
      </c>
      <c r="V650" s="2" t="s">
        <v>1051</v>
      </c>
      <c r="W650" s="2" t="s">
        <v>1052</v>
      </c>
      <c r="X650" s="2">
        <v>3241000</v>
      </c>
      <c r="Y650" s="2" t="s">
        <v>1053</v>
      </c>
    </row>
    <row r="651" spans="1:25" ht="90" x14ac:dyDescent="0.2">
      <c r="A651" s="2" t="s">
        <v>1113</v>
      </c>
      <c r="B651" s="2" t="s">
        <v>1043</v>
      </c>
      <c r="C651" s="2" t="s">
        <v>1044</v>
      </c>
      <c r="D651" s="2" t="s">
        <v>1089</v>
      </c>
      <c r="E651" s="2">
        <v>81111504</v>
      </c>
      <c r="F651" s="2" t="s">
        <v>1114</v>
      </c>
      <c r="G651" s="3">
        <v>1</v>
      </c>
      <c r="H651" s="3">
        <v>1</v>
      </c>
      <c r="I651" s="12">
        <v>11.833333</v>
      </c>
      <c r="J651" s="2">
        <v>1</v>
      </c>
      <c r="K651" s="2" t="s">
        <v>30</v>
      </c>
      <c r="L651" s="2" t="s">
        <v>31</v>
      </c>
      <c r="M651" s="2" t="s">
        <v>57</v>
      </c>
      <c r="N651" s="2">
        <v>0</v>
      </c>
      <c r="O651" s="1">
        <v>65176115</v>
      </c>
      <c r="P651" s="1">
        <v>65176115</v>
      </c>
      <c r="Q651" s="1">
        <v>0</v>
      </c>
      <c r="R651" s="2">
        <v>0</v>
      </c>
      <c r="S651" s="2" t="s">
        <v>1048</v>
      </c>
      <c r="T651" s="2" t="s">
        <v>1049</v>
      </c>
      <c r="U651" s="2" t="s">
        <v>1050</v>
      </c>
      <c r="V651" s="2" t="s">
        <v>1051</v>
      </c>
      <c r="W651" s="2" t="s">
        <v>1052</v>
      </c>
      <c r="X651" s="2">
        <v>3241000</v>
      </c>
      <c r="Y651" s="2" t="s">
        <v>1053</v>
      </c>
    </row>
    <row r="652" spans="1:25" ht="180" x14ac:dyDescent="0.2">
      <c r="A652" s="2" t="s">
        <v>1115</v>
      </c>
      <c r="B652" s="2" t="s">
        <v>1043</v>
      </c>
      <c r="C652" s="2" t="s">
        <v>1044</v>
      </c>
      <c r="D652" s="2" t="s">
        <v>1089</v>
      </c>
      <c r="E652" s="2">
        <v>80101603</v>
      </c>
      <c r="F652" s="2" t="s">
        <v>1116</v>
      </c>
      <c r="G652" s="3">
        <v>1</v>
      </c>
      <c r="H652" s="3">
        <v>1</v>
      </c>
      <c r="I652" s="12">
        <v>11.833333</v>
      </c>
      <c r="J652" s="2">
        <v>1</v>
      </c>
      <c r="K652" s="2" t="s">
        <v>30</v>
      </c>
      <c r="L652" s="2" t="s">
        <v>31</v>
      </c>
      <c r="M652" s="2" t="s">
        <v>57</v>
      </c>
      <c r="N652" s="2">
        <v>0</v>
      </c>
      <c r="O652" s="1">
        <v>73840000</v>
      </c>
      <c r="P652" s="1">
        <v>73840000</v>
      </c>
      <c r="Q652" s="1">
        <v>0</v>
      </c>
      <c r="R652" s="2">
        <v>0</v>
      </c>
      <c r="S652" s="2" t="s">
        <v>1048</v>
      </c>
      <c r="T652" s="2" t="s">
        <v>1049</v>
      </c>
      <c r="U652" s="2" t="s">
        <v>1050</v>
      </c>
      <c r="V652" s="2" t="s">
        <v>1051</v>
      </c>
      <c r="W652" s="2" t="s">
        <v>1052</v>
      </c>
      <c r="X652" s="2">
        <v>3241000</v>
      </c>
      <c r="Y652" s="2" t="s">
        <v>1053</v>
      </c>
    </row>
    <row r="653" spans="1:25" ht="90" x14ac:dyDescent="0.2">
      <c r="A653" s="2" t="s">
        <v>1117</v>
      </c>
      <c r="B653" s="2" t="s">
        <v>1043</v>
      </c>
      <c r="C653" s="2" t="s">
        <v>1044</v>
      </c>
      <c r="D653" s="2" t="s">
        <v>1089</v>
      </c>
      <c r="E653" s="2">
        <v>81111820</v>
      </c>
      <c r="F653" s="2" t="s">
        <v>598</v>
      </c>
      <c r="G653" s="3">
        <v>1</v>
      </c>
      <c r="H653" s="3">
        <v>1</v>
      </c>
      <c r="I653" s="2">
        <v>11.5</v>
      </c>
      <c r="J653" s="2">
        <v>1</v>
      </c>
      <c r="K653" s="2" t="s">
        <v>30</v>
      </c>
      <c r="L653" s="2" t="s">
        <v>31</v>
      </c>
      <c r="M653" s="2" t="s">
        <v>57</v>
      </c>
      <c r="N653" s="2">
        <v>0</v>
      </c>
      <c r="O653" s="1">
        <v>59958067.5</v>
      </c>
      <c r="P653" s="1">
        <v>59958067.5</v>
      </c>
      <c r="Q653" s="1">
        <v>0</v>
      </c>
      <c r="R653" s="2">
        <v>0</v>
      </c>
      <c r="S653" s="2" t="s">
        <v>1048</v>
      </c>
      <c r="T653" s="2" t="s">
        <v>1049</v>
      </c>
      <c r="U653" s="2" t="s">
        <v>1050</v>
      </c>
      <c r="V653" s="2" t="s">
        <v>1051</v>
      </c>
      <c r="W653" s="2" t="s">
        <v>1052</v>
      </c>
      <c r="X653" s="2">
        <v>3241000</v>
      </c>
      <c r="Y653" s="2" t="s">
        <v>1053</v>
      </c>
    </row>
    <row r="654" spans="1:25" ht="90" x14ac:dyDescent="0.2">
      <c r="A654" s="2" t="s">
        <v>1118</v>
      </c>
      <c r="B654" s="2" t="s">
        <v>1043</v>
      </c>
      <c r="C654" s="2" t="s">
        <v>1044</v>
      </c>
      <c r="D654" s="2" t="s">
        <v>1089</v>
      </c>
      <c r="E654" s="2">
        <v>80121704</v>
      </c>
      <c r="F654" s="2" t="s">
        <v>1119</v>
      </c>
      <c r="G654" s="3">
        <v>1</v>
      </c>
      <c r="H654" s="3">
        <v>1</v>
      </c>
      <c r="I654" s="12">
        <v>11.833333</v>
      </c>
      <c r="J654" s="2">
        <v>1</v>
      </c>
      <c r="K654" s="2" t="s">
        <v>30</v>
      </c>
      <c r="L654" s="2" t="s">
        <v>31</v>
      </c>
      <c r="M654" s="2" t="s">
        <v>57</v>
      </c>
      <c r="N654" s="2">
        <v>0</v>
      </c>
      <c r="O654" s="1">
        <v>110760000</v>
      </c>
      <c r="P654" s="1">
        <v>110760000</v>
      </c>
      <c r="Q654" s="1">
        <v>0</v>
      </c>
      <c r="R654" s="2">
        <v>0</v>
      </c>
      <c r="S654" s="2" t="s">
        <v>1048</v>
      </c>
      <c r="T654" s="2" t="s">
        <v>1049</v>
      </c>
      <c r="U654" s="2" t="s">
        <v>1050</v>
      </c>
      <c r="V654" s="2" t="s">
        <v>1051</v>
      </c>
      <c r="W654" s="2" t="s">
        <v>1052</v>
      </c>
      <c r="X654" s="2">
        <v>3241000</v>
      </c>
      <c r="Y654" s="2" t="s">
        <v>1053</v>
      </c>
    </row>
    <row r="655" spans="1:25" ht="165" x14ac:dyDescent="0.2">
      <c r="A655" s="2" t="s">
        <v>1120</v>
      </c>
      <c r="B655" s="2" t="s">
        <v>1043</v>
      </c>
      <c r="C655" s="2" t="s">
        <v>1044</v>
      </c>
      <c r="D655" s="2" t="s">
        <v>1089</v>
      </c>
      <c r="E655" s="2">
        <v>81111701</v>
      </c>
      <c r="F655" s="2" t="s">
        <v>1121</v>
      </c>
      <c r="G655" s="3">
        <v>1</v>
      </c>
      <c r="H655" s="3">
        <v>1</v>
      </c>
      <c r="I655" s="2">
        <v>11.5</v>
      </c>
      <c r="J655" s="2">
        <v>1</v>
      </c>
      <c r="K655" s="2" t="s">
        <v>30</v>
      </c>
      <c r="L655" s="2" t="s">
        <v>31</v>
      </c>
      <c r="M655" s="2" t="s">
        <v>57</v>
      </c>
      <c r="N655" s="2">
        <v>0</v>
      </c>
      <c r="O655" s="1">
        <v>63340160</v>
      </c>
      <c r="P655" s="1">
        <v>63340160</v>
      </c>
      <c r="Q655" s="1">
        <v>0</v>
      </c>
      <c r="R655" s="2">
        <v>0</v>
      </c>
      <c r="S655" s="2" t="s">
        <v>1048</v>
      </c>
      <c r="T655" s="2" t="s">
        <v>1049</v>
      </c>
      <c r="U655" s="2" t="s">
        <v>1050</v>
      </c>
      <c r="V655" s="2" t="s">
        <v>1051</v>
      </c>
      <c r="W655" s="2" t="s">
        <v>1052</v>
      </c>
      <c r="X655" s="2">
        <v>3241000</v>
      </c>
      <c r="Y655" s="2" t="s">
        <v>1053</v>
      </c>
    </row>
    <row r="656" spans="1:25" ht="90" x14ac:dyDescent="0.2">
      <c r="A656" s="2" t="s">
        <v>1122</v>
      </c>
      <c r="B656" s="2" t="s">
        <v>1043</v>
      </c>
      <c r="C656" s="2" t="s">
        <v>1044</v>
      </c>
      <c r="D656" s="2" t="s">
        <v>1089</v>
      </c>
      <c r="E656" s="2">
        <v>81112002</v>
      </c>
      <c r="F656" s="2" t="s">
        <v>1123</v>
      </c>
      <c r="G656" s="3">
        <v>1</v>
      </c>
      <c r="H656" s="3">
        <v>1</v>
      </c>
      <c r="I656" s="2">
        <v>11.5</v>
      </c>
      <c r="J656" s="2">
        <v>1</v>
      </c>
      <c r="K656" s="2" t="s">
        <v>30</v>
      </c>
      <c r="L656" s="2" t="s">
        <v>31</v>
      </c>
      <c r="M656" s="2" t="s">
        <v>57</v>
      </c>
      <c r="N656" s="2">
        <v>0</v>
      </c>
      <c r="O656" s="1">
        <v>38272000</v>
      </c>
      <c r="P656" s="1">
        <v>38272000</v>
      </c>
      <c r="Q656" s="1">
        <v>0</v>
      </c>
      <c r="R656" s="2">
        <v>0</v>
      </c>
      <c r="S656" s="2" t="s">
        <v>1048</v>
      </c>
      <c r="T656" s="2" t="s">
        <v>1049</v>
      </c>
      <c r="U656" s="2" t="s">
        <v>1050</v>
      </c>
      <c r="V656" s="2" t="s">
        <v>1051</v>
      </c>
      <c r="W656" s="2" t="s">
        <v>1052</v>
      </c>
      <c r="X656" s="2">
        <v>3241000</v>
      </c>
      <c r="Y656" s="2" t="s">
        <v>1053</v>
      </c>
    </row>
    <row r="657" spans="1:25" ht="120" x14ac:dyDescent="0.2">
      <c r="A657" s="2" t="s">
        <v>1124</v>
      </c>
      <c r="B657" s="2" t="s">
        <v>1043</v>
      </c>
      <c r="C657" s="2" t="s">
        <v>1044</v>
      </c>
      <c r="D657" s="2" t="s">
        <v>1089</v>
      </c>
      <c r="E657" s="2">
        <v>81112003</v>
      </c>
      <c r="F657" s="2" t="s">
        <v>1125</v>
      </c>
      <c r="G657" s="3">
        <v>1</v>
      </c>
      <c r="H657" s="3">
        <v>1</v>
      </c>
      <c r="I657" s="2">
        <v>11.5</v>
      </c>
      <c r="J657" s="2">
        <v>1</v>
      </c>
      <c r="K657" s="2" t="s">
        <v>30</v>
      </c>
      <c r="L657" s="2" t="s">
        <v>31</v>
      </c>
      <c r="M657" s="2" t="s">
        <v>57</v>
      </c>
      <c r="N657" s="2">
        <v>0</v>
      </c>
      <c r="O657" s="1">
        <v>76869312</v>
      </c>
      <c r="P657" s="1">
        <v>76869312</v>
      </c>
      <c r="Q657" s="1">
        <v>0</v>
      </c>
      <c r="R657" s="2">
        <v>0</v>
      </c>
      <c r="S657" s="2" t="s">
        <v>1048</v>
      </c>
      <c r="T657" s="2" t="s">
        <v>1049</v>
      </c>
      <c r="U657" s="2" t="s">
        <v>1050</v>
      </c>
      <c r="V657" s="2" t="s">
        <v>1051</v>
      </c>
      <c r="W657" s="2" t="s">
        <v>1052</v>
      </c>
      <c r="X657" s="2">
        <v>3241000</v>
      </c>
      <c r="Y657" s="2" t="s">
        <v>1053</v>
      </c>
    </row>
    <row r="658" spans="1:25" ht="120" x14ac:dyDescent="0.2">
      <c r="A658" s="2" t="s">
        <v>1126</v>
      </c>
      <c r="B658" s="2" t="s">
        <v>1043</v>
      </c>
      <c r="C658" s="2" t="s">
        <v>1044</v>
      </c>
      <c r="D658" s="2" t="s">
        <v>1089</v>
      </c>
      <c r="E658" s="2">
        <v>81111801</v>
      </c>
      <c r="F658" s="2" t="s">
        <v>1127</v>
      </c>
      <c r="G658" s="3">
        <v>1</v>
      </c>
      <c r="H658" s="3">
        <v>1</v>
      </c>
      <c r="I658" s="2">
        <v>11.5</v>
      </c>
      <c r="J658" s="2">
        <v>1</v>
      </c>
      <c r="K658" s="2" t="s">
        <v>30</v>
      </c>
      <c r="L658" s="2" t="s">
        <v>31</v>
      </c>
      <c r="M658" s="2" t="s">
        <v>57</v>
      </c>
      <c r="N658" s="2">
        <v>0</v>
      </c>
      <c r="O658" s="1">
        <v>76869312</v>
      </c>
      <c r="P658" s="1">
        <v>76869312</v>
      </c>
      <c r="Q658" s="1">
        <v>0</v>
      </c>
      <c r="R658" s="2">
        <v>0</v>
      </c>
      <c r="S658" s="2" t="s">
        <v>1048</v>
      </c>
      <c r="T658" s="2" t="s">
        <v>1049</v>
      </c>
      <c r="U658" s="2" t="s">
        <v>1050</v>
      </c>
      <c r="V658" s="2" t="s">
        <v>1051</v>
      </c>
      <c r="W658" s="2" t="s">
        <v>1052</v>
      </c>
      <c r="X658" s="2">
        <v>3241000</v>
      </c>
      <c r="Y658" s="2" t="s">
        <v>1053</v>
      </c>
    </row>
    <row r="659" spans="1:25" ht="150" x14ac:dyDescent="0.2">
      <c r="A659" s="2" t="s">
        <v>1128</v>
      </c>
      <c r="B659" s="2" t="s">
        <v>1043</v>
      </c>
      <c r="C659" s="2" t="s">
        <v>1044</v>
      </c>
      <c r="D659" s="2" t="s">
        <v>1089</v>
      </c>
      <c r="E659" s="2">
        <v>81111804</v>
      </c>
      <c r="F659" s="2" t="s">
        <v>1129</v>
      </c>
      <c r="G659" s="3">
        <v>1</v>
      </c>
      <c r="H659" s="3">
        <v>1</v>
      </c>
      <c r="I659" s="2">
        <v>11.5</v>
      </c>
      <c r="J659" s="2">
        <v>1</v>
      </c>
      <c r="K659" s="2" t="s">
        <v>30</v>
      </c>
      <c r="L659" s="2" t="s">
        <v>31</v>
      </c>
      <c r="M659" s="2" t="s">
        <v>57</v>
      </c>
      <c r="N659" s="2">
        <v>0</v>
      </c>
      <c r="O659" s="1">
        <v>61495445</v>
      </c>
      <c r="P659" s="1">
        <v>61495445</v>
      </c>
      <c r="Q659" s="1">
        <v>0</v>
      </c>
      <c r="R659" s="2">
        <v>0</v>
      </c>
      <c r="S659" s="2" t="s">
        <v>1048</v>
      </c>
      <c r="T659" s="2" t="s">
        <v>1049</v>
      </c>
      <c r="U659" s="2" t="s">
        <v>1050</v>
      </c>
      <c r="V659" s="2" t="s">
        <v>1051</v>
      </c>
      <c r="W659" s="2" t="s">
        <v>1052</v>
      </c>
      <c r="X659" s="2">
        <v>3241000</v>
      </c>
      <c r="Y659" s="2" t="s">
        <v>1053</v>
      </c>
    </row>
    <row r="660" spans="1:25" ht="90" x14ac:dyDescent="0.2">
      <c r="A660" s="2" t="s">
        <v>1130</v>
      </c>
      <c r="B660" s="2" t="s">
        <v>1043</v>
      </c>
      <c r="C660" s="2" t="s">
        <v>1044</v>
      </c>
      <c r="D660" s="2" t="s">
        <v>1089</v>
      </c>
      <c r="E660" s="2">
        <v>81111504</v>
      </c>
      <c r="F660" s="2" t="s">
        <v>1131</v>
      </c>
      <c r="G660" s="3">
        <v>1</v>
      </c>
      <c r="H660" s="3">
        <v>1</v>
      </c>
      <c r="I660" s="2">
        <v>11.5</v>
      </c>
      <c r="J660" s="2">
        <v>1</v>
      </c>
      <c r="K660" s="2" t="s">
        <v>30</v>
      </c>
      <c r="L660" s="2" t="s">
        <v>31</v>
      </c>
      <c r="M660" s="2" t="s">
        <v>57</v>
      </c>
      <c r="N660" s="2">
        <v>0</v>
      </c>
      <c r="O660" s="1">
        <v>59958067.5</v>
      </c>
      <c r="P660" s="1">
        <v>59958067.5</v>
      </c>
      <c r="Q660" s="1">
        <v>0</v>
      </c>
      <c r="R660" s="2">
        <v>0</v>
      </c>
      <c r="S660" s="2" t="s">
        <v>1048</v>
      </c>
      <c r="T660" s="2" t="s">
        <v>1049</v>
      </c>
      <c r="U660" s="2" t="s">
        <v>1050</v>
      </c>
      <c r="V660" s="2" t="s">
        <v>1051</v>
      </c>
      <c r="W660" s="2" t="s">
        <v>1052</v>
      </c>
      <c r="X660" s="2">
        <v>3241000</v>
      </c>
      <c r="Y660" s="2" t="s">
        <v>1053</v>
      </c>
    </row>
    <row r="661" spans="1:25" ht="180" x14ac:dyDescent="0.2">
      <c r="A661" s="2" t="s">
        <v>1132</v>
      </c>
      <c r="B661" s="2" t="s">
        <v>1043</v>
      </c>
      <c r="C661" s="2" t="s">
        <v>1044</v>
      </c>
      <c r="D661" s="2" t="s">
        <v>1089</v>
      </c>
      <c r="E661" s="2">
        <v>81111804</v>
      </c>
      <c r="F661" s="2" t="s">
        <v>1133</v>
      </c>
      <c r="G661" s="3">
        <v>1</v>
      </c>
      <c r="H661" s="3">
        <v>1</v>
      </c>
      <c r="I661" s="2">
        <v>11.5</v>
      </c>
      <c r="J661" s="2">
        <v>1</v>
      </c>
      <c r="K661" s="2" t="s">
        <v>30</v>
      </c>
      <c r="L661" s="2" t="s">
        <v>31</v>
      </c>
      <c r="M661" s="2" t="s">
        <v>57</v>
      </c>
      <c r="N661" s="2">
        <v>0</v>
      </c>
      <c r="O661" s="1">
        <v>43559274.5</v>
      </c>
      <c r="P661" s="1">
        <v>43559274.5</v>
      </c>
      <c r="Q661" s="1">
        <v>0</v>
      </c>
      <c r="R661" s="2">
        <v>0</v>
      </c>
      <c r="S661" s="2" t="s">
        <v>1048</v>
      </c>
      <c r="T661" s="2" t="s">
        <v>1049</v>
      </c>
      <c r="U661" s="2" t="s">
        <v>1050</v>
      </c>
      <c r="V661" s="2" t="s">
        <v>1051</v>
      </c>
      <c r="W661" s="2" t="s">
        <v>1052</v>
      </c>
      <c r="X661" s="2">
        <v>3241000</v>
      </c>
      <c r="Y661" s="2" t="s">
        <v>1053</v>
      </c>
    </row>
    <row r="662" spans="1:25" ht="90" x14ac:dyDescent="0.2">
      <c r="A662" s="2" t="s">
        <v>1134</v>
      </c>
      <c r="B662" s="2" t="s">
        <v>1043</v>
      </c>
      <c r="C662" s="2" t="s">
        <v>1044</v>
      </c>
      <c r="D662" s="2" t="s">
        <v>1089</v>
      </c>
      <c r="E662" s="2">
        <v>81111820</v>
      </c>
      <c r="F662" s="2" t="s">
        <v>1135</v>
      </c>
      <c r="G662" s="3">
        <v>1</v>
      </c>
      <c r="H662" s="3">
        <v>1</v>
      </c>
      <c r="I662" s="2">
        <v>11.5</v>
      </c>
      <c r="J662" s="2">
        <v>1</v>
      </c>
      <c r="K662" s="2" t="s">
        <v>30</v>
      </c>
      <c r="L662" s="2" t="s">
        <v>31</v>
      </c>
      <c r="M662" s="2" t="s">
        <v>57</v>
      </c>
      <c r="N662" s="2">
        <v>0</v>
      </c>
      <c r="O662" s="1">
        <v>59958067.5</v>
      </c>
      <c r="P662" s="1">
        <v>59958067.5</v>
      </c>
      <c r="Q662" s="1">
        <v>0</v>
      </c>
      <c r="R662" s="2">
        <v>0</v>
      </c>
      <c r="S662" s="2" t="s">
        <v>1048</v>
      </c>
      <c r="T662" s="2" t="s">
        <v>1049</v>
      </c>
      <c r="U662" s="2" t="s">
        <v>1050</v>
      </c>
      <c r="V662" s="2" t="s">
        <v>1051</v>
      </c>
      <c r="W662" s="2" t="s">
        <v>1052</v>
      </c>
      <c r="X662" s="2">
        <v>3241000</v>
      </c>
      <c r="Y662" s="2" t="s">
        <v>1053</v>
      </c>
    </row>
    <row r="663" spans="1:25" ht="180" x14ac:dyDescent="0.2">
      <c r="A663" s="2" t="s">
        <v>1136</v>
      </c>
      <c r="B663" s="2" t="s">
        <v>1043</v>
      </c>
      <c r="C663" s="2" t="s">
        <v>1044</v>
      </c>
      <c r="D663" s="2" t="s">
        <v>1089</v>
      </c>
      <c r="E663" s="2">
        <v>81111804</v>
      </c>
      <c r="F663" s="2" t="s">
        <v>1133</v>
      </c>
      <c r="G663" s="3">
        <v>1</v>
      </c>
      <c r="H663" s="3">
        <v>1</v>
      </c>
      <c r="I663" s="2">
        <v>11.5</v>
      </c>
      <c r="J663" s="2">
        <v>1</v>
      </c>
      <c r="K663" s="2" t="s">
        <v>30</v>
      </c>
      <c r="L663" s="2" t="s">
        <v>31</v>
      </c>
      <c r="M663" s="2" t="s">
        <v>57</v>
      </c>
      <c r="N663" s="2">
        <v>0</v>
      </c>
      <c r="O663" s="4">
        <v>39802880</v>
      </c>
      <c r="P663" s="4">
        <v>39802880</v>
      </c>
      <c r="Q663" s="1">
        <v>0</v>
      </c>
      <c r="R663" s="2">
        <v>0</v>
      </c>
      <c r="S663" s="2" t="s">
        <v>1048</v>
      </c>
      <c r="T663" s="2" t="s">
        <v>1049</v>
      </c>
      <c r="U663" s="2" t="s">
        <v>1050</v>
      </c>
      <c r="V663" s="2" t="s">
        <v>1051</v>
      </c>
      <c r="W663" s="2" t="s">
        <v>1052</v>
      </c>
      <c r="X663" s="2">
        <v>3241000</v>
      </c>
      <c r="Y663" s="2" t="s">
        <v>1053</v>
      </c>
    </row>
    <row r="664" spans="1:25" ht="90" x14ac:dyDescent="0.2">
      <c r="A664" s="2" t="s">
        <v>1137</v>
      </c>
      <c r="B664" s="2" t="s">
        <v>1043</v>
      </c>
      <c r="C664" s="2" t="s">
        <v>1044</v>
      </c>
      <c r="D664" s="2" t="s">
        <v>1089</v>
      </c>
      <c r="E664" s="2">
        <v>81111504</v>
      </c>
      <c r="F664" s="2" t="s">
        <v>1138</v>
      </c>
      <c r="G664" s="3">
        <v>1</v>
      </c>
      <c r="H664" s="3">
        <v>1</v>
      </c>
      <c r="I664" s="2">
        <v>11.5</v>
      </c>
      <c r="J664" s="2">
        <v>1</v>
      </c>
      <c r="K664" s="2" t="s">
        <v>30</v>
      </c>
      <c r="L664" s="2" t="s">
        <v>31</v>
      </c>
      <c r="M664" s="2" t="s">
        <v>57</v>
      </c>
      <c r="N664" s="2">
        <v>0</v>
      </c>
      <c r="O664" s="1">
        <v>59958067.5</v>
      </c>
      <c r="P664" s="1">
        <v>59958067.5</v>
      </c>
      <c r="Q664" s="1">
        <v>0</v>
      </c>
      <c r="R664" s="2">
        <v>0</v>
      </c>
      <c r="S664" s="2" t="s">
        <v>1048</v>
      </c>
      <c r="T664" s="2" t="s">
        <v>1049</v>
      </c>
      <c r="U664" s="2" t="s">
        <v>1050</v>
      </c>
      <c r="V664" s="2" t="s">
        <v>1051</v>
      </c>
      <c r="W664" s="2" t="s">
        <v>1052</v>
      </c>
      <c r="X664" s="2">
        <v>3241000</v>
      </c>
      <c r="Y664" s="2" t="s">
        <v>1053</v>
      </c>
    </row>
    <row r="665" spans="1:25" ht="165" x14ac:dyDescent="0.2">
      <c r="A665" s="2" t="s">
        <v>1139</v>
      </c>
      <c r="B665" s="2" t="s">
        <v>1043</v>
      </c>
      <c r="C665" s="2" t="s">
        <v>1044</v>
      </c>
      <c r="D665" s="2" t="s">
        <v>1089</v>
      </c>
      <c r="E665" s="2">
        <v>81111804</v>
      </c>
      <c r="F665" s="2" t="s">
        <v>1140</v>
      </c>
      <c r="G665" s="3">
        <v>1</v>
      </c>
      <c r="H665" s="3">
        <v>1</v>
      </c>
      <c r="I665" s="2">
        <v>11.5</v>
      </c>
      <c r="J665" s="2">
        <v>1</v>
      </c>
      <c r="K665" s="2" t="s">
        <v>30</v>
      </c>
      <c r="L665" s="2" t="s">
        <v>31</v>
      </c>
      <c r="M665" s="2" t="s">
        <v>57</v>
      </c>
      <c r="N665" s="2">
        <v>0</v>
      </c>
      <c r="O665" s="1">
        <v>43559274.5</v>
      </c>
      <c r="P665" s="1">
        <v>43559274.5</v>
      </c>
      <c r="Q665" s="1">
        <v>0</v>
      </c>
      <c r="R665" s="2">
        <v>0</v>
      </c>
      <c r="S665" s="2" t="s">
        <v>1048</v>
      </c>
      <c r="T665" s="2" t="s">
        <v>1049</v>
      </c>
      <c r="U665" s="2" t="s">
        <v>1050</v>
      </c>
      <c r="V665" s="2" t="s">
        <v>1051</v>
      </c>
      <c r="W665" s="2" t="s">
        <v>1052</v>
      </c>
      <c r="X665" s="2">
        <v>3241000</v>
      </c>
      <c r="Y665" s="2" t="s">
        <v>1053</v>
      </c>
    </row>
    <row r="666" spans="1:25" ht="180" x14ac:dyDescent="0.2">
      <c r="A666" s="2" t="s">
        <v>1141</v>
      </c>
      <c r="B666" s="2" t="s">
        <v>1043</v>
      </c>
      <c r="C666" s="2" t="s">
        <v>1044</v>
      </c>
      <c r="D666" s="2" t="s">
        <v>1089</v>
      </c>
      <c r="E666" s="2">
        <v>81111804</v>
      </c>
      <c r="F666" s="2" t="s">
        <v>1133</v>
      </c>
      <c r="G666" s="3">
        <v>1</v>
      </c>
      <c r="H666" s="3">
        <v>1</v>
      </c>
      <c r="I666" s="2">
        <v>11.5</v>
      </c>
      <c r="J666" s="2">
        <v>1</v>
      </c>
      <c r="K666" s="2" t="s">
        <v>30</v>
      </c>
      <c r="L666" s="2" t="s">
        <v>31</v>
      </c>
      <c r="M666" s="2" t="s">
        <v>57</v>
      </c>
      <c r="N666" s="2">
        <v>0</v>
      </c>
      <c r="O666" s="1">
        <v>43559274.5</v>
      </c>
      <c r="P666" s="1">
        <v>43559274.5</v>
      </c>
      <c r="Q666" s="1">
        <v>0</v>
      </c>
      <c r="R666" s="2">
        <v>0</v>
      </c>
      <c r="S666" s="2" t="s">
        <v>1048</v>
      </c>
      <c r="T666" s="2" t="s">
        <v>1049</v>
      </c>
      <c r="U666" s="2" t="s">
        <v>1050</v>
      </c>
      <c r="V666" s="2" t="s">
        <v>1051</v>
      </c>
      <c r="W666" s="2" t="s">
        <v>1052</v>
      </c>
      <c r="X666" s="2">
        <v>3241000</v>
      </c>
      <c r="Y666" s="2" t="s">
        <v>1053</v>
      </c>
    </row>
    <row r="667" spans="1:25" ht="135" x14ac:dyDescent="0.2">
      <c r="A667" s="2" t="s">
        <v>1142</v>
      </c>
      <c r="B667" s="2" t="s">
        <v>1043</v>
      </c>
      <c r="C667" s="2" t="s">
        <v>1044</v>
      </c>
      <c r="D667" s="2" t="s">
        <v>1089</v>
      </c>
      <c r="E667" s="2">
        <v>81111804</v>
      </c>
      <c r="F667" s="2" t="s">
        <v>1098</v>
      </c>
      <c r="G667" s="3">
        <v>1</v>
      </c>
      <c r="H667" s="3">
        <v>1</v>
      </c>
      <c r="I667" s="2">
        <v>11.5</v>
      </c>
      <c r="J667" s="2">
        <v>1</v>
      </c>
      <c r="K667" s="2" t="s">
        <v>30</v>
      </c>
      <c r="L667" s="2" t="s">
        <v>31</v>
      </c>
      <c r="M667" s="2" t="s">
        <v>911</v>
      </c>
      <c r="N667" s="2">
        <v>0</v>
      </c>
      <c r="O667" s="1">
        <v>28185419</v>
      </c>
      <c r="P667" s="1">
        <v>28185419</v>
      </c>
      <c r="Q667" s="1">
        <v>0</v>
      </c>
      <c r="R667" s="2">
        <v>0</v>
      </c>
      <c r="S667" s="2" t="s">
        <v>1048</v>
      </c>
      <c r="T667" s="2" t="s">
        <v>1049</v>
      </c>
      <c r="U667" s="2" t="s">
        <v>1050</v>
      </c>
      <c r="V667" s="2" t="s">
        <v>1051</v>
      </c>
      <c r="W667" s="2" t="s">
        <v>1052</v>
      </c>
      <c r="X667" s="2">
        <v>3241000</v>
      </c>
      <c r="Y667" s="2" t="s">
        <v>1053</v>
      </c>
    </row>
    <row r="668" spans="1:25" ht="135" x14ac:dyDescent="0.2">
      <c r="A668" s="2" t="s">
        <v>1143</v>
      </c>
      <c r="B668" s="2" t="s">
        <v>1043</v>
      </c>
      <c r="C668" s="2" t="s">
        <v>1044</v>
      </c>
      <c r="D668" s="2" t="s">
        <v>1089</v>
      </c>
      <c r="E668" s="2">
        <v>81111804</v>
      </c>
      <c r="F668" s="2" t="s">
        <v>1098</v>
      </c>
      <c r="G668" s="3">
        <v>1</v>
      </c>
      <c r="H668" s="3">
        <v>1</v>
      </c>
      <c r="I668" s="2">
        <v>11.5</v>
      </c>
      <c r="J668" s="2">
        <v>1</v>
      </c>
      <c r="K668" s="2" t="s">
        <v>30</v>
      </c>
      <c r="L668" s="2" t="s">
        <v>31</v>
      </c>
      <c r="M668" s="2" t="s">
        <v>911</v>
      </c>
      <c r="N668" s="2">
        <v>0</v>
      </c>
      <c r="O668" s="1">
        <v>28185419</v>
      </c>
      <c r="P668" s="1">
        <v>28185419</v>
      </c>
      <c r="Q668" s="1">
        <v>0</v>
      </c>
      <c r="R668" s="2">
        <v>0</v>
      </c>
      <c r="S668" s="2" t="s">
        <v>1048</v>
      </c>
      <c r="T668" s="2" t="s">
        <v>1049</v>
      </c>
      <c r="U668" s="2" t="s">
        <v>1050</v>
      </c>
      <c r="V668" s="2" t="s">
        <v>1051</v>
      </c>
      <c r="W668" s="2" t="s">
        <v>1052</v>
      </c>
      <c r="X668" s="2">
        <v>3241000</v>
      </c>
      <c r="Y668" s="2" t="s">
        <v>1053</v>
      </c>
    </row>
    <row r="669" spans="1:25" ht="150" x14ac:dyDescent="0.2">
      <c r="A669" s="2" t="s">
        <v>1144</v>
      </c>
      <c r="B669" s="2" t="s">
        <v>1043</v>
      </c>
      <c r="C669" s="2" t="s">
        <v>1044</v>
      </c>
      <c r="D669" s="2" t="s">
        <v>1089</v>
      </c>
      <c r="E669" s="2">
        <v>81111811</v>
      </c>
      <c r="F669" s="2" t="s">
        <v>1145</v>
      </c>
      <c r="G669" s="3">
        <v>1</v>
      </c>
      <c r="H669" s="3">
        <v>1</v>
      </c>
      <c r="I669" s="2">
        <v>11.5</v>
      </c>
      <c r="J669" s="2">
        <v>1</v>
      </c>
      <c r="K669" s="2" t="s">
        <v>30</v>
      </c>
      <c r="L669" s="2" t="s">
        <v>31</v>
      </c>
      <c r="M669" s="2" t="s">
        <v>911</v>
      </c>
      <c r="N669" s="2">
        <v>0</v>
      </c>
      <c r="O669" s="1">
        <v>36948522.5</v>
      </c>
      <c r="P669" s="1">
        <v>36948522.5</v>
      </c>
      <c r="Q669" s="1">
        <v>0</v>
      </c>
      <c r="R669" s="2">
        <v>0</v>
      </c>
      <c r="S669" s="2" t="s">
        <v>1048</v>
      </c>
      <c r="T669" s="2" t="s">
        <v>1049</v>
      </c>
      <c r="U669" s="2" t="s">
        <v>1050</v>
      </c>
      <c r="V669" s="2" t="s">
        <v>1051</v>
      </c>
      <c r="W669" s="2" t="s">
        <v>1052</v>
      </c>
      <c r="X669" s="2">
        <v>3241000</v>
      </c>
      <c r="Y669" s="2" t="s">
        <v>1053</v>
      </c>
    </row>
    <row r="670" spans="1:25" ht="105" x14ac:dyDescent="0.2">
      <c r="A670" s="2" t="s">
        <v>1146</v>
      </c>
      <c r="B670" s="2" t="s">
        <v>1043</v>
      </c>
      <c r="C670" s="2" t="s">
        <v>1044</v>
      </c>
      <c r="D670" s="2" t="s">
        <v>1089</v>
      </c>
      <c r="E670" s="2">
        <v>80161506</v>
      </c>
      <c r="F670" s="2" t="s">
        <v>1147</v>
      </c>
      <c r="G670" s="3">
        <v>1</v>
      </c>
      <c r="H670" s="3">
        <v>1</v>
      </c>
      <c r="I670" s="12">
        <v>11.833333</v>
      </c>
      <c r="J670" s="2">
        <v>1</v>
      </c>
      <c r="K670" s="2" t="s">
        <v>30</v>
      </c>
      <c r="L670" s="2" t="s">
        <v>31</v>
      </c>
      <c r="M670" s="2" t="s">
        <v>911</v>
      </c>
      <c r="N670" s="2">
        <v>0</v>
      </c>
      <c r="O670" s="1">
        <v>36920000</v>
      </c>
      <c r="P670" s="1">
        <v>36920000</v>
      </c>
      <c r="Q670" s="1">
        <v>0</v>
      </c>
      <c r="R670" s="2">
        <v>0</v>
      </c>
      <c r="S670" s="2" t="s">
        <v>1048</v>
      </c>
      <c r="T670" s="2" t="s">
        <v>1049</v>
      </c>
      <c r="U670" s="2" t="s">
        <v>1050</v>
      </c>
      <c r="V670" s="2" t="s">
        <v>1051</v>
      </c>
      <c r="W670" s="2" t="s">
        <v>1052</v>
      </c>
      <c r="X670" s="2">
        <v>3241000</v>
      </c>
      <c r="Y670" s="2" t="s">
        <v>1053</v>
      </c>
    </row>
    <row r="671" spans="1:25" ht="90" x14ac:dyDescent="0.2">
      <c r="A671" s="2" t="s">
        <v>1148</v>
      </c>
      <c r="B671" s="2" t="s">
        <v>1043</v>
      </c>
      <c r="C671" s="2" t="s">
        <v>1044</v>
      </c>
      <c r="D671" s="2" t="s">
        <v>1089</v>
      </c>
      <c r="E671" s="2">
        <v>81111820</v>
      </c>
      <c r="F671" s="2" t="s">
        <v>1149</v>
      </c>
      <c r="G671" s="3">
        <v>1</v>
      </c>
      <c r="H671" s="3">
        <v>1</v>
      </c>
      <c r="I671" s="2">
        <v>11.5</v>
      </c>
      <c r="J671" s="2">
        <v>1</v>
      </c>
      <c r="K671" s="2" t="s">
        <v>30</v>
      </c>
      <c r="L671" s="2" t="s">
        <v>31</v>
      </c>
      <c r="M671" s="2" t="s">
        <v>911</v>
      </c>
      <c r="N671" s="2">
        <v>0</v>
      </c>
      <c r="O671" s="1">
        <v>29900000</v>
      </c>
      <c r="P671" s="1">
        <v>29900000</v>
      </c>
      <c r="Q671" s="1">
        <v>0</v>
      </c>
      <c r="R671" s="2">
        <v>0</v>
      </c>
      <c r="S671" s="2" t="s">
        <v>1048</v>
      </c>
      <c r="T671" s="2" t="s">
        <v>1049</v>
      </c>
      <c r="U671" s="2" t="s">
        <v>1050</v>
      </c>
      <c r="V671" s="2" t="s">
        <v>1051</v>
      </c>
      <c r="W671" s="2" t="s">
        <v>1052</v>
      </c>
      <c r="X671" s="2">
        <v>3241000</v>
      </c>
      <c r="Y671" s="2" t="s">
        <v>1053</v>
      </c>
    </row>
    <row r="672" spans="1:25" ht="135" x14ac:dyDescent="0.2">
      <c r="A672" s="2" t="s">
        <v>1150</v>
      </c>
      <c r="B672" s="2" t="s">
        <v>1043</v>
      </c>
      <c r="C672" s="2" t="s">
        <v>1044</v>
      </c>
      <c r="D672" s="2" t="s">
        <v>1089</v>
      </c>
      <c r="E672" s="2">
        <v>81111804</v>
      </c>
      <c r="F672" s="2" t="s">
        <v>1098</v>
      </c>
      <c r="G672" s="3">
        <v>1</v>
      </c>
      <c r="H672" s="3">
        <v>1</v>
      </c>
      <c r="I672" s="2">
        <v>11.5</v>
      </c>
      <c r="J672" s="2">
        <v>1</v>
      </c>
      <c r="K672" s="2" t="s">
        <v>30</v>
      </c>
      <c r="L672" s="2" t="s">
        <v>31</v>
      </c>
      <c r="M672" s="2" t="s">
        <v>911</v>
      </c>
      <c r="N672" s="2">
        <v>0</v>
      </c>
      <c r="O672" s="1">
        <v>28185419</v>
      </c>
      <c r="P672" s="1">
        <v>28185419</v>
      </c>
      <c r="Q672" s="1">
        <v>0</v>
      </c>
      <c r="R672" s="2">
        <v>0</v>
      </c>
      <c r="S672" s="2" t="s">
        <v>1048</v>
      </c>
      <c r="T672" s="2" t="s">
        <v>1049</v>
      </c>
      <c r="U672" s="2" t="s">
        <v>1050</v>
      </c>
      <c r="V672" s="2" t="s">
        <v>1051</v>
      </c>
      <c r="W672" s="2" t="s">
        <v>1052</v>
      </c>
      <c r="X672" s="2">
        <v>3241000</v>
      </c>
      <c r="Y672" s="2" t="s">
        <v>1053</v>
      </c>
    </row>
    <row r="673" spans="1:25" ht="120" x14ac:dyDescent="0.2">
      <c r="A673" s="2" t="s">
        <v>1151</v>
      </c>
      <c r="B673" s="2" t="s">
        <v>1043</v>
      </c>
      <c r="C673" s="2" t="s">
        <v>1044</v>
      </c>
      <c r="D673" s="2" t="s">
        <v>1089</v>
      </c>
      <c r="E673" s="2">
        <v>81111801</v>
      </c>
      <c r="F673" s="2" t="s">
        <v>1152</v>
      </c>
      <c r="G673" s="3">
        <v>1</v>
      </c>
      <c r="H673" s="3">
        <v>1</v>
      </c>
      <c r="I673" s="2">
        <v>11.5</v>
      </c>
      <c r="J673" s="2">
        <v>1</v>
      </c>
      <c r="K673" s="2" t="s">
        <v>30</v>
      </c>
      <c r="L673" s="2" t="s">
        <v>31</v>
      </c>
      <c r="M673" s="2" t="s">
        <v>911</v>
      </c>
      <c r="N673" s="2">
        <v>0</v>
      </c>
      <c r="O673" s="1">
        <v>28185419</v>
      </c>
      <c r="P673" s="1">
        <v>28185419</v>
      </c>
      <c r="Q673" s="1">
        <v>0</v>
      </c>
      <c r="R673" s="2">
        <v>0</v>
      </c>
      <c r="S673" s="2" t="s">
        <v>1048</v>
      </c>
      <c r="T673" s="2" t="s">
        <v>1049</v>
      </c>
      <c r="U673" s="2" t="s">
        <v>1050</v>
      </c>
      <c r="V673" s="2" t="s">
        <v>1051</v>
      </c>
      <c r="W673" s="2" t="s">
        <v>1052</v>
      </c>
      <c r="X673" s="2">
        <v>3241000</v>
      </c>
      <c r="Y673" s="2" t="s">
        <v>1053</v>
      </c>
    </row>
    <row r="674" spans="1:25" ht="90" x14ac:dyDescent="0.2">
      <c r="A674" s="2" t="s">
        <v>1153</v>
      </c>
      <c r="B674" s="2" t="s">
        <v>1043</v>
      </c>
      <c r="C674" s="2" t="s">
        <v>1044</v>
      </c>
      <c r="D674" s="2" t="s">
        <v>1089</v>
      </c>
      <c r="E674" s="2">
        <v>81111820</v>
      </c>
      <c r="F674" s="2" t="s">
        <v>1154</v>
      </c>
      <c r="G674" s="3">
        <v>1</v>
      </c>
      <c r="H674" s="3">
        <v>1</v>
      </c>
      <c r="I674" s="2">
        <v>11.5</v>
      </c>
      <c r="J674" s="2">
        <v>1</v>
      </c>
      <c r="K674" s="2" t="s">
        <v>30</v>
      </c>
      <c r="L674" s="2" t="s">
        <v>31</v>
      </c>
      <c r="M674" s="2" t="s">
        <v>911</v>
      </c>
      <c r="N674" s="2">
        <v>0</v>
      </c>
      <c r="O674" s="1">
        <v>36948522.5</v>
      </c>
      <c r="P674" s="1">
        <v>36948522.5</v>
      </c>
      <c r="Q674" s="1">
        <v>0</v>
      </c>
      <c r="R674" s="2">
        <v>0</v>
      </c>
      <c r="S674" s="2" t="s">
        <v>1048</v>
      </c>
      <c r="T674" s="2" t="s">
        <v>1049</v>
      </c>
      <c r="U674" s="2" t="s">
        <v>1050</v>
      </c>
      <c r="V674" s="2" t="s">
        <v>1051</v>
      </c>
      <c r="W674" s="2" t="s">
        <v>1052</v>
      </c>
      <c r="X674" s="2">
        <v>3241000</v>
      </c>
      <c r="Y674" s="2" t="s">
        <v>1053</v>
      </c>
    </row>
    <row r="675" spans="1:25" ht="120" x14ac:dyDescent="0.2">
      <c r="A675" s="2" t="s">
        <v>1155</v>
      </c>
      <c r="B675" s="2" t="s">
        <v>1043</v>
      </c>
      <c r="C675" s="2" t="s">
        <v>1044</v>
      </c>
      <c r="D675" s="2" t="s">
        <v>1089</v>
      </c>
      <c r="E675" s="2">
        <v>81111801</v>
      </c>
      <c r="F675" s="2" t="s">
        <v>1156</v>
      </c>
      <c r="G675" s="3">
        <v>1</v>
      </c>
      <c r="H675" s="3">
        <v>1</v>
      </c>
      <c r="I675" s="2">
        <v>11.5</v>
      </c>
      <c r="J675" s="2">
        <v>1</v>
      </c>
      <c r="K675" s="2" t="s">
        <v>30</v>
      </c>
      <c r="L675" s="2" t="s">
        <v>31</v>
      </c>
      <c r="M675" s="2" t="s">
        <v>911</v>
      </c>
      <c r="N675" s="2">
        <v>0</v>
      </c>
      <c r="O675" s="1">
        <v>28185419</v>
      </c>
      <c r="P675" s="1">
        <v>28185419</v>
      </c>
      <c r="Q675" s="1">
        <v>0</v>
      </c>
      <c r="R675" s="2">
        <v>0</v>
      </c>
      <c r="S675" s="2" t="s">
        <v>1048</v>
      </c>
      <c r="T675" s="2" t="s">
        <v>1049</v>
      </c>
      <c r="U675" s="2" t="s">
        <v>1050</v>
      </c>
      <c r="V675" s="2" t="s">
        <v>1051</v>
      </c>
      <c r="W675" s="2" t="s">
        <v>1052</v>
      </c>
      <c r="X675" s="2">
        <v>3241000</v>
      </c>
      <c r="Y675" s="2" t="s">
        <v>1053</v>
      </c>
    </row>
    <row r="676" spans="1:25" ht="180" x14ac:dyDescent="0.2">
      <c r="A676" s="2" t="s">
        <v>1157</v>
      </c>
      <c r="B676" s="2" t="s">
        <v>1043</v>
      </c>
      <c r="C676" s="2" t="s">
        <v>1044</v>
      </c>
      <c r="D676" s="2" t="s">
        <v>1089</v>
      </c>
      <c r="E676" s="2">
        <v>81111804</v>
      </c>
      <c r="F676" s="2" t="s">
        <v>1133</v>
      </c>
      <c r="G676" s="3">
        <v>1</v>
      </c>
      <c r="H676" s="3">
        <v>1</v>
      </c>
      <c r="I676" s="2">
        <v>11.5</v>
      </c>
      <c r="J676" s="2">
        <v>1</v>
      </c>
      <c r="K676" s="2" t="s">
        <v>30</v>
      </c>
      <c r="L676" s="2" t="s">
        <v>31</v>
      </c>
      <c r="M676" s="2" t="s">
        <v>57</v>
      </c>
      <c r="N676" s="2">
        <v>0</v>
      </c>
      <c r="O676" s="1">
        <v>51246208</v>
      </c>
      <c r="P676" s="1">
        <v>51246208</v>
      </c>
      <c r="Q676" s="1">
        <v>0</v>
      </c>
      <c r="R676" s="2">
        <v>0</v>
      </c>
      <c r="S676" s="2" t="s">
        <v>1048</v>
      </c>
      <c r="T676" s="2" t="s">
        <v>1049</v>
      </c>
      <c r="U676" s="2" t="s">
        <v>1050</v>
      </c>
      <c r="V676" s="2" t="s">
        <v>1051</v>
      </c>
      <c r="W676" s="2" t="s">
        <v>1052</v>
      </c>
      <c r="X676" s="2">
        <v>3241000</v>
      </c>
      <c r="Y676" s="2" t="s">
        <v>1053</v>
      </c>
    </row>
    <row r="677" spans="1:25" ht="225" x14ac:dyDescent="0.2">
      <c r="A677" s="2" t="s">
        <v>1158</v>
      </c>
      <c r="B677" s="2" t="s">
        <v>1043</v>
      </c>
      <c r="C677" s="2" t="s">
        <v>1044</v>
      </c>
      <c r="D677" s="2" t="s">
        <v>1089</v>
      </c>
      <c r="E677" s="2">
        <v>81112003</v>
      </c>
      <c r="F677" s="2" t="s">
        <v>1159</v>
      </c>
      <c r="G677" s="3">
        <v>1</v>
      </c>
      <c r="H677" s="3">
        <v>1</v>
      </c>
      <c r="I677" s="2">
        <v>11.5</v>
      </c>
      <c r="J677" s="2">
        <v>1</v>
      </c>
      <c r="K677" s="2" t="s">
        <v>30</v>
      </c>
      <c r="L677" s="2" t="s">
        <v>31</v>
      </c>
      <c r="M677" s="2" t="s">
        <v>57</v>
      </c>
      <c r="N677" s="2">
        <v>0</v>
      </c>
      <c r="O677" s="1">
        <v>61495445</v>
      </c>
      <c r="P677" s="1">
        <v>61495445</v>
      </c>
      <c r="Q677" s="1">
        <v>0</v>
      </c>
      <c r="R677" s="2">
        <v>0</v>
      </c>
      <c r="S677" s="2" t="s">
        <v>1048</v>
      </c>
      <c r="T677" s="2" t="s">
        <v>1049</v>
      </c>
      <c r="U677" s="2" t="s">
        <v>1050</v>
      </c>
      <c r="V677" s="2" t="s">
        <v>1051</v>
      </c>
      <c r="W677" s="2" t="s">
        <v>1052</v>
      </c>
      <c r="X677" s="2">
        <v>3241000</v>
      </c>
      <c r="Y677" s="2" t="s">
        <v>1053</v>
      </c>
    </row>
    <row r="678" spans="1:25" ht="210" x14ac:dyDescent="0.2">
      <c r="A678" s="2" t="s">
        <v>1160</v>
      </c>
      <c r="B678" s="2" t="s">
        <v>1043</v>
      </c>
      <c r="C678" s="2" t="s">
        <v>1044</v>
      </c>
      <c r="D678" s="2" t="s">
        <v>1089</v>
      </c>
      <c r="E678" s="2">
        <v>81111800</v>
      </c>
      <c r="F678" s="2" t="s">
        <v>1161</v>
      </c>
      <c r="G678" s="3">
        <v>1</v>
      </c>
      <c r="H678" s="3">
        <v>1</v>
      </c>
      <c r="I678" s="2">
        <v>11.5</v>
      </c>
      <c r="J678" s="2">
        <v>1</v>
      </c>
      <c r="K678" s="2" t="s">
        <v>30</v>
      </c>
      <c r="L678" s="2" t="s">
        <v>31</v>
      </c>
      <c r="M678" s="2" t="s">
        <v>57</v>
      </c>
      <c r="N678" s="2">
        <v>0</v>
      </c>
      <c r="O678" s="1">
        <v>88818548</v>
      </c>
      <c r="P678" s="1">
        <v>88818548</v>
      </c>
      <c r="Q678" s="1">
        <v>0</v>
      </c>
      <c r="R678" s="2">
        <v>0</v>
      </c>
      <c r="S678" s="2" t="s">
        <v>1048</v>
      </c>
      <c r="T678" s="2" t="s">
        <v>1049</v>
      </c>
      <c r="U678" s="2" t="s">
        <v>1050</v>
      </c>
      <c r="V678" s="2" t="s">
        <v>1051</v>
      </c>
      <c r="W678" s="2" t="s">
        <v>1052</v>
      </c>
      <c r="X678" s="2">
        <v>3241000</v>
      </c>
      <c r="Y678" s="2" t="s">
        <v>1053</v>
      </c>
    </row>
    <row r="679" spans="1:25" ht="105" x14ac:dyDescent="0.2">
      <c r="A679" s="2" t="s">
        <v>1162</v>
      </c>
      <c r="B679" s="2" t="s">
        <v>1043</v>
      </c>
      <c r="C679" s="2" t="s">
        <v>1044</v>
      </c>
      <c r="D679" s="2" t="s">
        <v>1089</v>
      </c>
      <c r="E679" s="2">
        <v>81111811</v>
      </c>
      <c r="F679" s="2" t="s">
        <v>1163</v>
      </c>
      <c r="G679" s="3">
        <v>1</v>
      </c>
      <c r="H679" s="3">
        <v>1</v>
      </c>
      <c r="I679" s="2">
        <v>11.5</v>
      </c>
      <c r="J679" s="2">
        <v>1</v>
      </c>
      <c r="K679" s="2" t="s">
        <v>30</v>
      </c>
      <c r="L679" s="2" t="s">
        <v>31</v>
      </c>
      <c r="M679" s="2" t="s">
        <v>57</v>
      </c>
      <c r="N679" s="2">
        <v>0</v>
      </c>
      <c r="O679" s="1">
        <v>43056000</v>
      </c>
      <c r="P679" s="1">
        <v>43056000</v>
      </c>
      <c r="Q679" s="1">
        <v>0</v>
      </c>
      <c r="R679" s="2">
        <v>0</v>
      </c>
      <c r="S679" s="2" t="s">
        <v>1048</v>
      </c>
      <c r="T679" s="2" t="s">
        <v>1049</v>
      </c>
      <c r="U679" s="2" t="s">
        <v>1050</v>
      </c>
      <c r="V679" s="2" t="s">
        <v>1051</v>
      </c>
      <c r="W679" s="2" t="s">
        <v>1052</v>
      </c>
      <c r="X679" s="2">
        <v>3241000</v>
      </c>
      <c r="Y679" s="2" t="s">
        <v>1053</v>
      </c>
    </row>
    <row r="680" spans="1:25" ht="105" x14ac:dyDescent="0.2">
      <c r="A680" s="2" t="s">
        <v>1164</v>
      </c>
      <c r="B680" s="2" t="s">
        <v>1043</v>
      </c>
      <c r="C680" s="2" t="s">
        <v>1044</v>
      </c>
      <c r="D680" s="2" t="s">
        <v>1089</v>
      </c>
      <c r="E680" s="2">
        <v>81111800</v>
      </c>
      <c r="F680" s="2" t="s">
        <v>1165</v>
      </c>
      <c r="G680" s="3">
        <v>1</v>
      </c>
      <c r="H680" s="3">
        <v>1</v>
      </c>
      <c r="I680" s="2">
        <v>11.5</v>
      </c>
      <c r="J680" s="2">
        <v>1</v>
      </c>
      <c r="K680" s="2" t="s">
        <v>30</v>
      </c>
      <c r="L680" s="2" t="s">
        <v>31</v>
      </c>
      <c r="M680" s="2" t="s">
        <v>57</v>
      </c>
      <c r="N680" s="2">
        <v>0</v>
      </c>
      <c r="O680" s="1">
        <v>43559274.5</v>
      </c>
      <c r="P680" s="1">
        <v>43559274.5</v>
      </c>
      <c r="Q680" s="1">
        <v>0</v>
      </c>
      <c r="R680" s="2">
        <v>0</v>
      </c>
      <c r="S680" s="2" t="s">
        <v>1048</v>
      </c>
      <c r="T680" s="2" t="s">
        <v>1049</v>
      </c>
      <c r="U680" s="2" t="s">
        <v>1050</v>
      </c>
      <c r="V680" s="2" t="s">
        <v>1051</v>
      </c>
      <c r="W680" s="2" t="s">
        <v>1052</v>
      </c>
      <c r="X680" s="2">
        <v>3241000</v>
      </c>
      <c r="Y680" s="2" t="s">
        <v>1053</v>
      </c>
    </row>
    <row r="681" spans="1:25" ht="90" x14ac:dyDescent="0.2">
      <c r="A681" s="2" t="s">
        <v>1166</v>
      </c>
      <c r="B681" s="2" t="s">
        <v>1043</v>
      </c>
      <c r="C681" s="2" t="s">
        <v>1044</v>
      </c>
      <c r="D681" s="2" t="s">
        <v>1089</v>
      </c>
      <c r="E681" s="2">
        <v>81111811</v>
      </c>
      <c r="F681" s="2" t="s">
        <v>1167</v>
      </c>
      <c r="G681" s="3">
        <v>1</v>
      </c>
      <c r="H681" s="3">
        <v>1</v>
      </c>
      <c r="I681" s="2">
        <v>11.5</v>
      </c>
      <c r="J681" s="2">
        <v>1</v>
      </c>
      <c r="K681" s="2" t="s">
        <v>30</v>
      </c>
      <c r="L681" s="2" t="s">
        <v>31</v>
      </c>
      <c r="M681" s="2" t="s">
        <v>911</v>
      </c>
      <c r="N681" s="2">
        <v>0</v>
      </c>
      <c r="O681" s="1">
        <v>17936170.5</v>
      </c>
      <c r="P681" s="1">
        <v>17936170.5</v>
      </c>
      <c r="Q681" s="1">
        <v>0</v>
      </c>
      <c r="R681" s="2">
        <v>0</v>
      </c>
      <c r="S681" s="2" t="s">
        <v>1048</v>
      </c>
      <c r="T681" s="2" t="s">
        <v>1049</v>
      </c>
      <c r="U681" s="2" t="s">
        <v>1050</v>
      </c>
      <c r="V681" s="2" t="s">
        <v>1051</v>
      </c>
      <c r="W681" s="2" t="s">
        <v>1052</v>
      </c>
      <c r="X681" s="2">
        <v>3241000</v>
      </c>
      <c r="Y681" s="2" t="s">
        <v>1053</v>
      </c>
    </row>
    <row r="682" spans="1:25" ht="120" x14ac:dyDescent="0.2">
      <c r="A682" s="2" t="s">
        <v>1168</v>
      </c>
      <c r="B682" s="2" t="s">
        <v>1043</v>
      </c>
      <c r="C682" s="2" t="s">
        <v>1044</v>
      </c>
      <c r="D682" s="2" t="s">
        <v>1089</v>
      </c>
      <c r="E682" s="2">
        <v>81112003</v>
      </c>
      <c r="F682" s="2" t="s">
        <v>1169</v>
      </c>
      <c r="G682" s="3">
        <v>1</v>
      </c>
      <c r="H682" s="3">
        <v>1</v>
      </c>
      <c r="I682" s="2">
        <v>11.5</v>
      </c>
      <c r="J682" s="2">
        <v>1</v>
      </c>
      <c r="K682" s="2" t="s">
        <v>30</v>
      </c>
      <c r="L682" s="2" t="s">
        <v>31</v>
      </c>
      <c r="M682" s="2" t="s">
        <v>911</v>
      </c>
      <c r="N682" s="2">
        <v>0</v>
      </c>
      <c r="O682" s="1">
        <v>35880000</v>
      </c>
      <c r="P682" s="1">
        <v>35880000</v>
      </c>
      <c r="Q682" s="1">
        <v>0</v>
      </c>
      <c r="R682" s="2">
        <v>0</v>
      </c>
      <c r="S682" s="2" t="s">
        <v>1048</v>
      </c>
      <c r="T682" s="2" t="s">
        <v>1049</v>
      </c>
      <c r="U682" s="2" t="s">
        <v>1050</v>
      </c>
      <c r="V682" s="2" t="s">
        <v>1051</v>
      </c>
      <c r="W682" s="2" t="s">
        <v>1052</v>
      </c>
      <c r="X682" s="2">
        <v>3241000</v>
      </c>
      <c r="Y682" s="2" t="s">
        <v>1053</v>
      </c>
    </row>
    <row r="683" spans="1:25" ht="105" x14ac:dyDescent="0.2">
      <c r="A683" s="2" t="s">
        <v>1170</v>
      </c>
      <c r="B683" s="2" t="s">
        <v>1043</v>
      </c>
      <c r="C683" s="2" t="s">
        <v>1044</v>
      </c>
      <c r="D683" s="2" t="s">
        <v>1089</v>
      </c>
      <c r="E683" s="2">
        <v>81111811</v>
      </c>
      <c r="F683" s="2" t="s">
        <v>1171</v>
      </c>
      <c r="G683" s="3">
        <v>1</v>
      </c>
      <c r="H683" s="3">
        <v>1</v>
      </c>
      <c r="I683" s="2">
        <v>11.5</v>
      </c>
      <c r="J683" s="2">
        <v>1</v>
      </c>
      <c r="K683" s="2" t="s">
        <v>30</v>
      </c>
      <c r="L683" s="2" t="s">
        <v>31</v>
      </c>
      <c r="M683" s="2" t="s">
        <v>57</v>
      </c>
      <c r="N683" s="2">
        <v>0</v>
      </c>
      <c r="O683" s="1">
        <v>43056000</v>
      </c>
      <c r="P683" s="1">
        <v>43056000</v>
      </c>
      <c r="Q683" s="1">
        <v>0</v>
      </c>
      <c r="R683" s="2">
        <v>0</v>
      </c>
      <c r="S683" s="2" t="s">
        <v>1048</v>
      </c>
      <c r="T683" s="2" t="s">
        <v>1049</v>
      </c>
      <c r="U683" s="2" t="s">
        <v>1050</v>
      </c>
      <c r="V683" s="2" t="s">
        <v>1051</v>
      </c>
      <c r="W683" s="2" t="s">
        <v>1052</v>
      </c>
      <c r="X683" s="2">
        <v>3241000</v>
      </c>
      <c r="Y683" s="2" t="s">
        <v>1053</v>
      </c>
    </row>
    <row r="684" spans="1:25" ht="105" x14ac:dyDescent="0.2">
      <c r="A684" s="2" t="s">
        <v>1172</v>
      </c>
      <c r="B684" s="2" t="s">
        <v>1043</v>
      </c>
      <c r="C684" s="2" t="s">
        <v>1044</v>
      </c>
      <c r="D684" s="2" t="s">
        <v>1089</v>
      </c>
      <c r="E684" s="2">
        <v>81101512</v>
      </c>
      <c r="F684" s="2" t="s">
        <v>1173</v>
      </c>
      <c r="G684" s="3">
        <v>1</v>
      </c>
      <c r="H684" s="3">
        <v>1</v>
      </c>
      <c r="I684" s="2">
        <v>11.5</v>
      </c>
      <c r="J684" s="2">
        <v>1</v>
      </c>
      <c r="K684" s="2" t="s">
        <v>30</v>
      </c>
      <c r="L684" s="2" t="s">
        <v>31</v>
      </c>
      <c r="M684" s="2" t="s">
        <v>57</v>
      </c>
      <c r="N684" s="2">
        <v>0</v>
      </c>
      <c r="O684" s="1">
        <v>89700000</v>
      </c>
      <c r="P684" s="1">
        <v>89700000</v>
      </c>
      <c r="Q684" s="1">
        <v>0</v>
      </c>
      <c r="R684" s="2">
        <v>0</v>
      </c>
      <c r="S684" s="2" t="s">
        <v>1048</v>
      </c>
      <c r="T684" s="2" t="s">
        <v>1049</v>
      </c>
      <c r="U684" s="2" t="s">
        <v>1050</v>
      </c>
      <c r="V684" s="2" t="s">
        <v>1051</v>
      </c>
      <c r="W684" s="2" t="s">
        <v>1052</v>
      </c>
      <c r="X684" s="2">
        <v>3241000</v>
      </c>
      <c r="Y684" s="2" t="s">
        <v>1053</v>
      </c>
    </row>
    <row r="685" spans="1:25" ht="165" x14ac:dyDescent="0.2">
      <c r="A685" s="2" t="s">
        <v>1174</v>
      </c>
      <c r="B685" s="2" t="s">
        <v>1043</v>
      </c>
      <c r="C685" s="2" t="s">
        <v>1044</v>
      </c>
      <c r="D685" s="2" t="s">
        <v>1089</v>
      </c>
      <c r="E685" s="2">
        <v>80101603</v>
      </c>
      <c r="F685" s="2" t="s">
        <v>1175</v>
      </c>
      <c r="G685" s="3">
        <v>1</v>
      </c>
      <c r="H685" s="3">
        <v>1</v>
      </c>
      <c r="I685" s="2">
        <v>11.5</v>
      </c>
      <c r="J685" s="2">
        <v>1</v>
      </c>
      <c r="K685" s="2" t="s">
        <v>30</v>
      </c>
      <c r="L685" s="2" t="s">
        <v>31</v>
      </c>
      <c r="M685" s="2" t="s">
        <v>57</v>
      </c>
      <c r="N685" s="2">
        <v>0</v>
      </c>
      <c r="O685" s="1">
        <v>65923520</v>
      </c>
      <c r="P685" s="1">
        <v>65923520</v>
      </c>
      <c r="Q685" s="1">
        <v>0</v>
      </c>
      <c r="R685" s="2">
        <v>0</v>
      </c>
      <c r="S685" s="2" t="s">
        <v>1048</v>
      </c>
      <c r="T685" s="2" t="s">
        <v>1049</v>
      </c>
      <c r="U685" s="2" t="s">
        <v>1050</v>
      </c>
      <c r="V685" s="2" t="s">
        <v>1051</v>
      </c>
      <c r="W685" s="2" t="s">
        <v>1052</v>
      </c>
      <c r="X685" s="2">
        <v>3241000</v>
      </c>
      <c r="Y685" s="2" t="s">
        <v>1053</v>
      </c>
    </row>
    <row r="686" spans="1:25" ht="135" x14ac:dyDescent="0.2">
      <c r="A686" s="2" t="s">
        <v>1176</v>
      </c>
      <c r="B686" s="2" t="s">
        <v>1043</v>
      </c>
      <c r="C686" s="2" t="s">
        <v>1044</v>
      </c>
      <c r="D686" s="2" t="s">
        <v>1089</v>
      </c>
      <c r="E686" s="2">
        <v>81111504</v>
      </c>
      <c r="F686" s="2" t="s">
        <v>1177</v>
      </c>
      <c r="G686" s="3">
        <v>1</v>
      </c>
      <c r="H686" s="3">
        <v>1</v>
      </c>
      <c r="I686" s="2">
        <v>11.5</v>
      </c>
      <c r="J686" s="2">
        <v>1</v>
      </c>
      <c r="K686" s="2" t="s">
        <v>30</v>
      </c>
      <c r="L686" s="2" t="s">
        <v>31</v>
      </c>
      <c r="M686" s="2" t="s">
        <v>911</v>
      </c>
      <c r="N686" s="2">
        <v>0</v>
      </c>
      <c r="O686" s="1">
        <v>37315200</v>
      </c>
      <c r="P686" s="1">
        <v>37315200</v>
      </c>
      <c r="Q686" s="1">
        <v>0</v>
      </c>
      <c r="R686" s="2">
        <v>0</v>
      </c>
      <c r="S686" s="2" t="s">
        <v>1048</v>
      </c>
      <c r="T686" s="2" t="s">
        <v>1049</v>
      </c>
      <c r="U686" s="2" t="s">
        <v>1050</v>
      </c>
      <c r="V686" s="2" t="s">
        <v>1051</v>
      </c>
      <c r="W686" s="2" t="s">
        <v>1052</v>
      </c>
      <c r="X686" s="2">
        <v>3241000</v>
      </c>
      <c r="Y686" s="2" t="s">
        <v>1053</v>
      </c>
    </row>
    <row r="687" spans="1:25" ht="105" x14ac:dyDescent="0.2">
      <c r="A687" s="2" t="s">
        <v>1178</v>
      </c>
      <c r="B687" s="2" t="s">
        <v>1043</v>
      </c>
      <c r="C687" s="2" t="s">
        <v>1044</v>
      </c>
      <c r="D687" s="2" t="s">
        <v>1089</v>
      </c>
      <c r="E687" s="2">
        <v>80101604</v>
      </c>
      <c r="F687" s="2" t="s">
        <v>1179</v>
      </c>
      <c r="G687" s="3">
        <v>1</v>
      </c>
      <c r="H687" s="3">
        <v>1</v>
      </c>
      <c r="I687" s="2">
        <v>11.5</v>
      </c>
      <c r="J687" s="2">
        <v>1</v>
      </c>
      <c r="K687" s="2" t="s">
        <v>30</v>
      </c>
      <c r="L687" s="2" t="s">
        <v>31</v>
      </c>
      <c r="M687" s="2" t="s">
        <v>57</v>
      </c>
      <c r="N687" s="2">
        <v>0</v>
      </c>
      <c r="O687" s="1">
        <v>61495445</v>
      </c>
      <c r="P687" s="1">
        <v>61495445</v>
      </c>
      <c r="Q687" s="1">
        <v>0</v>
      </c>
      <c r="R687" s="2">
        <v>0</v>
      </c>
      <c r="S687" s="2" t="s">
        <v>1048</v>
      </c>
      <c r="T687" s="2" t="s">
        <v>1049</v>
      </c>
      <c r="U687" s="2" t="s">
        <v>1050</v>
      </c>
      <c r="V687" s="2" t="s">
        <v>1051</v>
      </c>
      <c r="W687" s="2" t="s">
        <v>1052</v>
      </c>
      <c r="X687" s="2">
        <v>3241000</v>
      </c>
      <c r="Y687" s="2" t="s">
        <v>1053</v>
      </c>
    </row>
    <row r="688" spans="1:25" ht="180" x14ac:dyDescent="0.2">
      <c r="A688" s="2" t="s">
        <v>1180</v>
      </c>
      <c r="B688" s="2" t="s">
        <v>1043</v>
      </c>
      <c r="C688" s="2" t="s">
        <v>1044</v>
      </c>
      <c r="D688" s="2" t="s">
        <v>1089</v>
      </c>
      <c r="E688" s="2">
        <v>81112003</v>
      </c>
      <c r="F688" s="2" t="s">
        <v>1181</v>
      </c>
      <c r="G688" s="3">
        <v>1</v>
      </c>
      <c r="H688" s="3">
        <v>1</v>
      </c>
      <c r="I688" s="2">
        <v>11.5</v>
      </c>
      <c r="J688" s="2">
        <v>1</v>
      </c>
      <c r="K688" s="2" t="s">
        <v>30</v>
      </c>
      <c r="L688" s="2" t="s">
        <v>31</v>
      </c>
      <c r="M688" s="2" t="s">
        <v>57</v>
      </c>
      <c r="N688" s="2">
        <v>0</v>
      </c>
      <c r="O688" s="1">
        <v>76869312</v>
      </c>
      <c r="P688" s="1">
        <v>76869312</v>
      </c>
      <c r="Q688" s="1">
        <v>0</v>
      </c>
      <c r="R688" s="2">
        <v>0</v>
      </c>
      <c r="S688" s="2" t="s">
        <v>1048</v>
      </c>
      <c r="T688" s="2" t="s">
        <v>1049</v>
      </c>
      <c r="U688" s="2" t="s">
        <v>1050</v>
      </c>
      <c r="V688" s="2" t="s">
        <v>1051</v>
      </c>
      <c r="W688" s="2" t="s">
        <v>1052</v>
      </c>
      <c r="X688" s="2">
        <v>3241000</v>
      </c>
      <c r="Y688" s="2" t="s">
        <v>1053</v>
      </c>
    </row>
    <row r="689" spans="1:25" ht="90" x14ac:dyDescent="0.2">
      <c r="A689" s="2" t="s">
        <v>1182</v>
      </c>
      <c r="B689" s="2" t="s">
        <v>1043</v>
      </c>
      <c r="C689" s="2" t="s">
        <v>1044</v>
      </c>
      <c r="D689" s="2" t="s">
        <v>1089</v>
      </c>
      <c r="E689" s="2">
        <v>81111811</v>
      </c>
      <c r="F689" s="2" t="s">
        <v>1183</v>
      </c>
      <c r="G689" s="3">
        <v>1</v>
      </c>
      <c r="H689" s="3">
        <v>1</v>
      </c>
      <c r="I689" s="2">
        <v>11.5</v>
      </c>
      <c r="J689" s="2">
        <v>1</v>
      </c>
      <c r="K689" s="2" t="s">
        <v>30</v>
      </c>
      <c r="L689" s="2" t="s">
        <v>31</v>
      </c>
      <c r="M689" s="2" t="s">
        <v>911</v>
      </c>
      <c r="N689" s="2">
        <v>0</v>
      </c>
      <c r="O689" s="1">
        <v>17936170.5</v>
      </c>
      <c r="P689" s="1">
        <v>17936170.5</v>
      </c>
      <c r="Q689" s="1">
        <v>0</v>
      </c>
      <c r="R689" s="2">
        <v>0</v>
      </c>
      <c r="S689" s="2" t="s">
        <v>1048</v>
      </c>
      <c r="T689" s="2" t="s">
        <v>1049</v>
      </c>
      <c r="U689" s="2" t="s">
        <v>1050</v>
      </c>
      <c r="V689" s="2" t="s">
        <v>1051</v>
      </c>
      <c r="W689" s="2" t="s">
        <v>1052</v>
      </c>
      <c r="X689" s="2">
        <v>3241000</v>
      </c>
      <c r="Y689" s="2" t="s">
        <v>1053</v>
      </c>
    </row>
    <row r="690" spans="1:25" ht="135" x14ac:dyDescent="0.2">
      <c r="A690" s="2" t="s">
        <v>1184</v>
      </c>
      <c r="B690" s="2" t="s">
        <v>1043</v>
      </c>
      <c r="C690" s="2" t="s">
        <v>1044</v>
      </c>
      <c r="D690" s="2" t="s">
        <v>1065</v>
      </c>
      <c r="E690" s="28" t="s">
        <v>1185</v>
      </c>
      <c r="F690" s="28" t="s">
        <v>1186</v>
      </c>
      <c r="G690" s="3">
        <v>5</v>
      </c>
      <c r="H690" s="3">
        <v>5</v>
      </c>
      <c r="I690" s="2">
        <v>17</v>
      </c>
      <c r="J690" s="2">
        <v>1</v>
      </c>
      <c r="K690" s="28" t="s">
        <v>921</v>
      </c>
      <c r="L690" s="2" t="s">
        <v>922</v>
      </c>
      <c r="M690" s="2" t="s">
        <v>917</v>
      </c>
      <c r="N690" s="2">
        <v>0</v>
      </c>
      <c r="O690" s="28">
        <v>735635653</v>
      </c>
      <c r="P690" s="28">
        <v>735635653</v>
      </c>
      <c r="Q690" s="1">
        <v>0</v>
      </c>
      <c r="R690" s="2">
        <v>0</v>
      </c>
      <c r="S690" s="2" t="s">
        <v>1048</v>
      </c>
      <c r="T690" s="2" t="s">
        <v>1049</v>
      </c>
      <c r="U690" s="2" t="s">
        <v>1050</v>
      </c>
      <c r="V690" s="2" t="s">
        <v>1051</v>
      </c>
      <c r="W690" s="2" t="s">
        <v>1052</v>
      </c>
      <c r="X690" s="2">
        <v>3241000</v>
      </c>
      <c r="Y690" s="2" t="s">
        <v>1053</v>
      </c>
    </row>
    <row r="691" spans="1:25" ht="225" x14ac:dyDescent="0.2">
      <c r="A691" s="2" t="s">
        <v>1187</v>
      </c>
      <c r="B691" s="2" t="s">
        <v>1043</v>
      </c>
      <c r="C691" s="2" t="s">
        <v>1044</v>
      </c>
      <c r="D691" s="2" t="s">
        <v>1089</v>
      </c>
      <c r="E691" s="2">
        <v>80101504</v>
      </c>
      <c r="F691" s="2" t="s">
        <v>1188</v>
      </c>
      <c r="G691" s="3">
        <v>1</v>
      </c>
      <c r="H691" s="3">
        <v>1</v>
      </c>
      <c r="I691" s="2">
        <v>6</v>
      </c>
      <c r="J691" s="2">
        <v>1</v>
      </c>
      <c r="K691" s="2" t="s">
        <v>30</v>
      </c>
      <c r="L691" s="2" t="s">
        <v>31</v>
      </c>
      <c r="M691" s="2" t="s">
        <v>57</v>
      </c>
      <c r="N691" s="2">
        <v>0</v>
      </c>
      <c r="O691" s="4">
        <v>45000000</v>
      </c>
      <c r="P691" s="4">
        <v>45000000</v>
      </c>
      <c r="Q691" s="1">
        <v>0</v>
      </c>
      <c r="R691" s="2">
        <v>0</v>
      </c>
      <c r="S691" s="2" t="s">
        <v>1048</v>
      </c>
      <c r="T691" s="2" t="s">
        <v>1049</v>
      </c>
      <c r="U691" s="2" t="s">
        <v>1050</v>
      </c>
      <c r="V691" s="2" t="s">
        <v>1051</v>
      </c>
      <c r="W691" s="2" t="s">
        <v>1052</v>
      </c>
      <c r="X691" s="2" t="s">
        <v>1189</v>
      </c>
      <c r="Y691" s="96" t="s">
        <v>1053</v>
      </c>
    </row>
    <row r="692" spans="1:25" ht="180" x14ac:dyDescent="0.2">
      <c r="A692" s="2">
        <v>1</v>
      </c>
      <c r="B692" s="13" t="s">
        <v>1190</v>
      </c>
      <c r="C692" s="13" t="s">
        <v>1191</v>
      </c>
      <c r="D692" s="13" t="s">
        <v>1192</v>
      </c>
      <c r="E692" s="2">
        <v>811015</v>
      </c>
      <c r="F692" s="2" t="s">
        <v>1193</v>
      </c>
      <c r="G692" s="3">
        <v>4</v>
      </c>
      <c r="H692" s="3">
        <v>5</v>
      </c>
      <c r="I692" s="2">
        <v>9</v>
      </c>
      <c r="J692" s="2">
        <v>1</v>
      </c>
      <c r="K692" s="2" t="s">
        <v>944</v>
      </c>
      <c r="L692" s="2" t="s">
        <v>1194</v>
      </c>
      <c r="M692" s="2" t="s">
        <v>945</v>
      </c>
      <c r="N692" s="2">
        <v>3</v>
      </c>
      <c r="O692" s="47">
        <v>1150000000</v>
      </c>
      <c r="P692" s="47">
        <v>1150000000</v>
      </c>
      <c r="Q692" s="1">
        <v>0</v>
      </c>
      <c r="R692" s="2">
        <v>0</v>
      </c>
      <c r="S692" s="13" t="s">
        <v>1195</v>
      </c>
      <c r="T692" s="2" t="s">
        <v>1196</v>
      </c>
      <c r="U692" s="13" t="s">
        <v>1197</v>
      </c>
      <c r="V692" s="13" t="s">
        <v>1198</v>
      </c>
      <c r="W692" s="14" t="s">
        <v>1199</v>
      </c>
      <c r="X692" s="2" t="s">
        <v>1200</v>
      </c>
      <c r="Y692" s="96" t="s">
        <v>1201</v>
      </c>
    </row>
    <row r="693" spans="1:25" ht="180" x14ac:dyDescent="0.2">
      <c r="A693" s="2">
        <v>2</v>
      </c>
      <c r="B693" s="13" t="s">
        <v>1190</v>
      </c>
      <c r="C693" s="13" t="s">
        <v>1191</v>
      </c>
      <c r="D693" s="13" t="s">
        <v>1192</v>
      </c>
      <c r="E693" s="2">
        <v>811015</v>
      </c>
      <c r="F693" s="2" t="s">
        <v>1193</v>
      </c>
      <c r="G693" s="3">
        <v>4</v>
      </c>
      <c r="H693" s="3">
        <v>5</v>
      </c>
      <c r="I693" s="2">
        <v>9</v>
      </c>
      <c r="J693" s="2">
        <v>1</v>
      </c>
      <c r="K693" s="2" t="s">
        <v>944</v>
      </c>
      <c r="L693" s="2" t="s">
        <v>1194</v>
      </c>
      <c r="M693" s="2" t="s">
        <v>945</v>
      </c>
      <c r="N693" s="2">
        <v>3</v>
      </c>
      <c r="O693" s="47">
        <v>1150000000</v>
      </c>
      <c r="P693" s="47">
        <v>1150000000</v>
      </c>
      <c r="Q693" s="1">
        <v>1</v>
      </c>
      <c r="R693" s="2">
        <v>2</v>
      </c>
      <c r="S693" s="13" t="s">
        <v>1195</v>
      </c>
      <c r="T693" s="2" t="s">
        <v>1196</v>
      </c>
      <c r="U693" s="13" t="s">
        <v>1197</v>
      </c>
      <c r="V693" s="13" t="s">
        <v>1198</v>
      </c>
      <c r="W693" s="13" t="s">
        <v>1199</v>
      </c>
      <c r="X693" s="2" t="s">
        <v>1200</v>
      </c>
      <c r="Y693" s="96" t="s">
        <v>1201</v>
      </c>
    </row>
    <row r="694" spans="1:25" ht="180" x14ac:dyDescent="0.2">
      <c r="A694" s="2">
        <v>3</v>
      </c>
      <c r="B694" s="13" t="s">
        <v>1190</v>
      </c>
      <c r="C694" s="13" t="s">
        <v>1191</v>
      </c>
      <c r="D694" s="13" t="s">
        <v>1192</v>
      </c>
      <c r="E694" s="2">
        <v>811015</v>
      </c>
      <c r="F694" s="2" t="s">
        <v>1193</v>
      </c>
      <c r="G694" s="3">
        <v>7</v>
      </c>
      <c r="H694" s="3">
        <v>8</v>
      </c>
      <c r="I694" s="2">
        <v>9</v>
      </c>
      <c r="J694" s="2">
        <v>1</v>
      </c>
      <c r="K694" s="2" t="s">
        <v>944</v>
      </c>
      <c r="L694" s="2" t="s">
        <v>1194</v>
      </c>
      <c r="M694" s="2" t="s">
        <v>945</v>
      </c>
      <c r="N694" s="2">
        <v>3</v>
      </c>
      <c r="O694" s="47">
        <v>1150000000</v>
      </c>
      <c r="P694" s="47">
        <v>1150000000</v>
      </c>
      <c r="Q694" s="1">
        <v>1</v>
      </c>
      <c r="R694" s="2">
        <v>2</v>
      </c>
      <c r="S694" s="13" t="s">
        <v>1195</v>
      </c>
      <c r="T694" s="2" t="s">
        <v>1196</v>
      </c>
      <c r="U694" s="13" t="s">
        <v>1197</v>
      </c>
      <c r="V694" s="13" t="s">
        <v>1198</v>
      </c>
      <c r="W694" s="13" t="s">
        <v>1199</v>
      </c>
      <c r="X694" s="2" t="s">
        <v>1200</v>
      </c>
      <c r="Y694" s="96" t="s">
        <v>1201</v>
      </c>
    </row>
    <row r="695" spans="1:25" ht="180" x14ac:dyDescent="0.2">
      <c r="A695" s="2">
        <v>4</v>
      </c>
      <c r="B695" s="13" t="s">
        <v>1190</v>
      </c>
      <c r="C695" s="13" t="s">
        <v>1191</v>
      </c>
      <c r="D695" s="13" t="s">
        <v>1192</v>
      </c>
      <c r="E695" s="2">
        <v>811015</v>
      </c>
      <c r="F695" s="2" t="s">
        <v>1193</v>
      </c>
      <c r="G695" s="3">
        <v>7</v>
      </c>
      <c r="H695" s="3">
        <v>8</v>
      </c>
      <c r="I695" s="2">
        <v>9</v>
      </c>
      <c r="J695" s="2">
        <v>1</v>
      </c>
      <c r="K695" s="2" t="s">
        <v>944</v>
      </c>
      <c r="L695" s="2" t="s">
        <v>1194</v>
      </c>
      <c r="M695" s="2" t="s">
        <v>945</v>
      </c>
      <c r="N695" s="2">
        <v>3</v>
      </c>
      <c r="O695" s="47">
        <v>1150000000</v>
      </c>
      <c r="P695" s="47">
        <v>1150000000</v>
      </c>
      <c r="Q695" s="1">
        <v>1</v>
      </c>
      <c r="R695" s="2">
        <v>2</v>
      </c>
      <c r="S695" s="13" t="s">
        <v>1195</v>
      </c>
      <c r="T695" s="2" t="s">
        <v>1196</v>
      </c>
      <c r="U695" s="13" t="s">
        <v>1197</v>
      </c>
      <c r="V695" s="13" t="s">
        <v>1198</v>
      </c>
      <c r="W695" s="13" t="s">
        <v>1199</v>
      </c>
      <c r="X695" s="2" t="s">
        <v>1200</v>
      </c>
      <c r="Y695" s="96" t="s">
        <v>1201</v>
      </c>
    </row>
    <row r="696" spans="1:25" ht="180" x14ac:dyDescent="0.2">
      <c r="A696" s="2">
        <v>5</v>
      </c>
      <c r="B696" s="13" t="s">
        <v>1190</v>
      </c>
      <c r="C696" s="13" t="s">
        <v>1191</v>
      </c>
      <c r="D696" s="13" t="s">
        <v>1192</v>
      </c>
      <c r="E696" s="2">
        <v>72121406</v>
      </c>
      <c r="F696" s="2" t="s">
        <v>1202</v>
      </c>
      <c r="G696" s="3">
        <v>2</v>
      </c>
      <c r="H696" s="3">
        <v>4</v>
      </c>
      <c r="I696" s="2">
        <v>14</v>
      </c>
      <c r="J696" s="2">
        <v>1</v>
      </c>
      <c r="K696" s="2" t="s">
        <v>51</v>
      </c>
      <c r="L696" s="2" t="s">
        <v>52</v>
      </c>
      <c r="M696" s="2" t="s">
        <v>1203</v>
      </c>
      <c r="N696" s="2">
        <v>3</v>
      </c>
      <c r="O696" s="47">
        <v>14552026962</v>
      </c>
      <c r="P696" s="47">
        <v>7929350000</v>
      </c>
      <c r="Q696" s="1">
        <v>1</v>
      </c>
      <c r="R696" s="2">
        <v>2</v>
      </c>
      <c r="S696" s="13" t="s">
        <v>1195</v>
      </c>
      <c r="T696" s="2" t="s">
        <v>1196</v>
      </c>
      <c r="U696" s="13" t="s">
        <v>1197</v>
      </c>
      <c r="V696" s="13" t="s">
        <v>1198</v>
      </c>
      <c r="W696" s="13" t="s">
        <v>1199</v>
      </c>
      <c r="X696" s="2" t="s">
        <v>1200</v>
      </c>
      <c r="Y696" s="96" t="s">
        <v>1201</v>
      </c>
    </row>
    <row r="697" spans="1:25" ht="225" x14ac:dyDescent="0.2">
      <c r="A697" s="2">
        <v>6</v>
      </c>
      <c r="B697" s="13" t="s">
        <v>1190</v>
      </c>
      <c r="C697" s="13" t="s">
        <v>1191</v>
      </c>
      <c r="D697" s="13" t="s">
        <v>1192</v>
      </c>
      <c r="E697" s="2">
        <v>81101513</v>
      </c>
      <c r="F697" s="2" t="s">
        <v>1204</v>
      </c>
      <c r="G697" s="3">
        <v>2</v>
      </c>
      <c r="H697" s="3">
        <v>4</v>
      </c>
      <c r="I697" s="2">
        <v>14</v>
      </c>
      <c r="J697" s="2">
        <v>1</v>
      </c>
      <c r="K697" s="2" t="s">
        <v>944</v>
      </c>
      <c r="L697" s="2" t="s">
        <v>1194</v>
      </c>
      <c r="M697" s="2" t="s">
        <v>1205</v>
      </c>
      <c r="N697" s="2">
        <v>3</v>
      </c>
      <c r="O697" s="47">
        <v>1259348364</v>
      </c>
      <c r="P697" s="47">
        <v>650650000.00000012</v>
      </c>
      <c r="Q697" s="1">
        <v>1</v>
      </c>
      <c r="R697" s="2">
        <v>2</v>
      </c>
      <c r="S697" s="13" t="s">
        <v>1195</v>
      </c>
      <c r="T697" s="2" t="s">
        <v>1196</v>
      </c>
      <c r="U697" s="13" t="s">
        <v>1197</v>
      </c>
      <c r="V697" s="13" t="s">
        <v>1198</v>
      </c>
      <c r="W697" s="13" t="s">
        <v>1199</v>
      </c>
      <c r="X697" s="2" t="s">
        <v>1200</v>
      </c>
      <c r="Y697" s="96" t="s">
        <v>1201</v>
      </c>
    </row>
    <row r="698" spans="1:25" ht="180" x14ac:dyDescent="0.2">
      <c r="A698" s="2">
        <v>7</v>
      </c>
      <c r="B698" s="13" t="s">
        <v>1190</v>
      </c>
      <c r="C698" s="13" t="s">
        <v>1191</v>
      </c>
      <c r="D698" s="13" t="s">
        <v>1192</v>
      </c>
      <c r="E698" s="2">
        <v>72121406</v>
      </c>
      <c r="F698" s="2" t="s">
        <v>1206</v>
      </c>
      <c r="G698" s="3">
        <v>9</v>
      </c>
      <c r="H698" s="3">
        <v>11</v>
      </c>
      <c r="I698" s="2">
        <v>15</v>
      </c>
      <c r="J698" s="2">
        <v>1</v>
      </c>
      <c r="K698" s="2" t="s">
        <v>51</v>
      </c>
      <c r="L698" s="2" t="s">
        <v>52</v>
      </c>
      <c r="M698" s="2" t="s">
        <v>1203</v>
      </c>
      <c r="N698" s="2">
        <v>3</v>
      </c>
      <c r="O698" s="47">
        <v>24000000000</v>
      </c>
      <c r="P698" s="47">
        <v>7800000000</v>
      </c>
      <c r="Q698" s="1">
        <v>1</v>
      </c>
      <c r="R698" s="2">
        <v>2</v>
      </c>
      <c r="S698" s="13" t="s">
        <v>1195</v>
      </c>
      <c r="T698" s="2" t="s">
        <v>1196</v>
      </c>
      <c r="U698" s="13" t="s">
        <v>1197</v>
      </c>
      <c r="V698" s="13" t="s">
        <v>1198</v>
      </c>
      <c r="W698" s="13" t="s">
        <v>1199</v>
      </c>
      <c r="X698" s="2" t="s">
        <v>1200</v>
      </c>
      <c r="Y698" s="96" t="s">
        <v>1201</v>
      </c>
    </row>
    <row r="699" spans="1:25" ht="225" x14ac:dyDescent="0.2">
      <c r="A699" s="2">
        <v>8</v>
      </c>
      <c r="B699" s="13" t="s">
        <v>1190</v>
      </c>
      <c r="C699" s="13" t="s">
        <v>1191</v>
      </c>
      <c r="D699" s="13" t="s">
        <v>1192</v>
      </c>
      <c r="E699" s="2">
        <v>81101513</v>
      </c>
      <c r="F699" s="2" t="s">
        <v>1207</v>
      </c>
      <c r="G699" s="3">
        <v>9</v>
      </c>
      <c r="H699" s="3">
        <v>11</v>
      </c>
      <c r="I699" s="2">
        <v>16</v>
      </c>
      <c r="J699" s="2">
        <v>1</v>
      </c>
      <c r="K699" s="2" t="s">
        <v>944</v>
      </c>
      <c r="L699" s="2" t="s">
        <v>1194</v>
      </c>
      <c r="M699" s="2" t="s">
        <v>1205</v>
      </c>
      <c r="N699" s="2">
        <v>3</v>
      </c>
      <c r="O699" s="47">
        <v>2000000000</v>
      </c>
      <c r="P699" s="47">
        <v>200000000</v>
      </c>
      <c r="Q699" s="1">
        <v>1</v>
      </c>
      <c r="R699" s="2">
        <v>2</v>
      </c>
      <c r="S699" s="13" t="s">
        <v>1195</v>
      </c>
      <c r="T699" s="2" t="s">
        <v>1196</v>
      </c>
      <c r="U699" s="13" t="s">
        <v>1197</v>
      </c>
      <c r="V699" s="13" t="s">
        <v>1198</v>
      </c>
      <c r="W699" s="13" t="s">
        <v>1199</v>
      </c>
      <c r="X699" s="2" t="s">
        <v>1200</v>
      </c>
      <c r="Y699" s="96" t="s">
        <v>1201</v>
      </c>
    </row>
    <row r="700" spans="1:25" ht="180" x14ac:dyDescent="0.2">
      <c r="A700" s="2">
        <v>9</v>
      </c>
      <c r="B700" s="13" t="s">
        <v>1190</v>
      </c>
      <c r="C700" s="13" t="s">
        <v>1191</v>
      </c>
      <c r="D700" s="13" t="s">
        <v>1192</v>
      </c>
      <c r="E700" s="2">
        <v>72121406</v>
      </c>
      <c r="F700" s="2" t="s">
        <v>1208</v>
      </c>
      <c r="G700" s="3">
        <v>3</v>
      </c>
      <c r="H700" s="3">
        <v>4</v>
      </c>
      <c r="I700" s="2">
        <v>12</v>
      </c>
      <c r="J700" s="2">
        <v>1</v>
      </c>
      <c r="K700" s="2" t="s">
        <v>51</v>
      </c>
      <c r="L700" s="2" t="s">
        <v>52</v>
      </c>
      <c r="M700" s="2" t="s">
        <v>1203</v>
      </c>
      <c r="N700" s="2">
        <v>3</v>
      </c>
      <c r="O700" s="47">
        <v>13472473560</v>
      </c>
      <c r="P700" s="47">
        <v>9091500000</v>
      </c>
      <c r="Q700" s="1">
        <v>1</v>
      </c>
      <c r="R700" s="2">
        <v>2</v>
      </c>
      <c r="S700" s="13" t="s">
        <v>1195</v>
      </c>
      <c r="T700" s="2" t="s">
        <v>1196</v>
      </c>
      <c r="U700" s="13" t="s">
        <v>1197</v>
      </c>
      <c r="V700" s="13" t="s">
        <v>1198</v>
      </c>
      <c r="W700" s="13" t="s">
        <v>1199</v>
      </c>
      <c r="X700" s="2" t="s">
        <v>1200</v>
      </c>
      <c r="Y700" s="96" t="s">
        <v>1201</v>
      </c>
    </row>
    <row r="701" spans="1:25" ht="225" x14ac:dyDescent="0.2">
      <c r="A701" s="2">
        <v>10</v>
      </c>
      <c r="B701" s="14" t="s">
        <v>1190</v>
      </c>
      <c r="C701" s="14" t="s">
        <v>1191</v>
      </c>
      <c r="D701" s="14" t="s">
        <v>1192</v>
      </c>
      <c r="E701" s="2">
        <v>81101513</v>
      </c>
      <c r="F701" s="2" t="s">
        <v>1209</v>
      </c>
      <c r="G701" s="3">
        <v>3</v>
      </c>
      <c r="H701" s="3">
        <v>4</v>
      </c>
      <c r="I701" s="2">
        <v>17.5</v>
      </c>
      <c r="J701" s="2">
        <v>1</v>
      </c>
      <c r="K701" s="2" t="s">
        <v>944</v>
      </c>
      <c r="L701" s="2" t="s">
        <v>1194</v>
      </c>
      <c r="M701" s="2" t="s">
        <v>1205</v>
      </c>
      <c r="N701" s="2">
        <v>3</v>
      </c>
      <c r="O701" s="47">
        <v>1031301050</v>
      </c>
      <c r="P701" s="47">
        <v>808500000</v>
      </c>
      <c r="Q701" s="1">
        <v>1</v>
      </c>
      <c r="R701" s="2">
        <v>2</v>
      </c>
      <c r="S701" s="14" t="s">
        <v>1195</v>
      </c>
      <c r="T701" s="2" t="s">
        <v>1196</v>
      </c>
      <c r="U701" s="14" t="s">
        <v>1197</v>
      </c>
      <c r="V701" s="14" t="s">
        <v>1198</v>
      </c>
      <c r="W701" s="14" t="s">
        <v>1199</v>
      </c>
      <c r="X701" s="2" t="s">
        <v>1200</v>
      </c>
      <c r="Y701" s="96" t="s">
        <v>1201</v>
      </c>
    </row>
    <row r="702" spans="1:25" ht="195" x14ac:dyDescent="0.2">
      <c r="A702" s="2">
        <v>11</v>
      </c>
      <c r="B702" s="13" t="s">
        <v>1190</v>
      </c>
      <c r="C702" s="13" t="s">
        <v>1191</v>
      </c>
      <c r="D702" s="13" t="s">
        <v>1192</v>
      </c>
      <c r="E702" s="2">
        <v>72121406</v>
      </c>
      <c r="F702" s="2" t="s">
        <v>1210</v>
      </c>
      <c r="G702" s="3">
        <v>9</v>
      </c>
      <c r="H702" s="3">
        <v>11</v>
      </c>
      <c r="I702" s="2">
        <v>15</v>
      </c>
      <c r="J702" s="2">
        <v>1</v>
      </c>
      <c r="K702" s="2" t="s">
        <v>51</v>
      </c>
      <c r="L702" s="2" t="s">
        <v>52</v>
      </c>
      <c r="M702" s="2" t="s">
        <v>1203</v>
      </c>
      <c r="N702" s="2">
        <v>3</v>
      </c>
      <c r="O702" s="47">
        <v>26472000000</v>
      </c>
      <c r="P702" s="47">
        <v>8000800000</v>
      </c>
      <c r="Q702" s="1">
        <v>1</v>
      </c>
      <c r="R702" s="2">
        <v>2</v>
      </c>
      <c r="S702" s="13" t="s">
        <v>1195</v>
      </c>
      <c r="T702" s="2" t="s">
        <v>1196</v>
      </c>
      <c r="U702" s="14" t="s">
        <v>1197</v>
      </c>
      <c r="V702" s="13" t="s">
        <v>1198</v>
      </c>
      <c r="W702" s="13" t="s">
        <v>1199</v>
      </c>
      <c r="X702" s="2" t="s">
        <v>1200</v>
      </c>
      <c r="Y702" s="96" t="s">
        <v>1201</v>
      </c>
    </row>
    <row r="703" spans="1:25" ht="240" x14ac:dyDescent="0.2">
      <c r="A703" s="2">
        <v>12</v>
      </c>
      <c r="B703" s="13" t="s">
        <v>1190</v>
      </c>
      <c r="C703" s="13" t="s">
        <v>1191</v>
      </c>
      <c r="D703" s="13" t="s">
        <v>1192</v>
      </c>
      <c r="E703" s="2">
        <v>81101513</v>
      </c>
      <c r="F703" s="2" t="s">
        <v>1211</v>
      </c>
      <c r="G703" s="3">
        <v>9</v>
      </c>
      <c r="H703" s="3">
        <v>11</v>
      </c>
      <c r="I703" s="2">
        <v>16</v>
      </c>
      <c r="J703" s="2">
        <v>1</v>
      </c>
      <c r="K703" s="2" t="s">
        <v>944</v>
      </c>
      <c r="L703" s="2" t="s">
        <v>1194</v>
      </c>
      <c r="M703" s="2" t="s">
        <v>1205</v>
      </c>
      <c r="N703" s="2">
        <v>3</v>
      </c>
      <c r="O703" s="47">
        <v>2128000000</v>
      </c>
      <c r="P703" s="47">
        <v>319200000</v>
      </c>
      <c r="Q703" s="1">
        <v>1</v>
      </c>
      <c r="R703" s="2">
        <v>2</v>
      </c>
      <c r="S703" s="13" t="s">
        <v>1195</v>
      </c>
      <c r="T703" s="2" t="s">
        <v>1196</v>
      </c>
      <c r="U703" s="14" t="s">
        <v>1197</v>
      </c>
      <c r="V703" s="13" t="s">
        <v>1198</v>
      </c>
      <c r="W703" s="13" t="s">
        <v>1199</v>
      </c>
      <c r="X703" s="2" t="s">
        <v>1200</v>
      </c>
      <c r="Y703" s="96" t="s">
        <v>1201</v>
      </c>
    </row>
    <row r="704" spans="1:25" ht="195" x14ac:dyDescent="0.2">
      <c r="A704" s="2">
        <v>13</v>
      </c>
      <c r="B704" s="13" t="s">
        <v>1190</v>
      </c>
      <c r="C704" s="13" t="s">
        <v>1191</v>
      </c>
      <c r="D704" s="13" t="s">
        <v>1192</v>
      </c>
      <c r="E704" s="2">
        <v>72121406</v>
      </c>
      <c r="F704" s="2" t="s">
        <v>1212</v>
      </c>
      <c r="G704" s="3">
        <v>9</v>
      </c>
      <c r="H704" s="3">
        <v>11</v>
      </c>
      <c r="I704" s="2">
        <v>18</v>
      </c>
      <c r="J704" s="2">
        <v>1</v>
      </c>
      <c r="K704" s="2" t="s">
        <v>51</v>
      </c>
      <c r="L704" s="2" t="s">
        <v>52</v>
      </c>
      <c r="M704" s="2" t="s">
        <v>1203</v>
      </c>
      <c r="N704" s="2">
        <v>3</v>
      </c>
      <c r="O704" s="47">
        <v>30072000000</v>
      </c>
      <c r="P704" s="47">
        <v>7523532414</v>
      </c>
      <c r="Q704" s="1">
        <v>1</v>
      </c>
      <c r="R704" s="2">
        <v>2</v>
      </c>
      <c r="S704" s="13" t="s">
        <v>1195</v>
      </c>
      <c r="T704" s="2" t="s">
        <v>1196</v>
      </c>
      <c r="U704" s="14" t="s">
        <v>1197</v>
      </c>
      <c r="V704" s="13" t="s">
        <v>1198</v>
      </c>
      <c r="W704" s="13" t="s">
        <v>1199</v>
      </c>
      <c r="X704" s="2" t="s">
        <v>1200</v>
      </c>
      <c r="Y704" s="96" t="s">
        <v>1201</v>
      </c>
    </row>
    <row r="705" spans="1:25" ht="240" x14ac:dyDescent="0.2">
      <c r="A705" s="2">
        <v>14</v>
      </c>
      <c r="B705" s="13" t="s">
        <v>1190</v>
      </c>
      <c r="C705" s="13" t="s">
        <v>1191</v>
      </c>
      <c r="D705" s="13" t="s">
        <v>1192</v>
      </c>
      <c r="E705" s="2">
        <v>81101513</v>
      </c>
      <c r="F705" s="2" t="s">
        <v>1213</v>
      </c>
      <c r="G705" s="3">
        <v>9</v>
      </c>
      <c r="H705" s="3">
        <v>11</v>
      </c>
      <c r="I705" s="2">
        <v>19</v>
      </c>
      <c r="J705" s="2">
        <v>1</v>
      </c>
      <c r="K705" s="2" t="s">
        <v>944</v>
      </c>
      <c r="L705" s="2" t="s">
        <v>1194</v>
      </c>
      <c r="M705" s="2" t="s">
        <v>1205</v>
      </c>
      <c r="N705" s="2">
        <v>3</v>
      </c>
      <c r="O705" s="47">
        <v>2528000000</v>
      </c>
      <c r="P705" s="47">
        <v>379200000</v>
      </c>
      <c r="Q705" s="1">
        <v>1</v>
      </c>
      <c r="R705" s="2">
        <v>2</v>
      </c>
      <c r="S705" s="13" t="s">
        <v>1195</v>
      </c>
      <c r="T705" s="2" t="s">
        <v>1196</v>
      </c>
      <c r="U705" s="14" t="s">
        <v>1197</v>
      </c>
      <c r="V705" s="13" t="s">
        <v>1198</v>
      </c>
      <c r="W705" s="13" t="s">
        <v>1199</v>
      </c>
      <c r="X705" s="2" t="s">
        <v>1200</v>
      </c>
      <c r="Y705" s="96" t="s">
        <v>1201</v>
      </c>
    </row>
    <row r="706" spans="1:25" ht="285" x14ac:dyDescent="0.2">
      <c r="A706" s="2">
        <v>17</v>
      </c>
      <c r="B706" s="14" t="s">
        <v>1190</v>
      </c>
      <c r="C706" s="14" t="s">
        <v>1191</v>
      </c>
      <c r="D706" s="14" t="s">
        <v>1214</v>
      </c>
      <c r="E706" s="2" t="s">
        <v>1215</v>
      </c>
      <c r="F706" s="2" t="s">
        <v>1216</v>
      </c>
      <c r="G706" s="3">
        <v>3</v>
      </c>
      <c r="H706" s="3">
        <v>4</v>
      </c>
      <c r="I706" s="2">
        <v>22</v>
      </c>
      <c r="J706" s="2">
        <v>1</v>
      </c>
      <c r="K706" s="2" t="s">
        <v>944</v>
      </c>
      <c r="L706" s="2" t="s">
        <v>1194</v>
      </c>
      <c r="M706" s="2" t="s">
        <v>1205</v>
      </c>
      <c r="N706" s="2">
        <v>3</v>
      </c>
      <c r="O706" s="47">
        <v>1409863480</v>
      </c>
      <c r="P706" s="47">
        <v>845918088</v>
      </c>
      <c r="Q706" s="1">
        <v>1</v>
      </c>
      <c r="R706" s="2">
        <v>2</v>
      </c>
      <c r="S706" s="14" t="s">
        <v>1195</v>
      </c>
      <c r="T706" s="2" t="s">
        <v>1196</v>
      </c>
      <c r="U706" s="14" t="s">
        <v>1197</v>
      </c>
      <c r="V706" s="14" t="s">
        <v>1198</v>
      </c>
      <c r="W706" s="14" t="s">
        <v>1199</v>
      </c>
      <c r="X706" s="2" t="s">
        <v>1200</v>
      </c>
      <c r="Y706" s="96" t="s">
        <v>1201</v>
      </c>
    </row>
    <row r="707" spans="1:25" ht="225" x14ac:dyDescent="0.2">
      <c r="A707" s="2">
        <v>18</v>
      </c>
      <c r="B707" s="14" t="s">
        <v>1190</v>
      </c>
      <c r="C707" s="14" t="s">
        <v>1191</v>
      </c>
      <c r="D707" s="14" t="s">
        <v>1214</v>
      </c>
      <c r="E707" s="2">
        <v>72121406</v>
      </c>
      <c r="F707" s="2" t="s">
        <v>1217</v>
      </c>
      <c r="G707" s="3">
        <v>2</v>
      </c>
      <c r="H707" s="3">
        <v>3</v>
      </c>
      <c r="I707" s="2">
        <v>14</v>
      </c>
      <c r="J707" s="2">
        <v>1</v>
      </c>
      <c r="K707" s="2" t="s">
        <v>51</v>
      </c>
      <c r="L707" s="2" t="s">
        <v>52</v>
      </c>
      <c r="M707" s="2" t="s">
        <v>1203</v>
      </c>
      <c r="N707" s="2">
        <v>3</v>
      </c>
      <c r="O707" s="47">
        <v>20022999420</v>
      </c>
      <c r="P707" s="47">
        <v>11635280498</v>
      </c>
      <c r="Q707" s="1">
        <v>1</v>
      </c>
      <c r="R707" s="2">
        <v>2</v>
      </c>
      <c r="S707" s="14" t="s">
        <v>1195</v>
      </c>
      <c r="T707" s="2" t="s">
        <v>1196</v>
      </c>
      <c r="U707" s="14" t="s">
        <v>1197</v>
      </c>
      <c r="V707" s="14" t="s">
        <v>1198</v>
      </c>
      <c r="W707" s="14" t="s">
        <v>1199</v>
      </c>
      <c r="X707" s="2" t="s">
        <v>1200</v>
      </c>
      <c r="Y707" s="96" t="s">
        <v>1201</v>
      </c>
    </row>
    <row r="708" spans="1:25" ht="285" x14ac:dyDescent="0.2">
      <c r="A708" s="2">
        <v>19</v>
      </c>
      <c r="B708" s="14" t="s">
        <v>1190</v>
      </c>
      <c r="C708" s="14" t="s">
        <v>1191</v>
      </c>
      <c r="D708" s="14" t="s">
        <v>1214</v>
      </c>
      <c r="E708" s="2" t="s">
        <v>1215</v>
      </c>
      <c r="F708" s="2" t="s">
        <v>1218</v>
      </c>
      <c r="G708" s="3">
        <v>2</v>
      </c>
      <c r="H708" s="3">
        <v>3</v>
      </c>
      <c r="I708" s="2">
        <v>20.5</v>
      </c>
      <c r="J708" s="2">
        <v>1</v>
      </c>
      <c r="K708" s="2" t="s">
        <v>944</v>
      </c>
      <c r="L708" s="2" t="s">
        <v>1194</v>
      </c>
      <c r="M708" s="2" t="s">
        <v>1205</v>
      </c>
      <c r="N708" s="2">
        <v>3</v>
      </c>
      <c r="O708" s="47">
        <v>1079099797</v>
      </c>
      <c r="P708" s="47">
        <v>593504888</v>
      </c>
      <c r="Q708" s="1">
        <v>1</v>
      </c>
      <c r="R708" s="2">
        <v>2</v>
      </c>
      <c r="S708" s="14" t="s">
        <v>1195</v>
      </c>
      <c r="T708" s="2" t="s">
        <v>1196</v>
      </c>
      <c r="U708" s="14" t="s">
        <v>1197</v>
      </c>
      <c r="V708" s="14" t="s">
        <v>1198</v>
      </c>
      <c r="W708" s="14" t="s">
        <v>1199</v>
      </c>
      <c r="X708" s="2" t="s">
        <v>1200</v>
      </c>
      <c r="Y708" s="96" t="s">
        <v>1201</v>
      </c>
    </row>
    <row r="709" spans="1:25" ht="180" x14ac:dyDescent="0.2">
      <c r="A709" s="2">
        <v>20</v>
      </c>
      <c r="B709" s="14" t="s">
        <v>1190</v>
      </c>
      <c r="C709" s="14" t="s">
        <v>1191</v>
      </c>
      <c r="D709" s="14" t="s">
        <v>1214</v>
      </c>
      <c r="E709" s="2">
        <v>72121406</v>
      </c>
      <c r="F709" s="2" t="s">
        <v>1219</v>
      </c>
      <c r="G709" s="2">
        <v>7</v>
      </c>
      <c r="H709" s="2">
        <v>7</v>
      </c>
      <c r="I709" s="2">
        <v>6</v>
      </c>
      <c r="J709" s="2">
        <v>1</v>
      </c>
      <c r="K709" s="2" t="s">
        <v>51</v>
      </c>
      <c r="L709" s="2" t="s">
        <v>52</v>
      </c>
      <c r="M709" s="2" t="s">
        <v>1203</v>
      </c>
      <c r="N709" s="2">
        <v>3</v>
      </c>
      <c r="O709" s="47">
        <v>2073402660</v>
      </c>
      <c r="P709" s="47">
        <v>2073402660</v>
      </c>
      <c r="Q709" s="1">
        <v>0</v>
      </c>
      <c r="R709" s="2">
        <v>0</v>
      </c>
      <c r="S709" s="14" t="s">
        <v>1195</v>
      </c>
      <c r="T709" s="2" t="s">
        <v>1196</v>
      </c>
      <c r="U709" s="14" t="s">
        <v>1197</v>
      </c>
      <c r="V709" s="14" t="s">
        <v>1198</v>
      </c>
      <c r="W709" s="14" t="s">
        <v>1199</v>
      </c>
      <c r="X709" s="2" t="s">
        <v>1200</v>
      </c>
      <c r="Y709" s="96" t="s">
        <v>1201</v>
      </c>
    </row>
    <row r="710" spans="1:25" ht="240" x14ac:dyDescent="0.2">
      <c r="A710" s="2">
        <v>21</v>
      </c>
      <c r="B710" s="14" t="s">
        <v>1190</v>
      </c>
      <c r="C710" s="14" t="s">
        <v>1191</v>
      </c>
      <c r="D710" s="14" t="s">
        <v>1214</v>
      </c>
      <c r="E710" s="2" t="s">
        <v>1215</v>
      </c>
      <c r="F710" s="2" t="s">
        <v>1220</v>
      </c>
      <c r="G710" s="2">
        <v>7</v>
      </c>
      <c r="H710" s="2">
        <v>7</v>
      </c>
      <c r="I710" s="2">
        <v>9.5</v>
      </c>
      <c r="J710" s="2">
        <v>1</v>
      </c>
      <c r="K710" s="2" t="s">
        <v>944</v>
      </c>
      <c r="L710" s="2" t="s">
        <v>1194</v>
      </c>
      <c r="M710" s="2" t="s">
        <v>1205</v>
      </c>
      <c r="N710" s="2">
        <v>3</v>
      </c>
      <c r="O710" s="47">
        <v>161047791</v>
      </c>
      <c r="P710" s="47">
        <v>161047791</v>
      </c>
      <c r="Q710" s="1">
        <v>0</v>
      </c>
      <c r="R710" s="2">
        <v>0</v>
      </c>
      <c r="S710" s="14" t="s">
        <v>1195</v>
      </c>
      <c r="T710" s="2" t="s">
        <v>1196</v>
      </c>
      <c r="U710" s="14" t="s">
        <v>1197</v>
      </c>
      <c r="V710" s="14" t="s">
        <v>1198</v>
      </c>
      <c r="W710" s="14" t="s">
        <v>1199</v>
      </c>
      <c r="X710" s="2" t="s">
        <v>1200</v>
      </c>
      <c r="Y710" s="96" t="s">
        <v>1201</v>
      </c>
    </row>
    <row r="711" spans="1:25" ht="180" x14ac:dyDescent="0.2">
      <c r="A711" s="2">
        <v>22</v>
      </c>
      <c r="B711" s="14" t="s">
        <v>1190</v>
      </c>
      <c r="C711" s="14" t="s">
        <v>1191</v>
      </c>
      <c r="D711" s="14" t="s">
        <v>1214</v>
      </c>
      <c r="E711" s="2">
        <v>72121406</v>
      </c>
      <c r="F711" s="2" t="s">
        <v>1221</v>
      </c>
      <c r="G711" s="3">
        <v>3</v>
      </c>
      <c r="H711" s="3">
        <v>4</v>
      </c>
      <c r="I711" s="2">
        <v>14</v>
      </c>
      <c r="J711" s="2">
        <v>1</v>
      </c>
      <c r="K711" s="2" t="s">
        <v>51</v>
      </c>
      <c r="L711" s="2" t="s">
        <v>52</v>
      </c>
      <c r="M711" s="2" t="s">
        <v>1203</v>
      </c>
      <c r="N711" s="2">
        <v>3</v>
      </c>
      <c r="O711" s="47">
        <v>10036106172</v>
      </c>
      <c r="P711" s="47">
        <v>4965282200</v>
      </c>
      <c r="Q711" s="1">
        <v>1</v>
      </c>
      <c r="R711" s="2">
        <v>2</v>
      </c>
      <c r="S711" s="14" t="s">
        <v>1195</v>
      </c>
      <c r="T711" s="2" t="s">
        <v>1196</v>
      </c>
      <c r="U711" s="14" t="s">
        <v>1197</v>
      </c>
      <c r="V711" s="14" t="s">
        <v>1198</v>
      </c>
      <c r="W711" s="14" t="s">
        <v>1199</v>
      </c>
      <c r="X711" s="2" t="s">
        <v>1200</v>
      </c>
      <c r="Y711" s="96" t="s">
        <v>1201</v>
      </c>
    </row>
    <row r="712" spans="1:25" ht="225" x14ac:dyDescent="0.2">
      <c r="A712" s="2">
        <v>23</v>
      </c>
      <c r="B712" s="14" t="s">
        <v>1190</v>
      </c>
      <c r="C712" s="14" t="s">
        <v>1191</v>
      </c>
      <c r="D712" s="14" t="s">
        <v>1214</v>
      </c>
      <c r="E712" s="2" t="s">
        <v>1215</v>
      </c>
      <c r="F712" s="2" t="s">
        <v>1222</v>
      </c>
      <c r="G712" s="3">
        <v>3</v>
      </c>
      <c r="H712" s="3">
        <v>4</v>
      </c>
      <c r="I712" s="2">
        <v>18.5</v>
      </c>
      <c r="J712" s="2">
        <v>1</v>
      </c>
      <c r="K712" s="2" t="s">
        <v>944</v>
      </c>
      <c r="L712" s="2" t="s">
        <v>1194</v>
      </c>
      <c r="M712" s="2" t="s">
        <v>1205</v>
      </c>
      <c r="N712" s="2">
        <v>3</v>
      </c>
      <c r="O712" s="47">
        <v>1089993256</v>
      </c>
      <c r="P712" s="47">
        <v>431200000</v>
      </c>
      <c r="Q712" s="1">
        <v>1</v>
      </c>
      <c r="R712" s="2">
        <v>2</v>
      </c>
      <c r="S712" s="14" t="s">
        <v>1195</v>
      </c>
      <c r="T712" s="2" t="s">
        <v>1196</v>
      </c>
      <c r="U712" s="14" t="s">
        <v>1197</v>
      </c>
      <c r="V712" s="14" t="s">
        <v>1198</v>
      </c>
      <c r="W712" s="14" t="s">
        <v>1199</v>
      </c>
      <c r="X712" s="2" t="s">
        <v>1200</v>
      </c>
      <c r="Y712" s="96" t="s">
        <v>1201</v>
      </c>
    </row>
    <row r="713" spans="1:25" ht="195" x14ac:dyDescent="0.2">
      <c r="A713" s="2">
        <v>24</v>
      </c>
      <c r="B713" s="14" t="s">
        <v>1190</v>
      </c>
      <c r="C713" s="14" t="s">
        <v>1191</v>
      </c>
      <c r="D713" s="14" t="s">
        <v>1214</v>
      </c>
      <c r="E713" s="2">
        <v>72121406</v>
      </c>
      <c r="F713" s="2" t="s">
        <v>1223</v>
      </c>
      <c r="G713" s="3">
        <v>3</v>
      </c>
      <c r="H713" s="3">
        <v>4</v>
      </c>
      <c r="I713" s="2">
        <v>12</v>
      </c>
      <c r="J713" s="2">
        <v>1</v>
      </c>
      <c r="K713" s="2" t="s">
        <v>51</v>
      </c>
      <c r="L713" s="2" t="s">
        <v>52</v>
      </c>
      <c r="M713" s="2" t="s">
        <v>1203</v>
      </c>
      <c r="N713" s="2">
        <v>3</v>
      </c>
      <c r="O713" s="47">
        <v>12334025200</v>
      </c>
      <c r="P713" s="47">
        <v>6469219370</v>
      </c>
      <c r="Q713" s="1">
        <v>1</v>
      </c>
      <c r="R713" s="2">
        <v>2</v>
      </c>
      <c r="S713" s="14" t="s">
        <v>1195</v>
      </c>
      <c r="T713" s="2" t="s">
        <v>1196</v>
      </c>
      <c r="U713" s="14" t="s">
        <v>1197</v>
      </c>
      <c r="V713" s="14" t="s">
        <v>1198</v>
      </c>
      <c r="W713" s="14" t="s">
        <v>1199</v>
      </c>
      <c r="X713" s="2" t="s">
        <v>1200</v>
      </c>
      <c r="Y713" s="96" t="s">
        <v>1201</v>
      </c>
    </row>
    <row r="714" spans="1:25" ht="240" x14ac:dyDescent="0.2">
      <c r="A714" s="2">
        <v>25</v>
      </c>
      <c r="B714" s="14" t="s">
        <v>1190</v>
      </c>
      <c r="C714" s="14" t="s">
        <v>1191</v>
      </c>
      <c r="D714" s="14" t="s">
        <v>1214</v>
      </c>
      <c r="E714" s="2" t="s">
        <v>1215</v>
      </c>
      <c r="F714" s="2" t="s">
        <v>1224</v>
      </c>
      <c r="G714" s="3">
        <v>3</v>
      </c>
      <c r="H714" s="3">
        <v>4</v>
      </c>
      <c r="I714" s="2">
        <v>17.5</v>
      </c>
      <c r="J714" s="2">
        <v>1</v>
      </c>
      <c r="K714" s="2" t="s">
        <v>944</v>
      </c>
      <c r="L714" s="2" t="s">
        <v>1194</v>
      </c>
      <c r="M714" s="2" t="s">
        <v>1205</v>
      </c>
      <c r="N714" s="2">
        <v>3</v>
      </c>
      <c r="O714" s="47">
        <v>1031301050</v>
      </c>
      <c r="P714" s="47">
        <v>618780630</v>
      </c>
      <c r="Q714" s="1">
        <v>1</v>
      </c>
      <c r="R714" s="2">
        <v>2</v>
      </c>
      <c r="S714" s="14" t="s">
        <v>1195</v>
      </c>
      <c r="T714" s="2" t="s">
        <v>1196</v>
      </c>
      <c r="U714" s="14" t="s">
        <v>1197</v>
      </c>
      <c r="V714" s="14" t="s">
        <v>1198</v>
      </c>
      <c r="W714" s="14" t="s">
        <v>1199</v>
      </c>
      <c r="X714" s="2" t="s">
        <v>1200</v>
      </c>
      <c r="Y714" s="96" t="s">
        <v>1201</v>
      </c>
    </row>
    <row r="715" spans="1:25" ht="195" x14ac:dyDescent="0.2">
      <c r="A715" s="2">
        <v>26</v>
      </c>
      <c r="B715" s="14" t="s">
        <v>1190</v>
      </c>
      <c r="C715" s="14" t="s">
        <v>1191</v>
      </c>
      <c r="D715" s="14" t="s">
        <v>1214</v>
      </c>
      <c r="E715" s="2">
        <v>72121406</v>
      </c>
      <c r="F715" s="2" t="s">
        <v>1225</v>
      </c>
      <c r="G715" s="3">
        <v>6</v>
      </c>
      <c r="H715" s="2">
        <v>7</v>
      </c>
      <c r="I715" s="2">
        <v>7</v>
      </c>
      <c r="J715" s="2">
        <v>1</v>
      </c>
      <c r="K715" s="2" t="s">
        <v>51</v>
      </c>
      <c r="L715" s="2" t="s">
        <v>52</v>
      </c>
      <c r="M715" s="2" t="s">
        <v>1203</v>
      </c>
      <c r="N715" s="2">
        <v>3</v>
      </c>
      <c r="O715" s="47">
        <v>1280000000</v>
      </c>
      <c r="P715" s="47">
        <v>1280000000</v>
      </c>
      <c r="Q715" s="1">
        <v>0</v>
      </c>
      <c r="R715" s="2">
        <v>0</v>
      </c>
      <c r="S715" s="14" t="s">
        <v>1195</v>
      </c>
      <c r="T715" s="2" t="s">
        <v>1196</v>
      </c>
      <c r="U715" s="14" t="s">
        <v>1197</v>
      </c>
      <c r="V715" s="14" t="s">
        <v>1198</v>
      </c>
      <c r="W715" s="14" t="s">
        <v>1199</v>
      </c>
      <c r="X715" s="2" t="s">
        <v>1200</v>
      </c>
      <c r="Y715" s="96" t="s">
        <v>1201</v>
      </c>
    </row>
    <row r="716" spans="1:25" ht="240" x14ac:dyDescent="0.2">
      <c r="A716" s="2">
        <v>27</v>
      </c>
      <c r="B716" s="14" t="s">
        <v>1190</v>
      </c>
      <c r="C716" s="14" t="s">
        <v>1191</v>
      </c>
      <c r="D716" s="14" t="s">
        <v>1214</v>
      </c>
      <c r="E716" s="2" t="s">
        <v>1215</v>
      </c>
      <c r="F716" s="2" t="s">
        <v>1226</v>
      </c>
      <c r="G716" s="3">
        <v>6</v>
      </c>
      <c r="H716" s="2">
        <v>7</v>
      </c>
      <c r="I716" s="2">
        <v>8</v>
      </c>
      <c r="J716" s="2">
        <v>1</v>
      </c>
      <c r="K716" s="2" t="s">
        <v>944</v>
      </c>
      <c r="L716" s="2" t="s">
        <v>1194</v>
      </c>
      <c r="M716" s="2" t="s">
        <v>1205</v>
      </c>
      <c r="N716" s="2">
        <v>3</v>
      </c>
      <c r="O716" s="47">
        <v>120000000</v>
      </c>
      <c r="P716" s="47">
        <v>120000000</v>
      </c>
      <c r="Q716" s="1">
        <v>0</v>
      </c>
      <c r="R716" s="2">
        <v>0</v>
      </c>
      <c r="S716" s="14" t="s">
        <v>1195</v>
      </c>
      <c r="T716" s="2" t="s">
        <v>1196</v>
      </c>
      <c r="U716" s="14" t="s">
        <v>1197</v>
      </c>
      <c r="V716" s="14" t="s">
        <v>1198</v>
      </c>
      <c r="W716" s="14" t="s">
        <v>1199</v>
      </c>
      <c r="X716" s="2" t="s">
        <v>1200</v>
      </c>
      <c r="Y716" s="96" t="s">
        <v>1201</v>
      </c>
    </row>
    <row r="717" spans="1:25" ht="180" x14ac:dyDescent="0.2">
      <c r="A717" s="2">
        <v>28</v>
      </c>
      <c r="B717" s="14" t="s">
        <v>1190</v>
      </c>
      <c r="C717" s="14" t="s">
        <v>1191</v>
      </c>
      <c r="D717" s="14" t="s">
        <v>1214</v>
      </c>
      <c r="E717" s="2">
        <v>72121406</v>
      </c>
      <c r="F717" s="2" t="s">
        <v>1227</v>
      </c>
      <c r="G717" s="3">
        <v>3</v>
      </c>
      <c r="H717" s="3">
        <v>4</v>
      </c>
      <c r="I717" s="2">
        <v>3</v>
      </c>
      <c r="J717" s="2">
        <v>1</v>
      </c>
      <c r="K717" s="2" t="s">
        <v>921</v>
      </c>
      <c r="L717" s="2" t="s">
        <v>922</v>
      </c>
      <c r="M717" s="2" t="s">
        <v>1203</v>
      </c>
      <c r="N717" s="2">
        <v>3</v>
      </c>
      <c r="O717" s="47">
        <v>490718455</v>
      </c>
      <c r="P717" s="47">
        <v>490718455</v>
      </c>
      <c r="Q717" s="1">
        <v>0</v>
      </c>
      <c r="R717" s="2">
        <v>0</v>
      </c>
      <c r="S717" s="14" t="s">
        <v>1195</v>
      </c>
      <c r="T717" s="2" t="s">
        <v>1196</v>
      </c>
      <c r="U717" s="14" t="s">
        <v>1197</v>
      </c>
      <c r="V717" s="14" t="s">
        <v>1198</v>
      </c>
      <c r="W717" s="14" t="s">
        <v>1199</v>
      </c>
      <c r="X717" s="2" t="s">
        <v>1200</v>
      </c>
      <c r="Y717" s="96" t="s">
        <v>1201</v>
      </c>
    </row>
    <row r="718" spans="1:25" ht="180" x14ac:dyDescent="0.2">
      <c r="A718" s="2">
        <v>29</v>
      </c>
      <c r="B718" s="14" t="s">
        <v>1190</v>
      </c>
      <c r="C718" s="14" t="s">
        <v>1191</v>
      </c>
      <c r="D718" s="14" t="s">
        <v>1214</v>
      </c>
      <c r="E718" s="2">
        <v>72121406</v>
      </c>
      <c r="F718" s="2" t="s">
        <v>1228</v>
      </c>
      <c r="G718" s="3">
        <v>9</v>
      </c>
      <c r="H718" s="3">
        <v>10</v>
      </c>
      <c r="I718" s="2">
        <v>7</v>
      </c>
      <c r="J718" s="2">
        <v>1</v>
      </c>
      <c r="K718" s="2" t="s">
        <v>51</v>
      </c>
      <c r="L718" s="2" t="s">
        <v>52</v>
      </c>
      <c r="M718" s="2" t="s">
        <v>1203</v>
      </c>
      <c r="N718" s="2">
        <v>3</v>
      </c>
      <c r="O718" s="47">
        <v>1660000000</v>
      </c>
      <c r="P718" s="47">
        <v>1660000000</v>
      </c>
      <c r="Q718" s="1">
        <v>0</v>
      </c>
      <c r="R718" s="2">
        <v>0</v>
      </c>
      <c r="S718" s="14" t="s">
        <v>1195</v>
      </c>
      <c r="T718" s="2" t="s">
        <v>1196</v>
      </c>
      <c r="U718" s="14" t="s">
        <v>1197</v>
      </c>
      <c r="V718" s="14" t="s">
        <v>1198</v>
      </c>
      <c r="W718" s="14" t="s">
        <v>1199</v>
      </c>
      <c r="X718" s="2" t="s">
        <v>1200</v>
      </c>
      <c r="Y718" s="96" t="s">
        <v>1201</v>
      </c>
    </row>
    <row r="719" spans="1:25" ht="225" x14ac:dyDescent="0.2">
      <c r="A719" s="2">
        <v>30</v>
      </c>
      <c r="B719" s="14" t="s">
        <v>1190</v>
      </c>
      <c r="C719" s="14" t="s">
        <v>1191</v>
      </c>
      <c r="D719" s="14" t="s">
        <v>1214</v>
      </c>
      <c r="E719" s="2" t="s">
        <v>1215</v>
      </c>
      <c r="F719" s="2" t="s">
        <v>1229</v>
      </c>
      <c r="G719" s="3">
        <v>9</v>
      </c>
      <c r="H719" s="3">
        <v>10</v>
      </c>
      <c r="I719" s="2">
        <v>8</v>
      </c>
      <c r="J719" s="2">
        <v>1</v>
      </c>
      <c r="K719" s="2" t="s">
        <v>944</v>
      </c>
      <c r="L719" s="2" t="s">
        <v>1194</v>
      </c>
      <c r="M719" s="2" t="s">
        <v>1205</v>
      </c>
      <c r="N719" s="2">
        <v>3</v>
      </c>
      <c r="O719" s="47">
        <v>140000000</v>
      </c>
      <c r="P719" s="47">
        <v>140000000</v>
      </c>
      <c r="Q719" s="1">
        <v>0</v>
      </c>
      <c r="R719" s="2">
        <v>0</v>
      </c>
      <c r="S719" s="14" t="s">
        <v>1195</v>
      </c>
      <c r="T719" s="2" t="s">
        <v>1196</v>
      </c>
      <c r="U719" s="14" t="s">
        <v>1197</v>
      </c>
      <c r="V719" s="14" t="s">
        <v>1198</v>
      </c>
      <c r="W719" s="14" t="s">
        <v>1199</v>
      </c>
      <c r="X719" s="2" t="s">
        <v>1200</v>
      </c>
      <c r="Y719" s="96" t="s">
        <v>1201</v>
      </c>
    </row>
    <row r="720" spans="1:25" ht="210" x14ac:dyDescent="0.2">
      <c r="A720" s="2">
        <v>31</v>
      </c>
      <c r="B720" s="14" t="s">
        <v>1190</v>
      </c>
      <c r="C720" s="14" t="s">
        <v>1191</v>
      </c>
      <c r="D720" s="14" t="s">
        <v>1214</v>
      </c>
      <c r="E720" s="2">
        <v>811015</v>
      </c>
      <c r="F720" s="2" t="s">
        <v>1230</v>
      </c>
      <c r="G720" s="3">
        <v>7</v>
      </c>
      <c r="H720" s="3">
        <v>8</v>
      </c>
      <c r="I720" s="2">
        <v>6</v>
      </c>
      <c r="J720" s="2">
        <v>1</v>
      </c>
      <c r="K720" s="2" t="s">
        <v>944</v>
      </c>
      <c r="L720" s="2" t="s">
        <v>1194</v>
      </c>
      <c r="M720" s="2" t="s">
        <v>945</v>
      </c>
      <c r="N720" s="2">
        <v>3</v>
      </c>
      <c r="O720" s="47">
        <v>392682000</v>
      </c>
      <c r="P720" s="47">
        <v>392682000</v>
      </c>
      <c r="Q720" s="1">
        <v>0</v>
      </c>
      <c r="R720" s="2">
        <v>0</v>
      </c>
      <c r="S720" s="14" t="s">
        <v>1195</v>
      </c>
      <c r="T720" s="2" t="s">
        <v>1196</v>
      </c>
      <c r="U720" s="14" t="s">
        <v>1197</v>
      </c>
      <c r="V720" s="14" t="s">
        <v>1198</v>
      </c>
      <c r="W720" s="14" t="s">
        <v>1199</v>
      </c>
      <c r="X720" s="2" t="s">
        <v>1200</v>
      </c>
      <c r="Y720" s="96" t="s">
        <v>1201</v>
      </c>
    </row>
    <row r="721" spans="1:25" ht="270" x14ac:dyDescent="0.2">
      <c r="A721" s="2">
        <v>32</v>
      </c>
      <c r="B721" s="14" t="s">
        <v>1190</v>
      </c>
      <c r="C721" s="14" t="s">
        <v>1191</v>
      </c>
      <c r="D721" s="14" t="s">
        <v>1214</v>
      </c>
      <c r="E721" s="2">
        <v>81101513</v>
      </c>
      <c r="F721" s="2" t="s">
        <v>1231</v>
      </c>
      <c r="G721" s="3">
        <v>7</v>
      </c>
      <c r="H721" s="3">
        <v>8</v>
      </c>
      <c r="I721" s="2">
        <v>6</v>
      </c>
      <c r="J721" s="2">
        <v>1</v>
      </c>
      <c r="K721" s="2" t="s">
        <v>944</v>
      </c>
      <c r="L721" s="2" t="s">
        <v>1194</v>
      </c>
      <c r="M721" s="2" t="s">
        <v>1205</v>
      </c>
      <c r="N721" s="2">
        <v>3</v>
      </c>
      <c r="O721" s="47">
        <v>40000000</v>
      </c>
      <c r="P721" s="47">
        <v>40000000</v>
      </c>
      <c r="Q721" s="1">
        <v>0</v>
      </c>
      <c r="R721" s="2">
        <v>0</v>
      </c>
      <c r="S721" s="14" t="s">
        <v>1195</v>
      </c>
      <c r="T721" s="2" t="s">
        <v>1196</v>
      </c>
      <c r="U721" s="14" t="s">
        <v>1197</v>
      </c>
      <c r="V721" s="14" t="s">
        <v>1198</v>
      </c>
      <c r="W721" s="14" t="s">
        <v>1199</v>
      </c>
      <c r="X721" s="2" t="s">
        <v>1200</v>
      </c>
      <c r="Y721" s="96" t="s">
        <v>1201</v>
      </c>
    </row>
    <row r="722" spans="1:25" ht="210" x14ac:dyDescent="0.2">
      <c r="A722" s="2">
        <v>33</v>
      </c>
      <c r="B722" s="14" t="s">
        <v>1190</v>
      </c>
      <c r="C722" s="14" t="s">
        <v>1191</v>
      </c>
      <c r="D722" s="14" t="s">
        <v>1214</v>
      </c>
      <c r="E722" s="2">
        <v>811015</v>
      </c>
      <c r="F722" s="2" t="s">
        <v>1232</v>
      </c>
      <c r="G722" s="3">
        <v>7</v>
      </c>
      <c r="H722" s="3">
        <v>8</v>
      </c>
      <c r="I722" s="2">
        <v>6</v>
      </c>
      <c r="J722" s="2">
        <v>1</v>
      </c>
      <c r="K722" s="2" t="s">
        <v>944</v>
      </c>
      <c r="L722" s="2" t="s">
        <v>1194</v>
      </c>
      <c r="M722" s="2" t="s">
        <v>945</v>
      </c>
      <c r="N722" s="2">
        <v>3</v>
      </c>
      <c r="O722" s="47">
        <v>200000000</v>
      </c>
      <c r="P722" s="47">
        <v>200000000</v>
      </c>
      <c r="Q722" s="1">
        <v>0</v>
      </c>
      <c r="R722" s="2">
        <v>0</v>
      </c>
      <c r="S722" s="14" t="s">
        <v>1195</v>
      </c>
      <c r="T722" s="2" t="s">
        <v>1196</v>
      </c>
      <c r="U722" s="14" t="s">
        <v>1197</v>
      </c>
      <c r="V722" s="14" t="s">
        <v>1198</v>
      </c>
      <c r="W722" s="14" t="s">
        <v>1199</v>
      </c>
      <c r="X722" s="2" t="s">
        <v>1200</v>
      </c>
      <c r="Y722" s="96" t="s">
        <v>1201</v>
      </c>
    </row>
    <row r="723" spans="1:25" ht="210" x14ac:dyDescent="0.2">
      <c r="A723" s="2">
        <v>34</v>
      </c>
      <c r="B723" s="14" t="s">
        <v>1190</v>
      </c>
      <c r="C723" s="14" t="s">
        <v>1191</v>
      </c>
      <c r="D723" s="14" t="s">
        <v>1214</v>
      </c>
      <c r="E723" s="2">
        <v>811015</v>
      </c>
      <c r="F723" s="2" t="s">
        <v>1233</v>
      </c>
      <c r="G723" s="3">
        <v>7</v>
      </c>
      <c r="H723" s="3">
        <v>8</v>
      </c>
      <c r="I723" s="2">
        <v>6</v>
      </c>
      <c r="J723" s="2">
        <v>1</v>
      </c>
      <c r="K723" s="2" t="s">
        <v>944</v>
      </c>
      <c r="L723" s="2" t="s">
        <v>1194</v>
      </c>
      <c r="M723" s="2" t="s">
        <v>945</v>
      </c>
      <c r="N723" s="2">
        <v>3</v>
      </c>
      <c r="O723" s="47">
        <v>655000000</v>
      </c>
      <c r="P723" s="47">
        <v>655000000</v>
      </c>
      <c r="Q723" s="1">
        <v>0</v>
      </c>
      <c r="R723" s="2">
        <v>0</v>
      </c>
      <c r="S723" s="14" t="s">
        <v>1195</v>
      </c>
      <c r="T723" s="2" t="s">
        <v>1196</v>
      </c>
      <c r="U723" s="14" t="s">
        <v>1197</v>
      </c>
      <c r="V723" s="14" t="s">
        <v>1198</v>
      </c>
      <c r="W723" s="14" t="s">
        <v>1199</v>
      </c>
      <c r="X723" s="2" t="s">
        <v>1200</v>
      </c>
      <c r="Y723" s="96" t="s">
        <v>1201</v>
      </c>
    </row>
    <row r="724" spans="1:25" ht="270" x14ac:dyDescent="0.2">
      <c r="A724" s="2">
        <v>35</v>
      </c>
      <c r="B724" s="14" t="s">
        <v>1190</v>
      </c>
      <c r="C724" s="14" t="s">
        <v>1191</v>
      </c>
      <c r="D724" s="14" t="s">
        <v>1214</v>
      </c>
      <c r="E724" s="2">
        <v>81101513</v>
      </c>
      <c r="F724" s="2" t="s">
        <v>1234</v>
      </c>
      <c r="G724" s="3">
        <v>7</v>
      </c>
      <c r="H724" s="3">
        <v>8</v>
      </c>
      <c r="I724" s="2">
        <v>6</v>
      </c>
      <c r="J724" s="2">
        <v>1</v>
      </c>
      <c r="K724" s="2" t="s">
        <v>944</v>
      </c>
      <c r="L724" s="2" t="s">
        <v>1194</v>
      </c>
      <c r="M724" s="2" t="s">
        <v>1205</v>
      </c>
      <c r="N724" s="2">
        <v>3</v>
      </c>
      <c r="O724" s="47">
        <v>45000000</v>
      </c>
      <c r="P724" s="47">
        <v>45000000</v>
      </c>
      <c r="Q724" s="1">
        <v>0</v>
      </c>
      <c r="R724" s="2">
        <v>0</v>
      </c>
      <c r="S724" s="14" t="s">
        <v>1195</v>
      </c>
      <c r="T724" s="2" t="s">
        <v>1196</v>
      </c>
      <c r="U724" s="14" t="s">
        <v>1197</v>
      </c>
      <c r="V724" s="14" t="s">
        <v>1198</v>
      </c>
      <c r="W724" s="14" t="s">
        <v>1199</v>
      </c>
      <c r="X724" s="2" t="s">
        <v>1200</v>
      </c>
      <c r="Y724" s="96" t="s">
        <v>1201</v>
      </c>
    </row>
    <row r="725" spans="1:25" ht="150" x14ac:dyDescent="0.2">
      <c r="A725" s="2">
        <v>36</v>
      </c>
      <c r="B725" s="14" t="s">
        <v>1190</v>
      </c>
      <c r="C725" s="14" t="s">
        <v>1191</v>
      </c>
      <c r="D725" s="14" t="s">
        <v>1214</v>
      </c>
      <c r="E725" s="2">
        <v>72121406</v>
      </c>
      <c r="F725" s="2" t="s">
        <v>1235</v>
      </c>
      <c r="G725" s="2">
        <v>7</v>
      </c>
      <c r="H725" s="2">
        <v>7</v>
      </c>
      <c r="I725" s="2">
        <v>6</v>
      </c>
      <c r="J725" s="2">
        <v>1</v>
      </c>
      <c r="K725" s="2" t="s">
        <v>51</v>
      </c>
      <c r="L725" s="2" t="s">
        <v>52</v>
      </c>
      <c r="M725" s="2" t="s">
        <v>1203</v>
      </c>
      <c r="N725" s="2">
        <v>3</v>
      </c>
      <c r="O725" s="47">
        <v>4626408282</v>
      </c>
      <c r="P725" s="47">
        <v>4626408282</v>
      </c>
      <c r="Q725" s="1">
        <v>0</v>
      </c>
      <c r="R725" s="2">
        <v>0</v>
      </c>
      <c r="S725" s="14" t="s">
        <v>1195</v>
      </c>
      <c r="T725" s="2" t="s">
        <v>1196</v>
      </c>
      <c r="U725" s="14" t="s">
        <v>1197</v>
      </c>
      <c r="V725" s="14" t="s">
        <v>1198</v>
      </c>
      <c r="W725" s="14" t="s">
        <v>1199</v>
      </c>
      <c r="X725" s="2" t="s">
        <v>1200</v>
      </c>
      <c r="Y725" s="96" t="s">
        <v>1201</v>
      </c>
    </row>
    <row r="726" spans="1:25" ht="210" x14ac:dyDescent="0.2">
      <c r="A726" s="2">
        <v>37</v>
      </c>
      <c r="B726" s="14" t="s">
        <v>1190</v>
      </c>
      <c r="C726" s="14" t="s">
        <v>1191</v>
      </c>
      <c r="D726" s="14" t="s">
        <v>1214</v>
      </c>
      <c r="E726" s="2">
        <v>72121406</v>
      </c>
      <c r="F726" s="2" t="s">
        <v>1236</v>
      </c>
      <c r="G726" s="3">
        <v>5</v>
      </c>
      <c r="H726" s="3">
        <v>6</v>
      </c>
      <c r="I726" s="2">
        <v>8</v>
      </c>
      <c r="J726" s="2">
        <v>1</v>
      </c>
      <c r="K726" s="2" t="s">
        <v>51</v>
      </c>
      <c r="L726" s="2" t="s">
        <v>52</v>
      </c>
      <c r="M726" s="2" t="s">
        <v>1203</v>
      </c>
      <c r="N726" s="2">
        <v>3</v>
      </c>
      <c r="O726" s="47">
        <v>3497936503</v>
      </c>
      <c r="P726" s="47">
        <v>3497936503</v>
      </c>
      <c r="Q726" s="1">
        <v>0</v>
      </c>
      <c r="R726" s="2">
        <v>0</v>
      </c>
      <c r="S726" s="14" t="s">
        <v>1195</v>
      </c>
      <c r="T726" s="2" t="s">
        <v>1196</v>
      </c>
      <c r="U726" s="14" t="s">
        <v>1197</v>
      </c>
      <c r="V726" s="14" t="s">
        <v>1198</v>
      </c>
      <c r="W726" s="14" t="s">
        <v>1199</v>
      </c>
      <c r="X726" s="2" t="s">
        <v>1200</v>
      </c>
      <c r="Y726" s="96" t="s">
        <v>1201</v>
      </c>
    </row>
    <row r="727" spans="1:25" ht="150" x14ac:dyDescent="0.2">
      <c r="A727" s="2">
        <v>38</v>
      </c>
      <c r="B727" s="14" t="s">
        <v>1190</v>
      </c>
      <c r="C727" s="14" t="s">
        <v>1191</v>
      </c>
      <c r="D727" s="14" t="s">
        <v>1214</v>
      </c>
      <c r="E727" s="2">
        <v>72121406</v>
      </c>
      <c r="F727" s="2" t="s">
        <v>1237</v>
      </c>
      <c r="G727" s="2">
        <v>7</v>
      </c>
      <c r="H727" s="2">
        <v>7</v>
      </c>
      <c r="I727" s="2">
        <v>6</v>
      </c>
      <c r="J727" s="2">
        <v>1</v>
      </c>
      <c r="K727" s="2" t="s">
        <v>51</v>
      </c>
      <c r="L727" s="2" t="s">
        <v>52</v>
      </c>
      <c r="M727" s="2" t="s">
        <v>1203</v>
      </c>
      <c r="N727" s="2">
        <v>3</v>
      </c>
      <c r="O727" s="47">
        <v>4571298534</v>
      </c>
      <c r="P727" s="47">
        <v>4571298534</v>
      </c>
      <c r="Q727" s="1">
        <v>0</v>
      </c>
      <c r="R727" s="2">
        <v>0</v>
      </c>
      <c r="S727" s="14" t="s">
        <v>1195</v>
      </c>
      <c r="T727" s="2" t="s">
        <v>1196</v>
      </c>
      <c r="U727" s="14" t="s">
        <v>1197</v>
      </c>
      <c r="V727" s="14" t="s">
        <v>1198</v>
      </c>
      <c r="W727" s="14" t="s">
        <v>1199</v>
      </c>
      <c r="X727" s="2" t="s">
        <v>1200</v>
      </c>
      <c r="Y727" s="96" t="s">
        <v>1201</v>
      </c>
    </row>
    <row r="728" spans="1:25" ht="195" x14ac:dyDescent="0.2">
      <c r="A728" s="2">
        <v>39</v>
      </c>
      <c r="B728" s="14" t="s">
        <v>1190</v>
      </c>
      <c r="C728" s="14" t="s">
        <v>1191</v>
      </c>
      <c r="D728" s="14" t="s">
        <v>1214</v>
      </c>
      <c r="E728" s="2" t="s">
        <v>1215</v>
      </c>
      <c r="F728" s="2" t="s">
        <v>1238</v>
      </c>
      <c r="G728" s="2">
        <v>7</v>
      </c>
      <c r="H728" s="2">
        <v>7</v>
      </c>
      <c r="I728" s="2">
        <v>6</v>
      </c>
      <c r="J728" s="2">
        <v>1</v>
      </c>
      <c r="K728" s="2" t="s">
        <v>944</v>
      </c>
      <c r="L728" s="2" t="s">
        <v>1194</v>
      </c>
      <c r="M728" s="2" t="s">
        <v>1205</v>
      </c>
      <c r="N728" s="2">
        <v>3</v>
      </c>
      <c r="O728" s="47">
        <v>332313753</v>
      </c>
      <c r="P728" s="47">
        <v>332313753</v>
      </c>
      <c r="Q728" s="1">
        <v>0</v>
      </c>
      <c r="R728" s="2">
        <v>0</v>
      </c>
      <c r="S728" s="14" t="s">
        <v>1195</v>
      </c>
      <c r="T728" s="2" t="s">
        <v>1196</v>
      </c>
      <c r="U728" s="14" t="s">
        <v>1197</v>
      </c>
      <c r="V728" s="14" t="s">
        <v>1198</v>
      </c>
      <c r="W728" s="14" t="s">
        <v>1199</v>
      </c>
      <c r="X728" s="2" t="s">
        <v>1200</v>
      </c>
      <c r="Y728" s="96" t="s">
        <v>1201</v>
      </c>
    </row>
    <row r="729" spans="1:25" ht="270" x14ac:dyDescent="0.2">
      <c r="A729" s="2">
        <v>40</v>
      </c>
      <c r="B729" s="14" t="s">
        <v>1190</v>
      </c>
      <c r="C729" s="14" t="s">
        <v>1191</v>
      </c>
      <c r="D729" s="14" t="s">
        <v>1214</v>
      </c>
      <c r="E729" s="2" t="s">
        <v>1215</v>
      </c>
      <c r="F729" s="2" t="s">
        <v>1239</v>
      </c>
      <c r="G729" s="3">
        <v>5</v>
      </c>
      <c r="H729" s="3">
        <v>6</v>
      </c>
      <c r="I729" s="2">
        <v>9</v>
      </c>
      <c r="J729" s="2">
        <v>1</v>
      </c>
      <c r="K729" s="2" t="s">
        <v>944</v>
      </c>
      <c r="L729" s="2" t="s">
        <v>1194</v>
      </c>
      <c r="M729" s="2" t="s">
        <v>1205</v>
      </c>
      <c r="N729" s="2">
        <v>3</v>
      </c>
      <c r="O729" s="47">
        <v>350000000</v>
      </c>
      <c r="P729" s="47">
        <v>350000000</v>
      </c>
      <c r="Q729" s="1">
        <v>0</v>
      </c>
      <c r="R729" s="2">
        <v>0</v>
      </c>
      <c r="S729" s="14" t="s">
        <v>1195</v>
      </c>
      <c r="T729" s="2" t="s">
        <v>1196</v>
      </c>
      <c r="U729" s="14" t="s">
        <v>1197</v>
      </c>
      <c r="V729" s="14" t="s">
        <v>1198</v>
      </c>
      <c r="W729" s="14" t="s">
        <v>1199</v>
      </c>
      <c r="X729" s="2" t="s">
        <v>1200</v>
      </c>
      <c r="Y729" s="96" t="s">
        <v>1201</v>
      </c>
    </row>
    <row r="730" spans="1:25" ht="195" x14ac:dyDescent="0.2">
      <c r="A730" s="2">
        <v>41</v>
      </c>
      <c r="B730" s="14" t="s">
        <v>1190</v>
      </c>
      <c r="C730" s="14" t="s">
        <v>1191</v>
      </c>
      <c r="D730" s="14" t="s">
        <v>1214</v>
      </c>
      <c r="E730" s="2" t="s">
        <v>1215</v>
      </c>
      <c r="F730" s="2" t="s">
        <v>1240</v>
      </c>
      <c r="G730" s="2">
        <v>7</v>
      </c>
      <c r="H730" s="2">
        <v>7</v>
      </c>
      <c r="I730" s="2">
        <v>7</v>
      </c>
      <c r="J730" s="2">
        <v>1</v>
      </c>
      <c r="K730" s="2" t="s">
        <v>944</v>
      </c>
      <c r="L730" s="2" t="s">
        <v>1194</v>
      </c>
      <c r="M730" s="2" t="s">
        <v>1205</v>
      </c>
      <c r="N730" s="2">
        <v>3</v>
      </c>
      <c r="O730" s="47">
        <v>332313753</v>
      </c>
      <c r="P730" s="47">
        <v>332313753</v>
      </c>
      <c r="Q730" s="1">
        <v>0</v>
      </c>
      <c r="R730" s="2">
        <v>0</v>
      </c>
      <c r="S730" s="14" t="s">
        <v>1195</v>
      </c>
      <c r="T730" s="2" t="s">
        <v>1196</v>
      </c>
      <c r="U730" s="14" t="s">
        <v>1197</v>
      </c>
      <c r="V730" s="14" t="s">
        <v>1198</v>
      </c>
      <c r="W730" s="14" t="s">
        <v>1199</v>
      </c>
      <c r="X730" s="2" t="s">
        <v>1200</v>
      </c>
      <c r="Y730" s="96" t="s">
        <v>1201</v>
      </c>
    </row>
    <row r="731" spans="1:25" ht="210" x14ac:dyDescent="0.2">
      <c r="A731" s="2">
        <v>42</v>
      </c>
      <c r="B731" s="14" t="s">
        <v>1190</v>
      </c>
      <c r="C731" s="14" t="s">
        <v>1191</v>
      </c>
      <c r="D731" s="14" t="s">
        <v>1241</v>
      </c>
      <c r="E731" s="2">
        <v>72121406</v>
      </c>
      <c r="F731" s="2" t="s">
        <v>1242</v>
      </c>
      <c r="G731" s="3">
        <v>5</v>
      </c>
      <c r="H731" s="3">
        <v>6</v>
      </c>
      <c r="I731" s="2">
        <v>8</v>
      </c>
      <c r="J731" s="2">
        <v>1</v>
      </c>
      <c r="K731" s="2" t="s">
        <v>51</v>
      </c>
      <c r="L731" s="2" t="s">
        <v>52</v>
      </c>
      <c r="M731" s="2" t="s">
        <v>1203</v>
      </c>
      <c r="N731" s="2">
        <v>4</v>
      </c>
      <c r="O731" s="47">
        <v>1703851000</v>
      </c>
      <c r="P731" s="47">
        <v>1703851000</v>
      </c>
      <c r="Q731" s="1">
        <v>0</v>
      </c>
      <c r="R731" s="2">
        <v>0</v>
      </c>
      <c r="S731" s="14" t="s">
        <v>1195</v>
      </c>
      <c r="T731" s="2" t="s">
        <v>1196</v>
      </c>
      <c r="U731" s="14" t="s">
        <v>1197</v>
      </c>
      <c r="V731" s="14" t="s">
        <v>1198</v>
      </c>
      <c r="W731" s="14" t="s">
        <v>1199</v>
      </c>
      <c r="X731" s="2" t="s">
        <v>1200</v>
      </c>
      <c r="Y731" s="96" t="s">
        <v>1201</v>
      </c>
    </row>
    <row r="732" spans="1:25" ht="300" x14ac:dyDescent="0.2">
      <c r="A732" s="2">
        <v>45</v>
      </c>
      <c r="B732" s="14" t="s">
        <v>1190</v>
      </c>
      <c r="C732" s="14" t="s">
        <v>1191</v>
      </c>
      <c r="D732" s="14" t="s">
        <v>1243</v>
      </c>
      <c r="E732" s="2">
        <v>94131603</v>
      </c>
      <c r="F732" s="2" t="s">
        <v>1244</v>
      </c>
      <c r="G732" s="3">
        <v>3</v>
      </c>
      <c r="H732" s="3">
        <v>4</v>
      </c>
      <c r="I732" s="2">
        <v>11.5</v>
      </c>
      <c r="J732" s="2">
        <v>1</v>
      </c>
      <c r="K732" s="2" t="s">
        <v>30</v>
      </c>
      <c r="L732" s="2" t="s">
        <v>31</v>
      </c>
      <c r="M732" s="2" t="s">
        <v>57</v>
      </c>
      <c r="N732" s="2">
        <v>0</v>
      </c>
      <c r="O732" s="47">
        <v>150535000</v>
      </c>
      <c r="P732" s="47">
        <v>150535000</v>
      </c>
      <c r="Q732" s="1">
        <v>0</v>
      </c>
      <c r="R732" s="2">
        <v>0</v>
      </c>
      <c r="S732" s="14" t="s">
        <v>1195</v>
      </c>
      <c r="T732" s="2" t="s">
        <v>1196</v>
      </c>
      <c r="U732" s="14" t="s">
        <v>1197</v>
      </c>
      <c r="V732" s="14" t="s">
        <v>1198</v>
      </c>
      <c r="W732" s="14" t="s">
        <v>1199</v>
      </c>
      <c r="X732" s="2" t="s">
        <v>1200</v>
      </c>
      <c r="Y732" s="96" t="s">
        <v>1201</v>
      </c>
    </row>
    <row r="733" spans="1:25" ht="225" x14ac:dyDescent="0.2">
      <c r="A733" s="2">
        <v>46</v>
      </c>
      <c r="B733" s="14" t="s">
        <v>1190</v>
      </c>
      <c r="C733" s="14" t="s">
        <v>1245</v>
      </c>
      <c r="D733" s="14" t="s">
        <v>1246</v>
      </c>
      <c r="E733" s="2">
        <v>72121406</v>
      </c>
      <c r="F733" s="2" t="s">
        <v>1247</v>
      </c>
      <c r="G733" s="2">
        <v>2</v>
      </c>
      <c r="H733" s="2">
        <v>3</v>
      </c>
      <c r="I733" s="2">
        <v>7</v>
      </c>
      <c r="J733" s="2">
        <v>1</v>
      </c>
      <c r="K733" s="2" t="s">
        <v>51</v>
      </c>
      <c r="L733" s="2" t="s">
        <v>52</v>
      </c>
      <c r="M733" s="2" t="s">
        <v>1203</v>
      </c>
      <c r="N733" s="2">
        <v>0</v>
      </c>
      <c r="O733" s="47">
        <v>9580615949</v>
      </c>
      <c r="P733" s="47">
        <v>9580615949</v>
      </c>
      <c r="Q733" s="1">
        <v>0</v>
      </c>
      <c r="R733" s="2">
        <v>0</v>
      </c>
      <c r="S733" s="14" t="s">
        <v>1195</v>
      </c>
      <c r="T733" s="2" t="s">
        <v>1196</v>
      </c>
      <c r="U733" s="14" t="s">
        <v>1197</v>
      </c>
      <c r="V733" s="14" t="s">
        <v>1198</v>
      </c>
      <c r="W733" s="14" t="s">
        <v>1199</v>
      </c>
      <c r="X733" s="2" t="s">
        <v>1200</v>
      </c>
      <c r="Y733" s="96" t="s">
        <v>1201</v>
      </c>
    </row>
    <row r="734" spans="1:25" ht="270" x14ac:dyDescent="0.2">
      <c r="A734" s="2">
        <v>47</v>
      </c>
      <c r="B734" s="14" t="s">
        <v>1190</v>
      </c>
      <c r="C734" s="14" t="s">
        <v>1245</v>
      </c>
      <c r="D734" s="14" t="s">
        <v>1246</v>
      </c>
      <c r="E734" s="2">
        <v>81101513</v>
      </c>
      <c r="F734" s="2" t="s">
        <v>1248</v>
      </c>
      <c r="G734" s="2">
        <v>2</v>
      </c>
      <c r="H734" s="2">
        <v>3</v>
      </c>
      <c r="I734" s="2">
        <v>11.5</v>
      </c>
      <c r="J734" s="2">
        <v>1</v>
      </c>
      <c r="K734" s="2" t="s">
        <v>944</v>
      </c>
      <c r="L734" s="2" t="s">
        <v>1194</v>
      </c>
      <c r="M734" s="2" t="s">
        <v>1205</v>
      </c>
      <c r="N734" s="2">
        <v>0</v>
      </c>
      <c r="O734" s="47">
        <v>1236474953</v>
      </c>
      <c r="P734" s="47">
        <v>1236474953</v>
      </c>
      <c r="Q734" s="1">
        <v>0</v>
      </c>
      <c r="R734" s="2">
        <v>0</v>
      </c>
      <c r="S734" s="14" t="s">
        <v>1195</v>
      </c>
      <c r="T734" s="2" t="s">
        <v>1196</v>
      </c>
      <c r="U734" s="14" t="s">
        <v>1197</v>
      </c>
      <c r="V734" s="14" t="s">
        <v>1198</v>
      </c>
      <c r="W734" s="14" t="s">
        <v>1199</v>
      </c>
      <c r="X734" s="2" t="s">
        <v>1200</v>
      </c>
      <c r="Y734" s="96" t="s">
        <v>1201</v>
      </c>
    </row>
    <row r="735" spans="1:25" ht="150" x14ac:dyDescent="0.2">
      <c r="A735" s="2">
        <v>49</v>
      </c>
      <c r="B735" s="14" t="s">
        <v>1190</v>
      </c>
      <c r="C735" s="14" t="s">
        <v>1245</v>
      </c>
      <c r="D735" s="14" t="s">
        <v>1249</v>
      </c>
      <c r="E735" s="2">
        <v>80131506</v>
      </c>
      <c r="F735" s="2" t="s">
        <v>1250</v>
      </c>
      <c r="G735" s="3">
        <v>2</v>
      </c>
      <c r="H735" s="3">
        <v>3</v>
      </c>
      <c r="I735" s="2">
        <v>10</v>
      </c>
      <c r="J735" s="2">
        <v>1</v>
      </c>
      <c r="K735" s="2" t="s">
        <v>1251</v>
      </c>
      <c r="L735" s="2" t="s">
        <v>1252</v>
      </c>
      <c r="M735" s="2" t="s">
        <v>917</v>
      </c>
      <c r="N735" s="2">
        <v>0</v>
      </c>
      <c r="O735" s="47">
        <v>250000000</v>
      </c>
      <c r="P735" s="47">
        <v>250000000</v>
      </c>
      <c r="Q735" s="1">
        <v>0</v>
      </c>
      <c r="R735" s="2">
        <v>0</v>
      </c>
      <c r="S735" s="14" t="s">
        <v>1195</v>
      </c>
      <c r="T735" s="2" t="s">
        <v>1196</v>
      </c>
      <c r="U735" s="14" t="s">
        <v>1197</v>
      </c>
      <c r="V735" s="14" t="s">
        <v>1198</v>
      </c>
      <c r="W735" s="14" t="s">
        <v>1199</v>
      </c>
      <c r="X735" s="2" t="s">
        <v>1200</v>
      </c>
      <c r="Y735" s="96" t="s">
        <v>1201</v>
      </c>
    </row>
    <row r="736" spans="1:25" ht="150" x14ac:dyDescent="0.2">
      <c r="A736" s="2">
        <v>50</v>
      </c>
      <c r="B736" s="14" t="s">
        <v>1190</v>
      </c>
      <c r="C736" s="14" t="s">
        <v>1245</v>
      </c>
      <c r="D736" s="14" t="s">
        <v>1253</v>
      </c>
      <c r="E736" s="2">
        <v>72121406</v>
      </c>
      <c r="F736" s="2" t="s">
        <v>1254</v>
      </c>
      <c r="G736" s="3">
        <v>2</v>
      </c>
      <c r="H736" s="3">
        <v>3</v>
      </c>
      <c r="I736" s="27">
        <v>10</v>
      </c>
      <c r="J736" s="2">
        <v>1</v>
      </c>
      <c r="K736" s="2" t="s">
        <v>51</v>
      </c>
      <c r="L736" s="2" t="s">
        <v>52</v>
      </c>
      <c r="M736" s="2" t="s">
        <v>1203</v>
      </c>
      <c r="N736" s="2">
        <v>0</v>
      </c>
      <c r="O736" s="47">
        <v>2578680000</v>
      </c>
      <c r="P736" s="47">
        <v>2578680000</v>
      </c>
      <c r="Q736" s="1">
        <v>0</v>
      </c>
      <c r="R736" s="2">
        <v>0</v>
      </c>
      <c r="S736" s="14" t="s">
        <v>1195</v>
      </c>
      <c r="T736" s="2" t="s">
        <v>1196</v>
      </c>
      <c r="U736" s="14" t="s">
        <v>1197</v>
      </c>
      <c r="V736" s="14" t="s">
        <v>1198</v>
      </c>
      <c r="W736" s="14" t="s">
        <v>1199</v>
      </c>
      <c r="X736" s="2" t="s">
        <v>1200</v>
      </c>
      <c r="Y736" s="96" t="s">
        <v>1201</v>
      </c>
    </row>
    <row r="737" spans="1:25" ht="150" x14ac:dyDescent="0.2">
      <c r="A737" s="2">
        <v>51</v>
      </c>
      <c r="B737" s="14" t="s">
        <v>1190</v>
      </c>
      <c r="C737" s="14" t="s">
        <v>1245</v>
      </c>
      <c r="D737" s="14" t="s">
        <v>1253</v>
      </c>
      <c r="E737" s="2">
        <v>81101513</v>
      </c>
      <c r="F737" s="2" t="s">
        <v>1255</v>
      </c>
      <c r="G737" s="3">
        <v>2</v>
      </c>
      <c r="H737" s="3">
        <v>3</v>
      </c>
      <c r="I737" s="2">
        <v>11</v>
      </c>
      <c r="J737" s="2">
        <v>1</v>
      </c>
      <c r="K737" s="2" t="s">
        <v>944</v>
      </c>
      <c r="L737" s="2" t="s">
        <v>1194</v>
      </c>
      <c r="M737" s="2" t="s">
        <v>1205</v>
      </c>
      <c r="N737" s="2">
        <v>0</v>
      </c>
      <c r="O737" s="47">
        <v>417511240</v>
      </c>
      <c r="P737" s="47">
        <v>417511240</v>
      </c>
      <c r="Q737" s="1">
        <v>0</v>
      </c>
      <c r="R737" s="2">
        <v>0</v>
      </c>
      <c r="S737" s="14" t="s">
        <v>1195</v>
      </c>
      <c r="T737" s="2" t="s">
        <v>1196</v>
      </c>
      <c r="U737" s="14" t="s">
        <v>1197</v>
      </c>
      <c r="V737" s="14" t="s">
        <v>1198</v>
      </c>
      <c r="W737" s="14" t="s">
        <v>1199</v>
      </c>
      <c r="X737" s="2" t="s">
        <v>1200</v>
      </c>
      <c r="Y737" s="96" t="s">
        <v>1201</v>
      </c>
    </row>
    <row r="738" spans="1:25" ht="180" x14ac:dyDescent="0.2">
      <c r="A738" s="2">
        <v>54</v>
      </c>
      <c r="B738" s="14" t="s">
        <v>1190</v>
      </c>
      <c r="C738" s="14" t="s">
        <v>1245</v>
      </c>
      <c r="D738" s="14" t="s">
        <v>1256</v>
      </c>
      <c r="E738" s="2">
        <v>72102900</v>
      </c>
      <c r="F738" s="2" t="s">
        <v>1257</v>
      </c>
      <c r="G738" s="3">
        <v>3</v>
      </c>
      <c r="H738" s="2">
        <v>4</v>
      </c>
      <c r="I738" s="2">
        <v>8</v>
      </c>
      <c r="J738" s="2">
        <v>1</v>
      </c>
      <c r="K738" s="2" t="s">
        <v>51</v>
      </c>
      <c r="L738" s="2" t="s">
        <v>52</v>
      </c>
      <c r="M738" s="2" t="s">
        <v>1203</v>
      </c>
      <c r="N738" s="2">
        <v>0</v>
      </c>
      <c r="O738" s="47">
        <v>750100000</v>
      </c>
      <c r="P738" s="47">
        <v>750100000</v>
      </c>
      <c r="Q738" s="1">
        <v>0</v>
      </c>
      <c r="R738" s="2">
        <v>0</v>
      </c>
      <c r="S738" s="14" t="s">
        <v>1195</v>
      </c>
      <c r="T738" s="2" t="s">
        <v>1196</v>
      </c>
      <c r="U738" s="13" t="s">
        <v>1197</v>
      </c>
      <c r="V738" s="14" t="s">
        <v>1198</v>
      </c>
      <c r="W738" s="14" t="s">
        <v>1199</v>
      </c>
      <c r="X738" s="2" t="s">
        <v>1200</v>
      </c>
      <c r="Y738" s="96" t="s">
        <v>1201</v>
      </c>
    </row>
    <row r="739" spans="1:25" ht="150" x14ac:dyDescent="0.2">
      <c r="A739" s="2">
        <v>55</v>
      </c>
      <c r="B739" s="14" t="s">
        <v>1190</v>
      </c>
      <c r="C739" s="14" t="s">
        <v>1258</v>
      </c>
      <c r="D739" s="14" t="s">
        <v>1259</v>
      </c>
      <c r="E739" s="2">
        <v>72102900</v>
      </c>
      <c r="F739" s="2" t="s">
        <v>1260</v>
      </c>
      <c r="G739" s="3">
        <v>6</v>
      </c>
      <c r="H739" s="3">
        <v>7</v>
      </c>
      <c r="I739" s="2">
        <v>7</v>
      </c>
      <c r="J739" s="2">
        <v>1</v>
      </c>
      <c r="K739" s="2" t="s">
        <v>51</v>
      </c>
      <c r="L739" s="2" t="s">
        <v>52</v>
      </c>
      <c r="M739" s="2" t="s">
        <v>1203</v>
      </c>
      <c r="N739" s="2">
        <v>0</v>
      </c>
      <c r="O739" s="47">
        <v>680000000</v>
      </c>
      <c r="P739" s="47">
        <v>680000000</v>
      </c>
      <c r="Q739" s="1">
        <v>0</v>
      </c>
      <c r="R739" s="2">
        <v>0</v>
      </c>
      <c r="S739" s="14" t="s">
        <v>1195</v>
      </c>
      <c r="T739" s="2" t="s">
        <v>1196</v>
      </c>
      <c r="U739" s="13" t="s">
        <v>1197</v>
      </c>
      <c r="V739" s="14" t="s">
        <v>1198</v>
      </c>
      <c r="W739" s="14" t="s">
        <v>1199</v>
      </c>
      <c r="X739" s="2" t="s">
        <v>1200</v>
      </c>
      <c r="Y739" s="96" t="s">
        <v>1201</v>
      </c>
    </row>
    <row r="740" spans="1:25" ht="165" x14ac:dyDescent="0.2">
      <c r="A740" s="2">
        <v>56</v>
      </c>
      <c r="B740" s="14" t="s">
        <v>1190</v>
      </c>
      <c r="C740" s="14" t="s">
        <v>1258</v>
      </c>
      <c r="D740" s="14" t="s">
        <v>1259</v>
      </c>
      <c r="E740" s="2">
        <v>81101513</v>
      </c>
      <c r="F740" s="2" t="s">
        <v>1261</v>
      </c>
      <c r="G740" s="3">
        <v>6</v>
      </c>
      <c r="H740" s="3">
        <v>7</v>
      </c>
      <c r="I740" s="2">
        <v>8</v>
      </c>
      <c r="J740" s="2">
        <v>1</v>
      </c>
      <c r="K740" s="2" t="s">
        <v>944</v>
      </c>
      <c r="L740" s="2" t="s">
        <v>1194</v>
      </c>
      <c r="M740" s="2" t="s">
        <v>1205</v>
      </c>
      <c r="N740" s="2">
        <v>0</v>
      </c>
      <c r="O740" s="47">
        <v>120000000</v>
      </c>
      <c r="P740" s="47">
        <v>120000000</v>
      </c>
      <c r="Q740" s="1">
        <v>0</v>
      </c>
      <c r="R740" s="2">
        <v>0</v>
      </c>
      <c r="S740" s="14" t="s">
        <v>1195</v>
      </c>
      <c r="T740" s="2" t="s">
        <v>1196</v>
      </c>
      <c r="U740" s="13" t="s">
        <v>1197</v>
      </c>
      <c r="V740" s="14" t="s">
        <v>1198</v>
      </c>
      <c r="W740" s="14" t="s">
        <v>1199</v>
      </c>
      <c r="X740" s="2" t="s">
        <v>1200</v>
      </c>
      <c r="Y740" s="96" t="s">
        <v>1201</v>
      </c>
    </row>
    <row r="741" spans="1:25" ht="390" x14ac:dyDescent="0.2">
      <c r="A741" s="2">
        <v>57</v>
      </c>
      <c r="B741" s="14" t="s">
        <v>1190</v>
      </c>
      <c r="C741" s="14" t="s">
        <v>1191</v>
      </c>
      <c r="D741" s="14" t="s">
        <v>1262</v>
      </c>
      <c r="E741" s="2">
        <v>81101500</v>
      </c>
      <c r="F741" s="2" t="s">
        <v>1263</v>
      </c>
      <c r="G741" s="3">
        <v>1</v>
      </c>
      <c r="H741" s="3">
        <v>1</v>
      </c>
      <c r="I741" s="2">
        <v>6</v>
      </c>
      <c r="J741" s="2">
        <v>1</v>
      </c>
      <c r="K741" s="2" t="s">
        <v>30</v>
      </c>
      <c r="L741" s="2" t="s">
        <v>31</v>
      </c>
      <c r="M741" s="13" t="s">
        <v>57</v>
      </c>
      <c r="N741" s="2">
        <v>0</v>
      </c>
      <c r="O741" s="47">
        <v>38768870</v>
      </c>
      <c r="P741" s="47">
        <v>38768870</v>
      </c>
      <c r="Q741" s="1">
        <v>0</v>
      </c>
      <c r="R741" s="2">
        <v>0</v>
      </c>
      <c r="S741" s="14" t="s">
        <v>1195</v>
      </c>
      <c r="T741" s="2" t="s">
        <v>1196</v>
      </c>
      <c r="U741" s="13" t="s">
        <v>1197</v>
      </c>
      <c r="V741" s="14" t="s">
        <v>1198</v>
      </c>
      <c r="W741" s="14" t="s">
        <v>1199</v>
      </c>
      <c r="X741" s="2" t="s">
        <v>1200</v>
      </c>
      <c r="Y741" s="96" t="s">
        <v>1201</v>
      </c>
    </row>
    <row r="742" spans="1:25" ht="300" x14ac:dyDescent="0.2">
      <c r="A742" s="2">
        <v>58</v>
      </c>
      <c r="B742" s="14" t="s">
        <v>1190</v>
      </c>
      <c r="C742" s="14" t="s">
        <v>1191</v>
      </c>
      <c r="D742" s="14" t="s">
        <v>1262</v>
      </c>
      <c r="E742" s="2">
        <v>80111706</v>
      </c>
      <c r="F742" s="2" t="s">
        <v>1264</v>
      </c>
      <c r="G742" s="3">
        <v>1</v>
      </c>
      <c r="H742" s="3">
        <v>1</v>
      </c>
      <c r="I742" s="2">
        <v>11.5</v>
      </c>
      <c r="J742" s="2">
        <v>1</v>
      </c>
      <c r="K742" s="2" t="s">
        <v>30</v>
      </c>
      <c r="L742" s="2" t="s">
        <v>31</v>
      </c>
      <c r="M742" s="13" t="s">
        <v>911</v>
      </c>
      <c r="N742" s="2">
        <v>0</v>
      </c>
      <c r="O742" s="47">
        <v>40996966</v>
      </c>
      <c r="P742" s="47">
        <v>40996966</v>
      </c>
      <c r="Q742" s="1">
        <v>0</v>
      </c>
      <c r="R742" s="2">
        <v>0</v>
      </c>
      <c r="S742" s="14" t="s">
        <v>1195</v>
      </c>
      <c r="T742" s="2" t="s">
        <v>1196</v>
      </c>
      <c r="U742" s="13" t="s">
        <v>1197</v>
      </c>
      <c r="V742" s="14" t="s">
        <v>1198</v>
      </c>
      <c r="W742" s="14" t="s">
        <v>1199</v>
      </c>
      <c r="X742" s="2" t="s">
        <v>1200</v>
      </c>
      <c r="Y742" s="96" t="s">
        <v>1201</v>
      </c>
    </row>
    <row r="743" spans="1:25" ht="210" x14ac:dyDescent="0.2">
      <c r="A743" s="2">
        <v>59</v>
      </c>
      <c r="B743" s="14" t="s">
        <v>1190</v>
      </c>
      <c r="C743" s="14" t="s">
        <v>1191</v>
      </c>
      <c r="D743" s="14" t="s">
        <v>1262</v>
      </c>
      <c r="E743" s="2">
        <v>93142009</v>
      </c>
      <c r="F743" s="2" t="s">
        <v>1265</v>
      </c>
      <c r="G743" s="3">
        <v>1</v>
      </c>
      <c r="H743" s="3">
        <v>1</v>
      </c>
      <c r="I743" s="2">
        <v>6</v>
      </c>
      <c r="J743" s="2">
        <v>1</v>
      </c>
      <c r="K743" s="2" t="s">
        <v>30</v>
      </c>
      <c r="L743" s="2" t="s">
        <v>31</v>
      </c>
      <c r="M743" s="13" t="s">
        <v>57</v>
      </c>
      <c r="N743" s="2">
        <v>0</v>
      </c>
      <c r="O743" s="47">
        <v>29852160</v>
      </c>
      <c r="P743" s="47">
        <v>29852160</v>
      </c>
      <c r="Q743" s="1">
        <v>0</v>
      </c>
      <c r="R743" s="2">
        <v>0</v>
      </c>
      <c r="S743" s="14" t="s">
        <v>1195</v>
      </c>
      <c r="T743" s="2" t="s">
        <v>1196</v>
      </c>
      <c r="U743" s="13" t="s">
        <v>1197</v>
      </c>
      <c r="V743" s="14" t="s">
        <v>1198</v>
      </c>
      <c r="W743" s="14" t="s">
        <v>1199</v>
      </c>
      <c r="X743" s="2" t="s">
        <v>1200</v>
      </c>
      <c r="Y743" s="96" t="s">
        <v>1201</v>
      </c>
    </row>
    <row r="744" spans="1:25" ht="409.5" x14ac:dyDescent="0.2">
      <c r="A744" s="2">
        <v>60</v>
      </c>
      <c r="B744" s="14" t="s">
        <v>1190</v>
      </c>
      <c r="C744" s="14" t="s">
        <v>1191</v>
      </c>
      <c r="D744" s="14" t="s">
        <v>1262</v>
      </c>
      <c r="E744" s="2">
        <v>83101800</v>
      </c>
      <c r="F744" s="2" t="s">
        <v>1266</v>
      </c>
      <c r="G744" s="3">
        <v>1</v>
      </c>
      <c r="H744" s="3">
        <v>1</v>
      </c>
      <c r="I744" s="2">
        <v>6</v>
      </c>
      <c r="J744" s="2">
        <v>1</v>
      </c>
      <c r="K744" s="2" t="s">
        <v>30</v>
      </c>
      <c r="L744" s="2" t="s">
        <v>31</v>
      </c>
      <c r="M744" s="13" t="s">
        <v>57</v>
      </c>
      <c r="N744" s="2">
        <v>0</v>
      </c>
      <c r="O744" s="47">
        <v>24960000</v>
      </c>
      <c r="P744" s="47">
        <v>24960000</v>
      </c>
      <c r="Q744" s="1">
        <v>0</v>
      </c>
      <c r="R744" s="2">
        <v>0</v>
      </c>
      <c r="S744" s="14" t="s">
        <v>1195</v>
      </c>
      <c r="T744" s="2" t="s">
        <v>1196</v>
      </c>
      <c r="U744" s="13" t="s">
        <v>1197</v>
      </c>
      <c r="V744" s="14" t="s">
        <v>1198</v>
      </c>
      <c r="W744" s="14" t="s">
        <v>1199</v>
      </c>
      <c r="X744" s="2" t="s">
        <v>1200</v>
      </c>
      <c r="Y744" s="96" t="s">
        <v>1201</v>
      </c>
    </row>
    <row r="745" spans="1:25" ht="150" x14ac:dyDescent="0.2">
      <c r="A745" s="2">
        <v>61</v>
      </c>
      <c r="B745" s="14" t="s">
        <v>1190</v>
      </c>
      <c r="C745" s="14" t="s">
        <v>1191</v>
      </c>
      <c r="D745" s="14" t="s">
        <v>1262</v>
      </c>
      <c r="E745" s="2">
        <v>80111706</v>
      </c>
      <c r="F745" s="2" t="s">
        <v>1267</v>
      </c>
      <c r="G745" s="3">
        <v>1</v>
      </c>
      <c r="H745" s="3">
        <v>1</v>
      </c>
      <c r="I745" s="2">
        <v>6</v>
      </c>
      <c r="J745" s="2">
        <v>1</v>
      </c>
      <c r="K745" s="2" t="s">
        <v>30</v>
      </c>
      <c r="L745" s="2" t="s">
        <v>31</v>
      </c>
      <c r="M745" s="13" t="s">
        <v>911</v>
      </c>
      <c r="N745" s="2">
        <v>0</v>
      </c>
      <c r="O745" s="47">
        <v>14037004</v>
      </c>
      <c r="P745" s="47">
        <v>14037004</v>
      </c>
      <c r="Q745" s="1">
        <v>0</v>
      </c>
      <c r="R745" s="2">
        <v>0</v>
      </c>
      <c r="S745" s="14" t="s">
        <v>1195</v>
      </c>
      <c r="T745" s="2" t="s">
        <v>1196</v>
      </c>
      <c r="U745" s="13" t="s">
        <v>1197</v>
      </c>
      <c r="V745" s="14" t="s">
        <v>1198</v>
      </c>
      <c r="W745" s="14" t="s">
        <v>1199</v>
      </c>
      <c r="X745" s="2" t="s">
        <v>1200</v>
      </c>
      <c r="Y745" s="96" t="s">
        <v>1201</v>
      </c>
    </row>
    <row r="746" spans="1:25" ht="405" x14ac:dyDescent="0.2">
      <c r="A746" s="2">
        <v>62</v>
      </c>
      <c r="B746" s="14" t="s">
        <v>1190</v>
      </c>
      <c r="C746" s="14" t="s">
        <v>1191</v>
      </c>
      <c r="D746" s="14" t="s">
        <v>1262</v>
      </c>
      <c r="E746" s="2">
        <v>80111617</v>
      </c>
      <c r="F746" s="2" t="s">
        <v>1268</v>
      </c>
      <c r="G746" s="3">
        <v>1</v>
      </c>
      <c r="H746" s="3">
        <v>1</v>
      </c>
      <c r="I746" s="2">
        <v>6</v>
      </c>
      <c r="J746" s="2">
        <v>1</v>
      </c>
      <c r="K746" s="2" t="s">
        <v>30</v>
      </c>
      <c r="L746" s="2" t="s">
        <v>31</v>
      </c>
      <c r="M746" s="13" t="s">
        <v>57</v>
      </c>
      <c r="N746" s="2">
        <v>0</v>
      </c>
      <c r="O746" s="47">
        <v>38768870</v>
      </c>
      <c r="P746" s="47">
        <v>38768870</v>
      </c>
      <c r="Q746" s="1">
        <v>0</v>
      </c>
      <c r="R746" s="2">
        <v>0</v>
      </c>
      <c r="S746" s="14" t="s">
        <v>1195</v>
      </c>
      <c r="T746" s="2" t="s">
        <v>1196</v>
      </c>
      <c r="U746" s="13" t="s">
        <v>1197</v>
      </c>
      <c r="V746" s="14" t="s">
        <v>1198</v>
      </c>
      <c r="W746" s="14" t="s">
        <v>1199</v>
      </c>
      <c r="X746" s="2" t="s">
        <v>1200</v>
      </c>
      <c r="Y746" s="96" t="s">
        <v>1201</v>
      </c>
    </row>
    <row r="747" spans="1:25" ht="300" x14ac:dyDescent="0.2">
      <c r="A747" s="2">
        <v>63</v>
      </c>
      <c r="B747" s="14" t="s">
        <v>1190</v>
      </c>
      <c r="C747" s="14" t="s">
        <v>1191</v>
      </c>
      <c r="D747" s="14" t="s">
        <v>1262</v>
      </c>
      <c r="E747" s="2">
        <v>80111617</v>
      </c>
      <c r="F747" s="2" t="s">
        <v>1269</v>
      </c>
      <c r="G747" s="3">
        <v>1</v>
      </c>
      <c r="H747" s="3">
        <v>1</v>
      </c>
      <c r="I747" s="2">
        <v>6</v>
      </c>
      <c r="J747" s="2">
        <v>1</v>
      </c>
      <c r="K747" s="2" t="s">
        <v>30</v>
      </c>
      <c r="L747" s="2" t="s">
        <v>31</v>
      </c>
      <c r="M747" s="13" t="s">
        <v>57</v>
      </c>
      <c r="N747" s="2">
        <v>0</v>
      </c>
      <c r="O747" s="47">
        <v>26208000</v>
      </c>
      <c r="P747" s="47">
        <v>26208000</v>
      </c>
      <c r="Q747" s="1">
        <v>0</v>
      </c>
      <c r="R747" s="2">
        <v>0</v>
      </c>
      <c r="S747" s="14" t="s">
        <v>1195</v>
      </c>
      <c r="T747" s="2" t="s">
        <v>1196</v>
      </c>
      <c r="U747" s="13" t="s">
        <v>1197</v>
      </c>
      <c r="V747" s="14" t="s">
        <v>1198</v>
      </c>
      <c r="W747" s="14" t="s">
        <v>1199</v>
      </c>
      <c r="X747" s="2" t="s">
        <v>1200</v>
      </c>
      <c r="Y747" s="96" t="s">
        <v>1201</v>
      </c>
    </row>
    <row r="748" spans="1:25" ht="255" x14ac:dyDescent="0.2">
      <c r="A748" s="2">
        <v>64</v>
      </c>
      <c r="B748" s="14" t="s">
        <v>1190</v>
      </c>
      <c r="C748" s="14" t="s">
        <v>1191</v>
      </c>
      <c r="D748" s="14" t="s">
        <v>1262</v>
      </c>
      <c r="E748" s="2">
        <v>77101700</v>
      </c>
      <c r="F748" s="2" t="s">
        <v>1270</v>
      </c>
      <c r="G748" s="3">
        <v>1</v>
      </c>
      <c r="H748" s="3">
        <v>1</v>
      </c>
      <c r="I748" s="2">
        <v>6</v>
      </c>
      <c r="J748" s="2">
        <v>1</v>
      </c>
      <c r="K748" s="2" t="s">
        <v>30</v>
      </c>
      <c r="L748" s="2" t="s">
        <v>31</v>
      </c>
      <c r="M748" s="13" t="s">
        <v>57</v>
      </c>
      <c r="N748" s="2">
        <v>0</v>
      </c>
      <c r="O748" s="47">
        <v>36000000</v>
      </c>
      <c r="P748" s="47">
        <v>36000000</v>
      </c>
      <c r="Q748" s="1">
        <v>0</v>
      </c>
      <c r="R748" s="2">
        <v>0</v>
      </c>
      <c r="S748" s="14" t="s">
        <v>1195</v>
      </c>
      <c r="T748" s="2" t="s">
        <v>1196</v>
      </c>
      <c r="U748" s="13" t="s">
        <v>1197</v>
      </c>
      <c r="V748" s="14" t="s">
        <v>1198</v>
      </c>
      <c r="W748" s="14" t="s">
        <v>1199</v>
      </c>
      <c r="X748" s="2" t="s">
        <v>1200</v>
      </c>
      <c r="Y748" s="96" t="s">
        <v>1201</v>
      </c>
    </row>
    <row r="749" spans="1:25" ht="150" x14ac:dyDescent="0.2">
      <c r="A749" s="2">
        <v>65</v>
      </c>
      <c r="B749" s="14" t="s">
        <v>1190</v>
      </c>
      <c r="C749" s="14" t="s">
        <v>1191</v>
      </c>
      <c r="D749" s="14" t="s">
        <v>1262</v>
      </c>
      <c r="E749" s="2">
        <v>80101604</v>
      </c>
      <c r="F749" s="2" t="s">
        <v>1271</v>
      </c>
      <c r="G749" s="3">
        <v>1</v>
      </c>
      <c r="H749" s="3">
        <v>1</v>
      </c>
      <c r="I749" s="2">
        <v>6</v>
      </c>
      <c r="J749" s="2">
        <v>1</v>
      </c>
      <c r="K749" s="2" t="s">
        <v>30</v>
      </c>
      <c r="L749" s="2" t="s">
        <v>31</v>
      </c>
      <c r="M749" s="13" t="s">
        <v>57</v>
      </c>
      <c r="N749" s="2">
        <v>0</v>
      </c>
      <c r="O749" s="47">
        <v>64896000</v>
      </c>
      <c r="P749" s="47">
        <v>64896000</v>
      </c>
      <c r="Q749" s="1">
        <v>0</v>
      </c>
      <c r="R749" s="2">
        <v>0</v>
      </c>
      <c r="S749" s="14" t="s">
        <v>1195</v>
      </c>
      <c r="T749" s="2" t="s">
        <v>1196</v>
      </c>
      <c r="U749" s="13" t="s">
        <v>1197</v>
      </c>
      <c r="V749" s="14" t="s">
        <v>1198</v>
      </c>
      <c r="W749" s="14" t="s">
        <v>1199</v>
      </c>
      <c r="X749" s="2" t="s">
        <v>1200</v>
      </c>
      <c r="Y749" s="96" t="s">
        <v>1201</v>
      </c>
    </row>
    <row r="750" spans="1:25" ht="375" x14ac:dyDescent="0.2">
      <c r="A750" s="2">
        <v>66</v>
      </c>
      <c r="B750" s="14" t="s">
        <v>1190</v>
      </c>
      <c r="C750" s="14" t="s">
        <v>1191</v>
      </c>
      <c r="D750" s="14" t="s">
        <v>1262</v>
      </c>
      <c r="E750" s="2">
        <v>80111617</v>
      </c>
      <c r="F750" s="2" t="s">
        <v>1272</v>
      </c>
      <c r="G750" s="3">
        <v>1</v>
      </c>
      <c r="H750" s="3">
        <v>1</v>
      </c>
      <c r="I750" s="2">
        <v>6</v>
      </c>
      <c r="J750" s="2">
        <v>1</v>
      </c>
      <c r="K750" s="2" t="s">
        <v>30</v>
      </c>
      <c r="L750" s="2" t="s">
        <v>31</v>
      </c>
      <c r="M750" s="13" t="s">
        <v>57</v>
      </c>
      <c r="N750" s="2">
        <v>0</v>
      </c>
      <c r="O750" s="47">
        <v>34758298</v>
      </c>
      <c r="P750" s="47">
        <v>34758298</v>
      </c>
      <c r="Q750" s="1">
        <v>0</v>
      </c>
      <c r="R750" s="2">
        <v>0</v>
      </c>
      <c r="S750" s="14" t="s">
        <v>1195</v>
      </c>
      <c r="T750" s="2" t="s">
        <v>1196</v>
      </c>
      <c r="U750" s="13" t="s">
        <v>1197</v>
      </c>
      <c r="V750" s="14" t="s">
        <v>1198</v>
      </c>
      <c r="W750" s="14" t="s">
        <v>1199</v>
      </c>
      <c r="X750" s="2" t="s">
        <v>1200</v>
      </c>
      <c r="Y750" s="96" t="s">
        <v>1201</v>
      </c>
    </row>
    <row r="751" spans="1:25" ht="300" x14ac:dyDescent="0.2">
      <c r="A751" s="2">
        <v>67</v>
      </c>
      <c r="B751" s="14" t="s">
        <v>1190</v>
      </c>
      <c r="C751" s="14" t="s">
        <v>1191</v>
      </c>
      <c r="D751" s="14" t="s">
        <v>1262</v>
      </c>
      <c r="E751" s="2">
        <v>80121704</v>
      </c>
      <c r="F751" s="2" t="s">
        <v>1273</v>
      </c>
      <c r="G751" s="3">
        <v>1</v>
      </c>
      <c r="H751" s="3">
        <v>1</v>
      </c>
      <c r="I751" s="2">
        <v>6</v>
      </c>
      <c r="J751" s="2">
        <v>1</v>
      </c>
      <c r="K751" s="2" t="s">
        <v>30</v>
      </c>
      <c r="L751" s="2" t="s">
        <v>31</v>
      </c>
      <c r="M751" s="13" t="s">
        <v>57</v>
      </c>
      <c r="N751" s="2">
        <v>0</v>
      </c>
      <c r="O751" s="47">
        <v>45427200</v>
      </c>
      <c r="P751" s="47">
        <v>45427200</v>
      </c>
      <c r="Q751" s="1">
        <v>0</v>
      </c>
      <c r="R751" s="2">
        <v>0</v>
      </c>
      <c r="S751" s="14" t="s">
        <v>1195</v>
      </c>
      <c r="T751" s="2" t="s">
        <v>1196</v>
      </c>
      <c r="U751" s="13" t="s">
        <v>1197</v>
      </c>
      <c r="V751" s="14" t="s">
        <v>1198</v>
      </c>
      <c r="W751" s="14" t="s">
        <v>1199</v>
      </c>
      <c r="X751" s="2" t="s">
        <v>1200</v>
      </c>
      <c r="Y751" s="96" t="s">
        <v>1201</v>
      </c>
    </row>
    <row r="752" spans="1:25" ht="409.5" x14ac:dyDescent="0.2">
      <c r="A752" s="2">
        <v>68</v>
      </c>
      <c r="B752" s="14" t="s">
        <v>1190</v>
      </c>
      <c r="C752" s="14" t="s">
        <v>1191</v>
      </c>
      <c r="D752" s="14" t="s">
        <v>1262</v>
      </c>
      <c r="E752" s="2">
        <v>81101500</v>
      </c>
      <c r="F752" s="2" t="s">
        <v>1274</v>
      </c>
      <c r="G752" s="3">
        <v>1</v>
      </c>
      <c r="H752" s="3">
        <v>1</v>
      </c>
      <c r="I752" s="2">
        <v>6</v>
      </c>
      <c r="J752" s="2">
        <v>1</v>
      </c>
      <c r="K752" s="2" t="s">
        <v>30</v>
      </c>
      <c r="L752" s="2" t="s">
        <v>31</v>
      </c>
      <c r="M752" s="13" t="s">
        <v>57</v>
      </c>
      <c r="N752" s="2">
        <v>0</v>
      </c>
      <c r="O752" s="47">
        <v>38768870</v>
      </c>
      <c r="P752" s="47">
        <v>38768870</v>
      </c>
      <c r="Q752" s="1">
        <v>0</v>
      </c>
      <c r="R752" s="2">
        <v>0</v>
      </c>
      <c r="S752" s="14" t="s">
        <v>1195</v>
      </c>
      <c r="T752" s="2" t="s">
        <v>1196</v>
      </c>
      <c r="U752" s="13" t="s">
        <v>1197</v>
      </c>
      <c r="V752" s="14" t="s">
        <v>1198</v>
      </c>
      <c r="W752" s="14" t="s">
        <v>1199</v>
      </c>
      <c r="X752" s="2" t="s">
        <v>1200</v>
      </c>
      <c r="Y752" s="96" t="s">
        <v>1201</v>
      </c>
    </row>
    <row r="753" spans="1:25" ht="405" x14ac:dyDescent="0.2">
      <c r="A753" s="2">
        <v>69</v>
      </c>
      <c r="B753" s="14" t="s">
        <v>1190</v>
      </c>
      <c r="C753" s="14" t="s">
        <v>1191</v>
      </c>
      <c r="D753" s="14" t="s">
        <v>1262</v>
      </c>
      <c r="E753" s="2">
        <v>80111617</v>
      </c>
      <c r="F753" s="2" t="s">
        <v>1275</v>
      </c>
      <c r="G753" s="3">
        <v>1</v>
      </c>
      <c r="H753" s="3">
        <v>1</v>
      </c>
      <c r="I753" s="2">
        <v>6</v>
      </c>
      <c r="J753" s="2">
        <v>1</v>
      </c>
      <c r="K753" s="2" t="s">
        <v>30</v>
      </c>
      <c r="L753" s="2" t="s">
        <v>31</v>
      </c>
      <c r="M753" s="13" t="s">
        <v>57</v>
      </c>
      <c r="N753" s="2">
        <v>0</v>
      </c>
      <c r="O753" s="47">
        <v>39931938</v>
      </c>
      <c r="P753" s="47">
        <v>39931938</v>
      </c>
      <c r="Q753" s="1">
        <v>0</v>
      </c>
      <c r="R753" s="2">
        <v>0</v>
      </c>
      <c r="S753" s="14" t="s">
        <v>1195</v>
      </c>
      <c r="T753" s="2" t="s">
        <v>1196</v>
      </c>
      <c r="U753" s="13" t="s">
        <v>1197</v>
      </c>
      <c r="V753" s="14" t="s">
        <v>1198</v>
      </c>
      <c r="W753" s="14" t="s">
        <v>1199</v>
      </c>
      <c r="X753" s="2" t="s">
        <v>1200</v>
      </c>
      <c r="Y753" s="96" t="s">
        <v>1201</v>
      </c>
    </row>
    <row r="754" spans="1:25" ht="255" x14ac:dyDescent="0.2">
      <c r="A754" s="2">
        <v>71</v>
      </c>
      <c r="B754" s="14" t="s">
        <v>1190</v>
      </c>
      <c r="C754" s="14" t="s">
        <v>1191</v>
      </c>
      <c r="D754" s="14" t="s">
        <v>1262</v>
      </c>
      <c r="E754" s="2">
        <v>81101500</v>
      </c>
      <c r="F754" s="2" t="s">
        <v>1276</v>
      </c>
      <c r="G754" s="3">
        <v>1</v>
      </c>
      <c r="H754" s="3">
        <v>1</v>
      </c>
      <c r="I754" s="2">
        <v>6</v>
      </c>
      <c r="J754" s="2">
        <v>1</v>
      </c>
      <c r="K754" s="2" t="s">
        <v>30</v>
      </c>
      <c r="L754" s="2" t="s">
        <v>31</v>
      </c>
      <c r="M754" s="13" t="s">
        <v>57</v>
      </c>
      <c r="N754" s="2">
        <v>0</v>
      </c>
      <c r="O754" s="47">
        <v>48672000</v>
      </c>
      <c r="P754" s="47">
        <v>48672000</v>
      </c>
      <c r="Q754" s="1">
        <v>0</v>
      </c>
      <c r="R754" s="2">
        <v>0</v>
      </c>
      <c r="S754" s="14" t="s">
        <v>1195</v>
      </c>
      <c r="T754" s="2" t="s">
        <v>1196</v>
      </c>
      <c r="U754" s="13" t="s">
        <v>1197</v>
      </c>
      <c r="V754" s="14" t="s">
        <v>1198</v>
      </c>
      <c r="W754" s="14" t="s">
        <v>1199</v>
      </c>
      <c r="X754" s="2" t="s">
        <v>1200</v>
      </c>
      <c r="Y754" s="96" t="s">
        <v>1201</v>
      </c>
    </row>
    <row r="755" spans="1:25" ht="345" x14ac:dyDescent="0.2">
      <c r="A755" s="2">
        <v>72</v>
      </c>
      <c r="B755" s="14" t="s">
        <v>1190</v>
      </c>
      <c r="C755" s="14" t="s">
        <v>1191</v>
      </c>
      <c r="D755" s="14" t="s">
        <v>1262</v>
      </c>
      <c r="E755" s="2">
        <v>80111617</v>
      </c>
      <c r="F755" s="2" t="s">
        <v>1277</v>
      </c>
      <c r="G755" s="3">
        <v>1</v>
      </c>
      <c r="H755" s="3">
        <v>1</v>
      </c>
      <c r="I755" s="2">
        <v>6</v>
      </c>
      <c r="J755" s="2">
        <v>1</v>
      </c>
      <c r="K755" s="2" t="s">
        <v>30</v>
      </c>
      <c r="L755" s="2" t="s">
        <v>31</v>
      </c>
      <c r="M755" s="13" t="s">
        <v>57</v>
      </c>
      <c r="N755" s="2">
        <v>0</v>
      </c>
      <c r="O755" s="47">
        <v>33745920</v>
      </c>
      <c r="P755" s="47">
        <v>33745920</v>
      </c>
      <c r="Q755" s="1">
        <v>0</v>
      </c>
      <c r="R755" s="2">
        <v>0</v>
      </c>
      <c r="S755" s="14" t="s">
        <v>1195</v>
      </c>
      <c r="T755" s="2" t="s">
        <v>1196</v>
      </c>
      <c r="U755" s="13" t="s">
        <v>1197</v>
      </c>
      <c r="V755" s="14" t="s">
        <v>1198</v>
      </c>
      <c r="W755" s="14" t="s">
        <v>1199</v>
      </c>
      <c r="X755" s="2" t="s">
        <v>1200</v>
      </c>
      <c r="Y755" s="96" t="s">
        <v>1201</v>
      </c>
    </row>
    <row r="756" spans="1:25" ht="390" x14ac:dyDescent="0.2">
      <c r="A756" s="2">
        <v>73</v>
      </c>
      <c r="B756" s="14" t="s">
        <v>1190</v>
      </c>
      <c r="C756" s="14" t="s">
        <v>1191</v>
      </c>
      <c r="D756" s="14" t="s">
        <v>1262</v>
      </c>
      <c r="E756" s="2">
        <v>80111617</v>
      </c>
      <c r="F756" s="2" t="s">
        <v>1278</v>
      </c>
      <c r="G756" s="3">
        <v>1</v>
      </c>
      <c r="H756" s="3">
        <v>1</v>
      </c>
      <c r="I756" s="2">
        <v>11.5</v>
      </c>
      <c r="J756" s="2">
        <v>1</v>
      </c>
      <c r="K756" s="2" t="s">
        <v>30</v>
      </c>
      <c r="L756" s="2" t="s">
        <v>31</v>
      </c>
      <c r="M756" s="13" t="s">
        <v>57</v>
      </c>
      <c r="N756" s="2">
        <v>0</v>
      </c>
      <c r="O756" s="47">
        <v>111377500</v>
      </c>
      <c r="P756" s="47">
        <v>111377500</v>
      </c>
      <c r="Q756" s="1">
        <v>0</v>
      </c>
      <c r="R756" s="2">
        <v>0</v>
      </c>
      <c r="S756" s="14" t="s">
        <v>1195</v>
      </c>
      <c r="T756" s="2" t="s">
        <v>1196</v>
      </c>
      <c r="U756" s="13" t="s">
        <v>1197</v>
      </c>
      <c r="V756" s="14" t="s">
        <v>1198</v>
      </c>
      <c r="W756" s="14" t="s">
        <v>1199</v>
      </c>
      <c r="X756" s="2" t="s">
        <v>1200</v>
      </c>
      <c r="Y756" s="96" t="s">
        <v>1201</v>
      </c>
    </row>
    <row r="757" spans="1:25" ht="345" x14ac:dyDescent="0.2">
      <c r="A757" s="2">
        <v>74</v>
      </c>
      <c r="B757" s="14" t="s">
        <v>1190</v>
      </c>
      <c r="C757" s="14" t="s">
        <v>1191</v>
      </c>
      <c r="D757" s="14" t="s">
        <v>1262</v>
      </c>
      <c r="E757" s="2">
        <v>81101500</v>
      </c>
      <c r="F757" s="2" t="s">
        <v>1277</v>
      </c>
      <c r="G757" s="3">
        <v>1</v>
      </c>
      <c r="H757" s="3">
        <v>1</v>
      </c>
      <c r="I757" s="2">
        <v>6</v>
      </c>
      <c r="J757" s="2">
        <v>1</v>
      </c>
      <c r="K757" s="2" t="s">
        <v>30</v>
      </c>
      <c r="L757" s="2" t="s">
        <v>31</v>
      </c>
      <c r="M757" s="13" t="s">
        <v>57</v>
      </c>
      <c r="N757" s="2">
        <v>0</v>
      </c>
      <c r="O757" s="47">
        <v>33745920</v>
      </c>
      <c r="P757" s="47">
        <v>33745920</v>
      </c>
      <c r="Q757" s="1">
        <v>0</v>
      </c>
      <c r="R757" s="2">
        <v>0</v>
      </c>
      <c r="S757" s="14" t="s">
        <v>1195</v>
      </c>
      <c r="T757" s="2" t="s">
        <v>1196</v>
      </c>
      <c r="U757" s="13" t="s">
        <v>1197</v>
      </c>
      <c r="V757" s="14" t="s">
        <v>1198</v>
      </c>
      <c r="W757" s="14" t="s">
        <v>1199</v>
      </c>
      <c r="X757" s="2" t="s">
        <v>1200</v>
      </c>
      <c r="Y757" s="96" t="s">
        <v>1201</v>
      </c>
    </row>
    <row r="758" spans="1:25" ht="210" x14ac:dyDescent="0.2">
      <c r="A758" s="2">
        <v>75</v>
      </c>
      <c r="B758" s="14" t="s">
        <v>1190</v>
      </c>
      <c r="C758" s="14" t="s">
        <v>1191</v>
      </c>
      <c r="D758" s="14" t="s">
        <v>1262</v>
      </c>
      <c r="E758" s="2">
        <v>80121704</v>
      </c>
      <c r="F758" s="2" t="s">
        <v>1279</v>
      </c>
      <c r="G758" s="3">
        <v>1</v>
      </c>
      <c r="H758" s="3">
        <v>1</v>
      </c>
      <c r="I758" s="2">
        <v>6</v>
      </c>
      <c r="J758" s="2">
        <v>1</v>
      </c>
      <c r="K758" s="2" t="s">
        <v>30</v>
      </c>
      <c r="L758" s="2" t="s">
        <v>31</v>
      </c>
      <c r="M758" s="13" t="s">
        <v>57</v>
      </c>
      <c r="N758" s="2">
        <v>0</v>
      </c>
      <c r="O758" s="47">
        <v>32448000</v>
      </c>
      <c r="P758" s="47">
        <v>32448000</v>
      </c>
      <c r="Q758" s="1">
        <v>0</v>
      </c>
      <c r="R758" s="2">
        <v>0</v>
      </c>
      <c r="S758" s="14" t="s">
        <v>1195</v>
      </c>
      <c r="T758" s="2" t="s">
        <v>1196</v>
      </c>
      <c r="U758" s="13" t="s">
        <v>1197</v>
      </c>
      <c r="V758" s="14" t="s">
        <v>1198</v>
      </c>
      <c r="W758" s="14" t="s">
        <v>1199</v>
      </c>
      <c r="X758" s="2" t="s">
        <v>1200</v>
      </c>
      <c r="Y758" s="96" t="s">
        <v>1201</v>
      </c>
    </row>
    <row r="759" spans="1:25" ht="345" x14ac:dyDescent="0.2">
      <c r="A759" s="2">
        <v>76</v>
      </c>
      <c r="B759" s="14" t="s">
        <v>1190</v>
      </c>
      <c r="C759" s="14" t="s">
        <v>1191</v>
      </c>
      <c r="D759" s="14" t="s">
        <v>1262</v>
      </c>
      <c r="E759" s="2">
        <v>81101500</v>
      </c>
      <c r="F759" s="2" t="s">
        <v>1277</v>
      </c>
      <c r="G759" s="3">
        <v>1</v>
      </c>
      <c r="H759" s="3">
        <v>1</v>
      </c>
      <c r="I759" s="2">
        <v>6</v>
      </c>
      <c r="J759" s="2">
        <v>1</v>
      </c>
      <c r="K759" s="2" t="s">
        <v>30</v>
      </c>
      <c r="L759" s="2" t="s">
        <v>31</v>
      </c>
      <c r="M759" s="13" t="s">
        <v>57</v>
      </c>
      <c r="N759" s="2">
        <v>0</v>
      </c>
      <c r="O759" s="47">
        <v>30747725</v>
      </c>
      <c r="P759" s="47">
        <v>30747725</v>
      </c>
      <c r="Q759" s="1">
        <v>0</v>
      </c>
      <c r="R759" s="2">
        <v>0</v>
      </c>
      <c r="S759" s="14" t="s">
        <v>1195</v>
      </c>
      <c r="T759" s="2" t="s">
        <v>1196</v>
      </c>
      <c r="U759" s="13" t="s">
        <v>1197</v>
      </c>
      <c r="V759" s="14" t="s">
        <v>1198</v>
      </c>
      <c r="W759" s="14" t="s">
        <v>1199</v>
      </c>
      <c r="X759" s="2" t="s">
        <v>1200</v>
      </c>
      <c r="Y759" s="96" t="s">
        <v>1201</v>
      </c>
    </row>
    <row r="760" spans="1:25" ht="345" x14ac:dyDescent="0.2">
      <c r="A760" s="2">
        <v>77</v>
      </c>
      <c r="B760" s="14" t="s">
        <v>1190</v>
      </c>
      <c r="C760" s="14" t="s">
        <v>1191</v>
      </c>
      <c r="D760" s="14" t="s">
        <v>1262</v>
      </c>
      <c r="E760" s="2">
        <v>81101500</v>
      </c>
      <c r="F760" s="2" t="s">
        <v>1277</v>
      </c>
      <c r="G760" s="3">
        <v>1</v>
      </c>
      <c r="H760" s="3">
        <v>1</v>
      </c>
      <c r="I760" s="2">
        <v>6</v>
      </c>
      <c r="J760" s="2">
        <v>1</v>
      </c>
      <c r="K760" s="2" t="s">
        <v>30</v>
      </c>
      <c r="L760" s="2" t="s">
        <v>31</v>
      </c>
      <c r="M760" s="13" t="s">
        <v>57</v>
      </c>
      <c r="N760" s="2">
        <v>0</v>
      </c>
      <c r="O760" s="47">
        <v>33745920</v>
      </c>
      <c r="P760" s="47">
        <v>33745920</v>
      </c>
      <c r="Q760" s="1">
        <v>0</v>
      </c>
      <c r="R760" s="2">
        <v>0</v>
      </c>
      <c r="S760" s="14" t="s">
        <v>1195</v>
      </c>
      <c r="T760" s="2" t="s">
        <v>1196</v>
      </c>
      <c r="U760" s="13" t="s">
        <v>1197</v>
      </c>
      <c r="V760" s="14" t="s">
        <v>1198</v>
      </c>
      <c r="W760" s="14" t="s">
        <v>1199</v>
      </c>
      <c r="X760" s="2" t="s">
        <v>1200</v>
      </c>
      <c r="Y760" s="96" t="s">
        <v>1201</v>
      </c>
    </row>
    <row r="761" spans="1:25" ht="390" x14ac:dyDescent="0.2">
      <c r="A761" s="2">
        <v>79</v>
      </c>
      <c r="B761" s="14" t="s">
        <v>1190</v>
      </c>
      <c r="C761" s="14" t="s">
        <v>1191</v>
      </c>
      <c r="D761" s="14" t="s">
        <v>1262</v>
      </c>
      <c r="E761" s="2">
        <v>81101500</v>
      </c>
      <c r="F761" s="2" t="s">
        <v>1280</v>
      </c>
      <c r="G761" s="3">
        <v>1</v>
      </c>
      <c r="H761" s="3">
        <v>1</v>
      </c>
      <c r="I761" s="2">
        <v>6</v>
      </c>
      <c r="J761" s="2">
        <v>1</v>
      </c>
      <c r="K761" s="2" t="s">
        <v>30</v>
      </c>
      <c r="L761" s="2" t="s">
        <v>31</v>
      </c>
      <c r="M761" s="13" t="s">
        <v>57</v>
      </c>
      <c r="N761" s="2">
        <v>0</v>
      </c>
      <c r="O761" s="47">
        <v>41308900</v>
      </c>
      <c r="P761" s="47">
        <v>41308900</v>
      </c>
      <c r="Q761" s="1">
        <v>0</v>
      </c>
      <c r="R761" s="2">
        <v>0</v>
      </c>
      <c r="S761" s="14" t="s">
        <v>1195</v>
      </c>
      <c r="T761" s="2" t="s">
        <v>1196</v>
      </c>
      <c r="U761" s="13" t="s">
        <v>1197</v>
      </c>
      <c r="V761" s="14" t="s">
        <v>1198</v>
      </c>
      <c r="W761" s="14" t="s">
        <v>1199</v>
      </c>
      <c r="X761" s="2" t="s">
        <v>1200</v>
      </c>
      <c r="Y761" s="96" t="s">
        <v>1201</v>
      </c>
    </row>
    <row r="762" spans="1:25" ht="285" x14ac:dyDescent="0.2">
      <c r="A762" s="2">
        <v>80</v>
      </c>
      <c r="B762" s="14" t="s">
        <v>1190</v>
      </c>
      <c r="C762" s="14" t="s">
        <v>1191</v>
      </c>
      <c r="D762" s="14" t="s">
        <v>1262</v>
      </c>
      <c r="E762" s="2">
        <v>80121704</v>
      </c>
      <c r="F762" s="2" t="s">
        <v>1281</v>
      </c>
      <c r="G762" s="3">
        <v>1</v>
      </c>
      <c r="H762" s="3">
        <v>1</v>
      </c>
      <c r="I762" s="2">
        <v>6</v>
      </c>
      <c r="J762" s="2">
        <v>1</v>
      </c>
      <c r="K762" s="2" t="s">
        <v>30</v>
      </c>
      <c r="L762" s="2" t="s">
        <v>31</v>
      </c>
      <c r="M762" s="13" t="s">
        <v>57</v>
      </c>
      <c r="N762" s="2">
        <v>0</v>
      </c>
      <c r="O762" s="47">
        <v>30288960</v>
      </c>
      <c r="P762" s="47">
        <v>30288960</v>
      </c>
      <c r="Q762" s="1">
        <v>0</v>
      </c>
      <c r="R762" s="2">
        <v>0</v>
      </c>
      <c r="S762" s="14" t="s">
        <v>1195</v>
      </c>
      <c r="T762" s="2" t="s">
        <v>1196</v>
      </c>
      <c r="U762" s="13" t="s">
        <v>1197</v>
      </c>
      <c r="V762" s="14" t="s">
        <v>1198</v>
      </c>
      <c r="W762" s="14" t="s">
        <v>1199</v>
      </c>
      <c r="X762" s="2" t="s">
        <v>1200</v>
      </c>
      <c r="Y762" s="96" t="s">
        <v>1201</v>
      </c>
    </row>
    <row r="763" spans="1:25" ht="405" x14ac:dyDescent="0.2">
      <c r="A763" s="2">
        <v>81</v>
      </c>
      <c r="B763" s="14" t="s">
        <v>1190</v>
      </c>
      <c r="C763" s="14" t="s">
        <v>1191</v>
      </c>
      <c r="D763" s="14" t="s">
        <v>1262</v>
      </c>
      <c r="E763" s="2">
        <v>81101500</v>
      </c>
      <c r="F763" s="2" t="s">
        <v>1282</v>
      </c>
      <c r="G763" s="3">
        <v>1</v>
      </c>
      <c r="H763" s="3">
        <v>1</v>
      </c>
      <c r="I763" s="2">
        <v>11.5</v>
      </c>
      <c r="J763" s="2">
        <v>1</v>
      </c>
      <c r="K763" s="2" t="s">
        <v>30</v>
      </c>
      <c r="L763" s="2" t="s">
        <v>31</v>
      </c>
      <c r="M763" s="13" t="s">
        <v>57</v>
      </c>
      <c r="N763" s="2">
        <v>0</v>
      </c>
      <c r="O763" s="47">
        <v>97727000</v>
      </c>
      <c r="P763" s="47">
        <v>97727000</v>
      </c>
      <c r="Q763" s="1">
        <v>0</v>
      </c>
      <c r="R763" s="2">
        <v>0</v>
      </c>
      <c r="S763" s="14" t="s">
        <v>1195</v>
      </c>
      <c r="T763" s="2" t="s">
        <v>1196</v>
      </c>
      <c r="U763" s="13" t="s">
        <v>1197</v>
      </c>
      <c r="V763" s="14" t="s">
        <v>1198</v>
      </c>
      <c r="W763" s="14" t="s">
        <v>1199</v>
      </c>
      <c r="X763" s="2" t="s">
        <v>1200</v>
      </c>
      <c r="Y763" s="96" t="s">
        <v>1201</v>
      </c>
    </row>
    <row r="764" spans="1:25" ht="255" x14ac:dyDescent="0.2">
      <c r="A764" s="2">
        <v>82</v>
      </c>
      <c r="B764" s="14" t="s">
        <v>1190</v>
      </c>
      <c r="C764" s="14" t="s">
        <v>1191</v>
      </c>
      <c r="D764" s="14" t="s">
        <v>1262</v>
      </c>
      <c r="E764" s="2">
        <v>80121704</v>
      </c>
      <c r="F764" s="2" t="s">
        <v>1283</v>
      </c>
      <c r="G764" s="3">
        <v>1</v>
      </c>
      <c r="H764" s="3">
        <v>1</v>
      </c>
      <c r="I764" s="2">
        <v>6</v>
      </c>
      <c r="J764" s="2">
        <v>1</v>
      </c>
      <c r="K764" s="2" t="s">
        <v>30</v>
      </c>
      <c r="L764" s="2" t="s">
        <v>31</v>
      </c>
      <c r="M764" s="13" t="s">
        <v>57</v>
      </c>
      <c r="N764" s="2">
        <v>0</v>
      </c>
      <c r="O764" s="47">
        <v>38688000</v>
      </c>
      <c r="P764" s="47">
        <v>38688000</v>
      </c>
      <c r="Q764" s="1">
        <v>0</v>
      </c>
      <c r="R764" s="2">
        <v>0</v>
      </c>
      <c r="S764" s="14" t="s">
        <v>1195</v>
      </c>
      <c r="T764" s="2" t="s">
        <v>1196</v>
      </c>
      <c r="U764" s="13" t="s">
        <v>1197</v>
      </c>
      <c r="V764" s="14" t="s">
        <v>1198</v>
      </c>
      <c r="W764" s="14" t="s">
        <v>1199</v>
      </c>
      <c r="X764" s="2" t="s">
        <v>1200</v>
      </c>
      <c r="Y764" s="96" t="s">
        <v>1201</v>
      </c>
    </row>
    <row r="765" spans="1:25" ht="409.5" x14ac:dyDescent="0.2">
      <c r="A765" s="2">
        <v>83</v>
      </c>
      <c r="B765" s="14" t="s">
        <v>1190</v>
      </c>
      <c r="C765" s="14" t="s">
        <v>1191</v>
      </c>
      <c r="D765" s="14" t="s">
        <v>1262</v>
      </c>
      <c r="E765" s="2">
        <v>80111617</v>
      </c>
      <c r="F765" s="2" t="s">
        <v>1284</v>
      </c>
      <c r="G765" s="3">
        <v>1</v>
      </c>
      <c r="H765" s="3">
        <v>1</v>
      </c>
      <c r="I765" s="2">
        <v>11.5</v>
      </c>
      <c r="J765" s="2">
        <v>1</v>
      </c>
      <c r="K765" s="2" t="s">
        <v>30</v>
      </c>
      <c r="L765" s="2" t="s">
        <v>31</v>
      </c>
      <c r="M765" s="13" t="s">
        <v>57</v>
      </c>
      <c r="N765" s="2">
        <v>0</v>
      </c>
      <c r="O765" s="47">
        <v>106950000</v>
      </c>
      <c r="P765" s="47">
        <v>106950000</v>
      </c>
      <c r="Q765" s="1">
        <v>0</v>
      </c>
      <c r="R765" s="2">
        <v>0</v>
      </c>
      <c r="S765" s="14" t="s">
        <v>1195</v>
      </c>
      <c r="T765" s="2" t="s">
        <v>1196</v>
      </c>
      <c r="U765" s="13" t="s">
        <v>1197</v>
      </c>
      <c r="V765" s="14" t="s">
        <v>1198</v>
      </c>
      <c r="W765" s="14" t="s">
        <v>1199</v>
      </c>
      <c r="X765" s="2" t="s">
        <v>1200</v>
      </c>
      <c r="Y765" s="96" t="s">
        <v>1201</v>
      </c>
    </row>
    <row r="766" spans="1:25" ht="180" x14ac:dyDescent="0.2">
      <c r="A766" s="2">
        <v>84</v>
      </c>
      <c r="B766" s="14" t="s">
        <v>1190</v>
      </c>
      <c r="C766" s="14" t="s">
        <v>1191</v>
      </c>
      <c r="D766" s="14" t="s">
        <v>1262</v>
      </c>
      <c r="E766" s="2">
        <v>80121704</v>
      </c>
      <c r="F766" s="2" t="s">
        <v>1285</v>
      </c>
      <c r="G766" s="3">
        <v>1</v>
      </c>
      <c r="H766" s="3">
        <v>1</v>
      </c>
      <c r="I766" s="2">
        <v>6</v>
      </c>
      <c r="J766" s="2">
        <v>1</v>
      </c>
      <c r="K766" s="2" t="s">
        <v>30</v>
      </c>
      <c r="L766" s="2" t="s">
        <v>31</v>
      </c>
      <c r="M766" s="13" t="s">
        <v>57</v>
      </c>
      <c r="N766" s="2">
        <v>0</v>
      </c>
      <c r="O766" s="47">
        <v>35692800</v>
      </c>
      <c r="P766" s="47">
        <v>35692800</v>
      </c>
      <c r="Q766" s="1">
        <v>0</v>
      </c>
      <c r="R766" s="2">
        <v>0</v>
      </c>
      <c r="S766" s="14" t="s">
        <v>1195</v>
      </c>
      <c r="T766" s="2" t="s">
        <v>1196</v>
      </c>
      <c r="U766" s="13" t="s">
        <v>1197</v>
      </c>
      <c r="V766" s="14" t="s">
        <v>1198</v>
      </c>
      <c r="W766" s="14" t="s">
        <v>1199</v>
      </c>
      <c r="X766" s="2" t="s">
        <v>1200</v>
      </c>
      <c r="Y766" s="96" t="s">
        <v>1201</v>
      </c>
    </row>
    <row r="767" spans="1:25" ht="390" x14ac:dyDescent="0.2">
      <c r="A767" s="2">
        <v>85</v>
      </c>
      <c r="B767" s="14" t="s">
        <v>1190</v>
      </c>
      <c r="C767" s="14" t="s">
        <v>1191</v>
      </c>
      <c r="D767" s="14" t="s">
        <v>1262</v>
      </c>
      <c r="E767" s="2">
        <v>81101500</v>
      </c>
      <c r="F767" s="2" t="s">
        <v>1286</v>
      </c>
      <c r="G767" s="3">
        <v>1</v>
      </c>
      <c r="H767" s="3">
        <v>1</v>
      </c>
      <c r="I767" s="2">
        <v>6</v>
      </c>
      <c r="J767" s="2">
        <v>1</v>
      </c>
      <c r="K767" s="2" t="s">
        <v>30</v>
      </c>
      <c r="L767" s="2" t="s">
        <v>31</v>
      </c>
      <c r="M767" s="13" t="s">
        <v>57</v>
      </c>
      <c r="N767" s="2">
        <v>0</v>
      </c>
      <c r="O767" s="47">
        <v>53474304</v>
      </c>
      <c r="P767" s="47">
        <v>53474304</v>
      </c>
      <c r="Q767" s="1">
        <v>0</v>
      </c>
      <c r="R767" s="2">
        <v>0</v>
      </c>
      <c r="S767" s="14" t="s">
        <v>1195</v>
      </c>
      <c r="T767" s="2" t="s">
        <v>1196</v>
      </c>
      <c r="U767" s="13" t="s">
        <v>1197</v>
      </c>
      <c r="V767" s="14" t="s">
        <v>1198</v>
      </c>
      <c r="W767" s="14" t="s">
        <v>1199</v>
      </c>
      <c r="X767" s="2" t="s">
        <v>1200</v>
      </c>
      <c r="Y767" s="96" t="s">
        <v>1201</v>
      </c>
    </row>
    <row r="768" spans="1:25" ht="225" x14ac:dyDescent="0.2">
      <c r="A768" s="2">
        <v>86</v>
      </c>
      <c r="B768" s="14" t="s">
        <v>1190</v>
      </c>
      <c r="C768" s="14" t="s">
        <v>1191</v>
      </c>
      <c r="D768" s="14" t="s">
        <v>1262</v>
      </c>
      <c r="E768" s="2">
        <v>80121704</v>
      </c>
      <c r="F768" s="2" t="s">
        <v>1287</v>
      </c>
      <c r="G768" s="3">
        <v>1</v>
      </c>
      <c r="H768" s="3">
        <v>1</v>
      </c>
      <c r="I768" s="2">
        <v>6</v>
      </c>
      <c r="J768" s="2">
        <v>1</v>
      </c>
      <c r="K768" s="2" t="s">
        <v>30</v>
      </c>
      <c r="L768" s="2" t="s">
        <v>31</v>
      </c>
      <c r="M768" s="13" t="s">
        <v>57</v>
      </c>
      <c r="N768" s="2">
        <v>0</v>
      </c>
      <c r="O768" s="47">
        <v>37440000</v>
      </c>
      <c r="P768" s="47">
        <v>37440000</v>
      </c>
      <c r="Q768" s="1">
        <v>0</v>
      </c>
      <c r="R768" s="2">
        <v>0</v>
      </c>
      <c r="S768" s="14" t="s">
        <v>1195</v>
      </c>
      <c r="T768" s="2" t="s">
        <v>1196</v>
      </c>
      <c r="U768" s="13" t="s">
        <v>1197</v>
      </c>
      <c r="V768" s="14" t="s">
        <v>1198</v>
      </c>
      <c r="W768" s="14" t="s">
        <v>1199</v>
      </c>
      <c r="X768" s="2" t="s">
        <v>1200</v>
      </c>
      <c r="Y768" s="96" t="s">
        <v>1201</v>
      </c>
    </row>
    <row r="769" spans="1:25" ht="270" x14ac:dyDescent="0.2">
      <c r="A769" s="2">
        <v>88</v>
      </c>
      <c r="B769" s="14" t="s">
        <v>1190</v>
      </c>
      <c r="C769" s="14" t="s">
        <v>1191</v>
      </c>
      <c r="D769" s="14" t="s">
        <v>1262</v>
      </c>
      <c r="E769" s="2">
        <v>81101500</v>
      </c>
      <c r="F769" s="2" t="s">
        <v>1288</v>
      </c>
      <c r="G769" s="3">
        <v>1</v>
      </c>
      <c r="H769" s="3">
        <v>1</v>
      </c>
      <c r="I769" s="2">
        <v>11.5</v>
      </c>
      <c r="J769" s="2">
        <v>1</v>
      </c>
      <c r="K769" s="2" t="s">
        <v>30</v>
      </c>
      <c r="L769" s="2" t="s">
        <v>31</v>
      </c>
      <c r="M769" s="13" t="s">
        <v>57</v>
      </c>
      <c r="N769" s="2">
        <v>0</v>
      </c>
      <c r="O769" s="47">
        <v>148016960</v>
      </c>
      <c r="P769" s="47">
        <v>148016960</v>
      </c>
      <c r="Q769" s="1">
        <v>0</v>
      </c>
      <c r="R769" s="2">
        <v>0</v>
      </c>
      <c r="S769" s="14" t="s">
        <v>1195</v>
      </c>
      <c r="T769" s="2" t="s">
        <v>1196</v>
      </c>
      <c r="U769" s="13" t="s">
        <v>1197</v>
      </c>
      <c r="V769" s="14" t="s">
        <v>1198</v>
      </c>
      <c r="W769" s="14" t="s">
        <v>1199</v>
      </c>
      <c r="X769" s="2" t="s">
        <v>1200</v>
      </c>
      <c r="Y769" s="96" t="s">
        <v>1201</v>
      </c>
    </row>
    <row r="770" spans="1:25" ht="150" x14ac:dyDescent="0.2">
      <c r="A770" s="2">
        <v>89</v>
      </c>
      <c r="B770" s="14" t="s">
        <v>1190</v>
      </c>
      <c r="C770" s="14" t="s">
        <v>1191</v>
      </c>
      <c r="D770" s="14" t="s">
        <v>1262</v>
      </c>
      <c r="E770" s="2">
        <v>80111601</v>
      </c>
      <c r="F770" s="2" t="s">
        <v>1289</v>
      </c>
      <c r="G770" s="3">
        <v>1</v>
      </c>
      <c r="H770" s="3">
        <v>1</v>
      </c>
      <c r="I770" s="2">
        <v>11.5</v>
      </c>
      <c r="J770" s="2">
        <v>1</v>
      </c>
      <c r="K770" s="2" t="s">
        <v>30</v>
      </c>
      <c r="L770" s="2" t="s">
        <v>31</v>
      </c>
      <c r="M770" s="13" t="s">
        <v>57</v>
      </c>
      <c r="N770" s="2">
        <v>0</v>
      </c>
      <c r="O770" s="47">
        <v>118758016</v>
      </c>
      <c r="P770" s="47">
        <v>118758016</v>
      </c>
      <c r="Q770" s="1">
        <v>0</v>
      </c>
      <c r="R770" s="2">
        <v>0</v>
      </c>
      <c r="S770" s="14" t="s">
        <v>1195</v>
      </c>
      <c r="T770" s="2" t="s">
        <v>1196</v>
      </c>
      <c r="U770" s="13" t="s">
        <v>1197</v>
      </c>
      <c r="V770" s="14" t="s">
        <v>1198</v>
      </c>
      <c r="W770" s="14" t="s">
        <v>1199</v>
      </c>
      <c r="X770" s="2" t="s">
        <v>1200</v>
      </c>
      <c r="Y770" s="96" t="s">
        <v>1201</v>
      </c>
    </row>
    <row r="771" spans="1:25" ht="240" x14ac:dyDescent="0.2">
      <c r="A771" s="2">
        <v>90</v>
      </c>
      <c r="B771" s="14" t="s">
        <v>1190</v>
      </c>
      <c r="C771" s="14" t="s">
        <v>1191</v>
      </c>
      <c r="D771" s="14" t="s">
        <v>1262</v>
      </c>
      <c r="E771" s="2">
        <v>80111617</v>
      </c>
      <c r="F771" s="2" t="s">
        <v>1290</v>
      </c>
      <c r="G771" s="3">
        <v>1</v>
      </c>
      <c r="H771" s="3">
        <v>1</v>
      </c>
      <c r="I771" s="2">
        <v>11.5</v>
      </c>
      <c r="J771" s="2">
        <v>1</v>
      </c>
      <c r="K771" s="2" t="s">
        <v>30</v>
      </c>
      <c r="L771" s="2" t="s">
        <v>31</v>
      </c>
      <c r="M771" s="13" t="s">
        <v>57</v>
      </c>
      <c r="N771" s="2">
        <v>0</v>
      </c>
      <c r="O771" s="47">
        <v>74630400</v>
      </c>
      <c r="P771" s="47">
        <v>74630400</v>
      </c>
      <c r="Q771" s="1">
        <v>0</v>
      </c>
      <c r="R771" s="2">
        <v>0</v>
      </c>
      <c r="S771" s="14" t="s">
        <v>1195</v>
      </c>
      <c r="T771" s="2" t="s">
        <v>1196</v>
      </c>
      <c r="U771" s="13" t="s">
        <v>1197</v>
      </c>
      <c r="V771" s="14" t="s">
        <v>1198</v>
      </c>
      <c r="W771" s="14" t="s">
        <v>1199</v>
      </c>
      <c r="X771" s="2" t="s">
        <v>1200</v>
      </c>
      <c r="Y771" s="96" t="s">
        <v>1201</v>
      </c>
    </row>
    <row r="772" spans="1:25" ht="409.5" x14ac:dyDescent="0.2">
      <c r="A772" s="2">
        <v>91</v>
      </c>
      <c r="B772" s="14" t="s">
        <v>1190</v>
      </c>
      <c r="C772" s="14" t="s">
        <v>1191</v>
      </c>
      <c r="D772" s="14" t="s">
        <v>1262</v>
      </c>
      <c r="E772" s="2">
        <v>80111617</v>
      </c>
      <c r="F772" s="2" t="s">
        <v>1291</v>
      </c>
      <c r="G772" s="3">
        <v>1</v>
      </c>
      <c r="H772" s="3">
        <v>1</v>
      </c>
      <c r="I772" s="2">
        <v>6</v>
      </c>
      <c r="J772" s="2">
        <v>1</v>
      </c>
      <c r="K772" s="2" t="s">
        <v>30</v>
      </c>
      <c r="L772" s="2" t="s">
        <v>31</v>
      </c>
      <c r="M772" s="13" t="s">
        <v>57</v>
      </c>
      <c r="N772" s="2">
        <v>0</v>
      </c>
      <c r="O772" s="47">
        <v>18720000</v>
      </c>
      <c r="P772" s="47">
        <v>18720000</v>
      </c>
      <c r="Q772" s="1">
        <v>0</v>
      </c>
      <c r="R772" s="2">
        <v>0</v>
      </c>
      <c r="S772" s="14" t="s">
        <v>1195</v>
      </c>
      <c r="T772" s="2" t="s">
        <v>1196</v>
      </c>
      <c r="U772" s="13" t="s">
        <v>1197</v>
      </c>
      <c r="V772" s="14" t="s">
        <v>1198</v>
      </c>
      <c r="W772" s="14" t="s">
        <v>1199</v>
      </c>
      <c r="X772" s="2" t="s">
        <v>1200</v>
      </c>
      <c r="Y772" s="96" t="s">
        <v>1201</v>
      </c>
    </row>
    <row r="773" spans="1:25" ht="330" x14ac:dyDescent="0.2">
      <c r="A773" s="2">
        <v>92</v>
      </c>
      <c r="B773" s="14" t="s">
        <v>1190</v>
      </c>
      <c r="C773" s="14" t="s">
        <v>1191</v>
      </c>
      <c r="D773" s="14" t="s">
        <v>1262</v>
      </c>
      <c r="E773" s="2">
        <v>81101500</v>
      </c>
      <c r="F773" s="2" t="s">
        <v>1292</v>
      </c>
      <c r="G773" s="3">
        <v>1</v>
      </c>
      <c r="H773" s="3">
        <v>1</v>
      </c>
      <c r="I773" s="2">
        <v>6</v>
      </c>
      <c r="J773" s="2">
        <v>1</v>
      </c>
      <c r="K773" s="2" t="s">
        <v>30</v>
      </c>
      <c r="L773" s="2" t="s">
        <v>31</v>
      </c>
      <c r="M773" s="13" t="s">
        <v>57</v>
      </c>
      <c r="N773" s="2">
        <v>0</v>
      </c>
      <c r="O773" s="47">
        <v>33009600</v>
      </c>
      <c r="P773" s="47">
        <v>33009600</v>
      </c>
      <c r="Q773" s="1">
        <v>0</v>
      </c>
      <c r="R773" s="2">
        <v>0</v>
      </c>
      <c r="S773" s="14" t="s">
        <v>1195</v>
      </c>
      <c r="T773" s="2" t="s">
        <v>1196</v>
      </c>
      <c r="U773" s="13" t="s">
        <v>1197</v>
      </c>
      <c r="V773" s="14" t="s">
        <v>1198</v>
      </c>
      <c r="W773" s="14" t="s">
        <v>1199</v>
      </c>
      <c r="X773" s="2" t="s">
        <v>1200</v>
      </c>
      <c r="Y773" s="96" t="s">
        <v>1201</v>
      </c>
    </row>
    <row r="774" spans="1:25" ht="255" x14ac:dyDescent="0.2">
      <c r="A774" s="2">
        <v>93</v>
      </c>
      <c r="B774" s="14" t="s">
        <v>1190</v>
      </c>
      <c r="C774" s="14" t="s">
        <v>1191</v>
      </c>
      <c r="D774" s="14" t="s">
        <v>1262</v>
      </c>
      <c r="E774" s="2">
        <v>80111617</v>
      </c>
      <c r="F774" s="2" t="s">
        <v>1293</v>
      </c>
      <c r="G774" s="3">
        <v>1</v>
      </c>
      <c r="H774" s="3">
        <v>1</v>
      </c>
      <c r="I774" s="2">
        <v>6</v>
      </c>
      <c r="J774" s="2">
        <v>1</v>
      </c>
      <c r="K774" s="2" t="s">
        <v>30</v>
      </c>
      <c r="L774" s="2" t="s">
        <v>31</v>
      </c>
      <c r="M774" s="13" t="s">
        <v>57</v>
      </c>
      <c r="N774" s="2">
        <v>0</v>
      </c>
      <c r="O774" s="47">
        <v>48672000</v>
      </c>
      <c r="P774" s="47">
        <v>48672000</v>
      </c>
      <c r="Q774" s="1">
        <v>0</v>
      </c>
      <c r="R774" s="2">
        <v>0</v>
      </c>
      <c r="S774" s="14" t="s">
        <v>1195</v>
      </c>
      <c r="T774" s="2" t="s">
        <v>1196</v>
      </c>
      <c r="U774" s="13" t="s">
        <v>1197</v>
      </c>
      <c r="V774" s="14" t="s">
        <v>1198</v>
      </c>
      <c r="W774" s="14" t="s">
        <v>1199</v>
      </c>
      <c r="X774" s="2" t="s">
        <v>1200</v>
      </c>
      <c r="Y774" s="96" t="s">
        <v>1201</v>
      </c>
    </row>
    <row r="775" spans="1:25" ht="375" x14ac:dyDescent="0.2">
      <c r="A775" s="2">
        <v>94</v>
      </c>
      <c r="B775" s="14" t="s">
        <v>1190</v>
      </c>
      <c r="C775" s="14" t="s">
        <v>1191</v>
      </c>
      <c r="D775" s="14" t="s">
        <v>1262</v>
      </c>
      <c r="E775" s="2">
        <v>80111617</v>
      </c>
      <c r="F775" s="2" t="s">
        <v>1294</v>
      </c>
      <c r="G775" s="3">
        <v>1</v>
      </c>
      <c r="H775" s="3">
        <v>1</v>
      </c>
      <c r="I775" s="2">
        <v>6</v>
      </c>
      <c r="J775" s="2">
        <v>1</v>
      </c>
      <c r="K775" s="2" t="s">
        <v>30</v>
      </c>
      <c r="L775" s="2" t="s">
        <v>31</v>
      </c>
      <c r="M775" s="13" t="s">
        <v>57</v>
      </c>
      <c r="N775" s="2">
        <v>0</v>
      </c>
      <c r="O775" s="47">
        <v>38768870</v>
      </c>
      <c r="P775" s="47">
        <v>38768870</v>
      </c>
      <c r="Q775" s="1">
        <v>0</v>
      </c>
      <c r="R775" s="2">
        <v>0</v>
      </c>
      <c r="S775" s="14" t="s">
        <v>1195</v>
      </c>
      <c r="T775" s="2" t="s">
        <v>1196</v>
      </c>
      <c r="U775" s="13" t="s">
        <v>1197</v>
      </c>
      <c r="V775" s="14" t="s">
        <v>1198</v>
      </c>
      <c r="W775" s="14" t="s">
        <v>1199</v>
      </c>
      <c r="X775" s="2" t="s">
        <v>1200</v>
      </c>
      <c r="Y775" s="96" t="s">
        <v>1201</v>
      </c>
    </row>
    <row r="776" spans="1:25" ht="150" x14ac:dyDescent="0.2">
      <c r="A776" s="2">
        <v>95</v>
      </c>
      <c r="B776" s="14" t="s">
        <v>1190</v>
      </c>
      <c r="C776" s="14" t="s">
        <v>1191</v>
      </c>
      <c r="D776" s="14" t="s">
        <v>1262</v>
      </c>
      <c r="E776" s="2">
        <v>93151501</v>
      </c>
      <c r="F776" s="2" t="s">
        <v>1295</v>
      </c>
      <c r="G776" s="3">
        <v>1</v>
      </c>
      <c r="H776" s="3">
        <v>1</v>
      </c>
      <c r="I776" s="2">
        <v>6</v>
      </c>
      <c r="J776" s="2">
        <v>1</v>
      </c>
      <c r="K776" s="2" t="s">
        <v>30</v>
      </c>
      <c r="L776" s="2" t="s">
        <v>31</v>
      </c>
      <c r="M776" s="13" t="s">
        <v>57</v>
      </c>
      <c r="N776" s="2">
        <v>0</v>
      </c>
      <c r="O776" s="47">
        <v>33745920</v>
      </c>
      <c r="P776" s="47">
        <v>33745920</v>
      </c>
      <c r="Q776" s="1">
        <v>0</v>
      </c>
      <c r="R776" s="2">
        <v>0</v>
      </c>
      <c r="S776" s="14" t="s">
        <v>1195</v>
      </c>
      <c r="T776" s="2" t="s">
        <v>1196</v>
      </c>
      <c r="U776" s="13" t="s">
        <v>1197</v>
      </c>
      <c r="V776" s="14" t="s">
        <v>1198</v>
      </c>
      <c r="W776" s="14" t="s">
        <v>1199</v>
      </c>
      <c r="X776" s="2" t="s">
        <v>1200</v>
      </c>
      <c r="Y776" s="96" t="s">
        <v>1201</v>
      </c>
    </row>
    <row r="777" spans="1:25" ht="300" x14ac:dyDescent="0.2">
      <c r="A777" s="2">
        <v>96</v>
      </c>
      <c r="B777" s="14" t="s">
        <v>1190</v>
      </c>
      <c r="C777" s="14" t="s">
        <v>1191</v>
      </c>
      <c r="D777" s="14" t="s">
        <v>1262</v>
      </c>
      <c r="E777" s="2">
        <v>81101512</v>
      </c>
      <c r="F777" s="2" t="s">
        <v>1296</v>
      </c>
      <c r="G777" s="3">
        <v>1</v>
      </c>
      <c r="H777" s="3">
        <v>1</v>
      </c>
      <c r="I777" s="2">
        <v>6</v>
      </c>
      <c r="J777" s="2">
        <v>1</v>
      </c>
      <c r="K777" s="2" t="s">
        <v>30</v>
      </c>
      <c r="L777" s="2" t="s">
        <v>31</v>
      </c>
      <c r="M777" s="13" t="s">
        <v>57</v>
      </c>
      <c r="N777" s="2">
        <v>0</v>
      </c>
      <c r="O777" s="47">
        <v>29852160</v>
      </c>
      <c r="P777" s="47">
        <v>29852160</v>
      </c>
      <c r="Q777" s="1">
        <v>0</v>
      </c>
      <c r="R777" s="2">
        <v>0</v>
      </c>
      <c r="S777" s="14" t="s">
        <v>1195</v>
      </c>
      <c r="T777" s="2" t="s">
        <v>1196</v>
      </c>
      <c r="U777" s="13" t="s">
        <v>1197</v>
      </c>
      <c r="V777" s="14" t="s">
        <v>1198</v>
      </c>
      <c r="W777" s="14" t="s">
        <v>1199</v>
      </c>
      <c r="X777" s="2" t="s">
        <v>1200</v>
      </c>
      <c r="Y777" s="96" t="s">
        <v>1201</v>
      </c>
    </row>
    <row r="778" spans="1:25" ht="390" x14ac:dyDescent="0.2">
      <c r="A778" s="2">
        <v>97</v>
      </c>
      <c r="B778" s="14" t="s">
        <v>1190</v>
      </c>
      <c r="C778" s="14" t="s">
        <v>1191</v>
      </c>
      <c r="D778" s="14" t="s">
        <v>1262</v>
      </c>
      <c r="E778" s="2">
        <v>81101500</v>
      </c>
      <c r="F778" s="2" t="s">
        <v>1297</v>
      </c>
      <c r="G778" s="3">
        <v>1</v>
      </c>
      <c r="H778" s="3">
        <v>1</v>
      </c>
      <c r="I778" s="2">
        <v>6</v>
      </c>
      <c r="J778" s="2">
        <v>1</v>
      </c>
      <c r="K778" s="2" t="s">
        <v>30</v>
      </c>
      <c r="L778" s="2" t="s">
        <v>31</v>
      </c>
      <c r="M778" s="13" t="s">
        <v>57</v>
      </c>
      <c r="N778" s="2">
        <v>0</v>
      </c>
      <c r="O778" s="47">
        <v>36763584</v>
      </c>
      <c r="P778" s="47">
        <v>36763584</v>
      </c>
      <c r="Q778" s="1">
        <v>0</v>
      </c>
      <c r="R778" s="2">
        <v>0</v>
      </c>
      <c r="S778" s="14" t="s">
        <v>1195</v>
      </c>
      <c r="T778" s="2" t="s">
        <v>1196</v>
      </c>
      <c r="U778" s="13" t="s">
        <v>1197</v>
      </c>
      <c r="V778" s="14" t="s">
        <v>1198</v>
      </c>
      <c r="W778" s="14" t="s">
        <v>1199</v>
      </c>
      <c r="X778" s="2" t="s">
        <v>1200</v>
      </c>
      <c r="Y778" s="96" t="s">
        <v>1201</v>
      </c>
    </row>
    <row r="779" spans="1:25" ht="409.5" x14ac:dyDescent="0.2">
      <c r="A779" s="2">
        <v>98</v>
      </c>
      <c r="B779" s="14" t="s">
        <v>1190</v>
      </c>
      <c r="C779" s="14" t="s">
        <v>1191</v>
      </c>
      <c r="D779" s="14" t="s">
        <v>1262</v>
      </c>
      <c r="E779" s="2">
        <v>80111617</v>
      </c>
      <c r="F779" s="2" t="s">
        <v>1298</v>
      </c>
      <c r="G779" s="3">
        <v>1</v>
      </c>
      <c r="H779" s="3">
        <v>1</v>
      </c>
      <c r="I779" s="2">
        <v>11.5</v>
      </c>
      <c r="J779" s="2">
        <v>1</v>
      </c>
      <c r="K779" s="2" t="s">
        <v>30</v>
      </c>
      <c r="L779" s="2" t="s">
        <v>31</v>
      </c>
      <c r="M779" s="13" t="s">
        <v>57</v>
      </c>
      <c r="N779" s="2">
        <v>0</v>
      </c>
      <c r="O779" s="47">
        <v>111228000</v>
      </c>
      <c r="P779" s="47">
        <v>111228000</v>
      </c>
      <c r="Q779" s="1">
        <v>0</v>
      </c>
      <c r="R779" s="2">
        <v>0</v>
      </c>
      <c r="S779" s="14" t="s">
        <v>1195</v>
      </c>
      <c r="T779" s="2" t="s">
        <v>1196</v>
      </c>
      <c r="U779" s="13" t="s">
        <v>1197</v>
      </c>
      <c r="V779" s="14" t="s">
        <v>1198</v>
      </c>
      <c r="W779" s="14" t="s">
        <v>1199</v>
      </c>
      <c r="X779" s="2" t="s">
        <v>1200</v>
      </c>
      <c r="Y779" s="96" t="s">
        <v>1201</v>
      </c>
    </row>
    <row r="780" spans="1:25" ht="390" x14ac:dyDescent="0.2">
      <c r="A780" s="2">
        <v>99</v>
      </c>
      <c r="B780" s="14" t="s">
        <v>1190</v>
      </c>
      <c r="C780" s="14" t="s">
        <v>1191</v>
      </c>
      <c r="D780" s="14" t="s">
        <v>1262</v>
      </c>
      <c r="E780" s="2">
        <v>81101500</v>
      </c>
      <c r="F780" s="2" t="s">
        <v>1299</v>
      </c>
      <c r="G780" s="3">
        <v>1</v>
      </c>
      <c r="H780" s="3">
        <v>1</v>
      </c>
      <c r="I780" s="2">
        <v>6</v>
      </c>
      <c r="J780" s="2">
        <v>1</v>
      </c>
      <c r="K780" s="2" t="s">
        <v>30</v>
      </c>
      <c r="L780" s="2" t="s">
        <v>31</v>
      </c>
      <c r="M780" s="13" t="s">
        <v>57</v>
      </c>
      <c r="N780" s="2">
        <v>0</v>
      </c>
      <c r="O780" s="47">
        <v>34758298</v>
      </c>
      <c r="P780" s="47">
        <v>34758298</v>
      </c>
      <c r="Q780" s="1">
        <v>0</v>
      </c>
      <c r="R780" s="2">
        <v>0</v>
      </c>
      <c r="S780" s="14" t="s">
        <v>1195</v>
      </c>
      <c r="T780" s="2" t="s">
        <v>1196</v>
      </c>
      <c r="U780" s="13" t="s">
        <v>1197</v>
      </c>
      <c r="V780" s="14" t="s">
        <v>1198</v>
      </c>
      <c r="W780" s="14" t="s">
        <v>1199</v>
      </c>
      <c r="X780" s="2" t="s">
        <v>1200</v>
      </c>
      <c r="Y780" s="96" t="s">
        <v>1201</v>
      </c>
    </row>
    <row r="781" spans="1:25" ht="330" x14ac:dyDescent="0.2">
      <c r="A781" s="2">
        <v>100</v>
      </c>
      <c r="B781" s="14" t="s">
        <v>1190</v>
      </c>
      <c r="C781" s="14" t="s">
        <v>1191</v>
      </c>
      <c r="D781" s="14" t="s">
        <v>1262</v>
      </c>
      <c r="E781" s="2">
        <v>80121704</v>
      </c>
      <c r="F781" s="2" t="s">
        <v>1300</v>
      </c>
      <c r="G781" s="3">
        <v>1</v>
      </c>
      <c r="H781" s="3">
        <v>1</v>
      </c>
      <c r="I781" s="2">
        <v>11.5</v>
      </c>
      <c r="J781" s="2">
        <v>1</v>
      </c>
      <c r="K781" s="2" t="s">
        <v>30</v>
      </c>
      <c r="L781" s="2" t="s">
        <v>31</v>
      </c>
      <c r="M781" s="13" t="s">
        <v>57</v>
      </c>
      <c r="N781" s="2">
        <v>0</v>
      </c>
      <c r="O781" s="47">
        <v>118758016</v>
      </c>
      <c r="P781" s="47">
        <v>118758016</v>
      </c>
      <c r="Q781" s="1">
        <v>0</v>
      </c>
      <c r="R781" s="2">
        <v>0</v>
      </c>
      <c r="S781" s="14" t="s">
        <v>1195</v>
      </c>
      <c r="T781" s="2" t="s">
        <v>1196</v>
      </c>
      <c r="U781" s="13" t="s">
        <v>1197</v>
      </c>
      <c r="V781" s="14" t="s">
        <v>1198</v>
      </c>
      <c r="W781" s="14" t="s">
        <v>1199</v>
      </c>
      <c r="X781" s="2" t="s">
        <v>1200</v>
      </c>
      <c r="Y781" s="96" t="s">
        <v>1201</v>
      </c>
    </row>
    <row r="782" spans="1:25" ht="390" x14ac:dyDescent="0.2">
      <c r="A782" s="2">
        <v>101</v>
      </c>
      <c r="B782" s="14" t="s">
        <v>1190</v>
      </c>
      <c r="C782" s="14" t="s">
        <v>1191</v>
      </c>
      <c r="D782" s="14" t="s">
        <v>1262</v>
      </c>
      <c r="E782" s="2">
        <v>80111617</v>
      </c>
      <c r="F782" s="2" t="s">
        <v>1301</v>
      </c>
      <c r="G782" s="3">
        <v>1</v>
      </c>
      <c r="H782" s="3">
        <v>1</v>
      </c>
      <c r="I782" s="2">
        <v>6</v>
      </c>
      <c r="J782" s="2">
        <v>1</v>
      </c>
      <c r="K782" s="2" t="s">
        <v>30</v>
      </c>
      <c r="L782" s="2" t="s">
        <v>31</v>
      </c>
      <c r="M782" s="13" t="s">
        <v>57</v>
      </c>
      <c r="N782" s="2">
        <v>0</v>
      </c>
      <c r="O782" s="47">
        <v>51916800</v>
      </c>
      <c r="P782" s="47">
        <v>51916800</v>
      </c>
      <c r="Q782" s="1">
        <v>0</v>
      </c>
      <c r="R782" s="2">
        <v>0</v>
      </c>
      <c r="S782" s="14" t="s">
        <v>1195</v>
      </c>
      <c r="T782" s="2" t="s">
        <v>1196</v>
      </c>
      <c r="U782" s="13" t="s">
        <v>1197</v>
      </c>
      <c r="V782" s="14" t="s">
        <v>1198</v>
      </c>
      <c r="W782" s="14" t="s">
        <v>1199</v>
      </c>
      <c r="X782" s="2" t="s">
        <v>1200</v>
      </c>
      <c r="Y782" s="96" t="s">
        <v>1201</v>
      </c>
    </row>
    <row r="783" spans="1:25" ht="390" x14ac:dyDescent="0.2">
      <c r="A783" s="2">
        <v>102</v>
      </c>
      <c r="B783" s="14" t="s">
        <v>1190</v>
      </c>
      <c r="C783" s="14" t="s">
        <v>1191</v>
      </c>
      <c r="D783" s="14" t="s">
        <v>1262</v>
      </c>
      <c r="E783" s="2">
        <v>80111617</v>
      </c>
      <c r="F783" s="2" t="s">
        <v>1278</v>
      </c>
      <c r="G783" s="3">
        <v>1</v>
      </c>
      <c r="H783" s="3">
        <v>1</v>
      </c>
      <c r="I783" s="2">
        <v>6</v>
      </c>
      <c r="J783" s="2">
        <v>1</v>
      </c>
      <c r="K783" s="2" t="s">
        <v>30</v>
      </c>
      <c r="L783" s="2" t="s">
        <v>31</v>
      </c>
      <c r="M783" s="13" t="s">
        <v>57</v>
      </c>
      <c r="N783" s="2">
        <v>0</v>
      </c>
      <c r="O783" s="47">
        <v>40560000</v>
      </c>
      <c r="P783" s="47">
        <v>40560000</v>
      </c>
      <c r="Q783" s="1">
        <v>0</v>
      </c>
      <c r="R783" s="2">
        <v>0</v>
      </c>
      <c r="S783" s="14" t="s">
        <v>1195</v>
      </c>
      <c r="T783" s="2" t="s">
        <v>1196</v>
      </c>
      <c r="U783" s="13" t="s">
        <v>1197</v>
      </c>
      <c r="V783" s="14" t="s">
        <v>1198</v>
      </c>
      <c r="W783" s="14" t="s">
        <v>1199</v>
      </c>
      <c r="X783" s="2" t="s">
        <v>1200</v>
      </c>
      <c r="Y783" s="96" t="s">
        <v>1201</v>
      </c>
    </row>
    <row r="784" spans="1:25" ht="345" x14ac:dyDescent="0.2">
      <c r="A784" s="2">
        <v>103</v>
      </c>
      <c r="B784" s="14" t="s">
        <v>1190</v>
      </c>
      <c r="C784" s="14" t="s">
        <v>1191</v>
      </c>
      <c r="D784" s="14" t="s">
        <v>1262</v>
      </c>
      <c r="E784" s="2">
        <v>80111617</v>
      </c>
      <c r="F784" s="2" t="s">
        <v>1302</v>
      </c>
      <c r="G784" s="3">
        <v>1</v>
      </c>
      <c r="H784" s="3">
        <v>1</v>
      </c>
      <c r="I784" s="2">
        <v>6</v>
      </c>
      <c r="J784" s="2">
        <v>1</v>
      </c>
      <c r="K784" s="2" t="s">
        <v>30</v>
      </c>
      <c r="L784" s="2" t="s">
        <v>31</v>
      </c>
      <c r="M784" s="13" t="s">
        <v>57</v>
      </c>
      <c r="N784" s="2">
        <v>0</v>
      </c>
      <c r="O784" s="47">
        <v>33745920</v>
      </c>
      <c r="P784" s="47">
        <v>33745920</v>
      </c>
      <c r="Q784" s="1">
        <v>0</v>
      </c>
      <c r="R784" s="2">
        <v>0</v>
      </c>
      <c r="S784" s="14" t="s">
        <v>1195</v>
      </c>
      <c r="T784" s="2" t="s">
        <v>1196</v>
      </c>
      <c r="U784" s="13" t="s">
        <v>1197</v>
      </c>
      <c r="V784" s="14" t="s">
        <v>1198</v>
      </c>
      <c r="W784" s="14" t="s">
        <v>1199</v>
      </c>
      <c r="X784" s="2" t="s">
        <v>1200</v>
      </c>
      <c r="Y784" s="96" t="s">
        <v>1201</v>
      </c>
    </row>
    <row r="785" spans="1:25" ht="405" x14ac:dyDescent="0.2">
      <c r="A785" s="2">
        <v>104</v>
      </c>
      <c r="B785" s="14" t="s">
        <v>1190</v>
      </c>
      <c r="C785" s="14" t="s">
        <v>1191</v>
      </c>
      <c r="D785" s="14" t="s">
        <v>1262</v>
      </c>
      <c r="E785" s="2">
        <v>80111617</v>
      </c>
      <c r="F785" s="2" t="s">
        <v>1303</v>
      </c>
      <c r="G785" s="3">
        <v>1</v>
      </c>
      <c r="H785" s="3">
        <v>1</v>
      </c>
      <c r="I785" s="2">
        <v>6</v>
      </c>
      <c r="J785" s="2">
        <v>1</v>
      </c>
      <c r="K785" s="2" t="s">
        <v>30</v>
      </c>
      <c r="L785" s="2" t="s">
        <v>31</v>
      </c>
      <c r="M785" s="13" t="s">
        <v>57</v>
      </c>
      <c r="N785" s="2">
        <v>0</v>
      </c>
      <c r="O785" s="47">
        <v>38768870</v>
      </c>
      <c r="P785" s="47">
        <v>38768870</v>
      </c>
      <c r="Q785" s="1">
        <v>0</v>
      </c>
      <c r="R785" s="2">
        <v>0</v>
      </c>
      <c r="S785" s="14" t="s">
        <v>1195</v>
      </c>
      <c r="T785" s="2" t="s">
        <v>1196</v>
      </c>
      <c r="U785" s="13" t="s">
        <v>1197</v>
      </c>
      <c r="V785" s="14" t="s">
        <v>1198</v>
      </c>
      <c r="W785" s="14" t="s">
        <v>1199</v>
      </c>
      <c r="X785" s="2" t="s">
        <v>1200</v>
      </c>
      <c r="Y785" s="96" t="s">
        <v>1201</v>
      </c>
    </row>
    <row r="786" spans="1:25" ht="345" x14ac:dyDescent="0.2">
      <c r="A786" s="2">
        <v>105</v>
      </c>
      <c r="B786" s="14" t="s">
        <v>1190</v>
      </c>
      <c r="C786" s="14" t="s">
        <v>1191</v>
      </c>
      <c r="D786" s="14" t="s">
        <v>1262</v>
      </c>
      <c r="E786" s="2">
        <v>81101500</v>
      </c>
      <c r="F786" s="2" t="s">
        <v>1304</v>
      </c>
      <c r="G786" s="3">
        <v>1</v>
      </c>
      <c r="H786" s="3">
        <v>1</v>
      </c>
      <c r="I786" s="2">
        <v>6</v>
      </c>
      <c r="J786" s="2">
        <v>1</v>
      </c>
      <c r="K786" s="2" t="s">
        <v>30</v>
      </c>
      <c r="L786" s="2" t="s">
        <v>31</v>
      </c>
      <c r="M786" s="13" t="s">
        <v>57</v>
      </c>
      <c r="N786" s="2">
        <v>0</v>
      </c>
      <c r="O786" s="47">
        <v>34320000</v>
      </c>
      <c r="P786" s="47">
        <v>34320000</v>
      </c>
      <c r="Q786" s="1">
        <v>0</v>
      </c>
      <c r="R786" s="2">
        <v>0</v>
      </c>
      <c r="S786" s="14" t="s">
        <v>1195</v>
      </c>
      <c r="T786" s="2" t="s">
        <v>1196</v>
      </c>
      <c r="U786" s="13" t="s">
        <v>1197</v>
      </c>
      <c r="V786" s="14" t="s">
        <v>1198</v>
      </c>
      <c r="W786" s="14" t="s">
        <v>1199</v>
      </c>
      <c r="X786" s="2" t="s">
        <v>1200</v>
      </c>
      <c r="Y786" s="96" t="s">
        <v>1201</v>
      </c>
    </row>
    <row r="787" spans="1:25" ht="405" x14ac:dyDescent="0.2">
      <c r="A787" s="2">
        <v>106</v>
      </c>
      <c r="B787" s="14" t="s">
        <v>1190</v>
      </c>
      <c r="C787" s="14" t="s">
        <v>1191</v>
      </c>
      <c r="D787" s="14" t="s">
        <v>1262</v>
      </c>
      <c r="E787" s="2">
        <v>80111617</v>
      </c>
      <c r="F787" s="2" t="s">
        <v>1305</v>
      </c>
      <c r="G787" s="3">
        <v>1</v>
      </c>
      <c r="H787" s="3">
        <v>1</v>
      </c>
      <c r="I787" s="2">
        <v>6</v>
      </c>
      <c r="J787" s="2">
        <v>1</v>
      </c>
      <c r="K787" s="2" t="s">
        <v>30</v>
      </c>
      <c r="L787" s="2" t="s">
        <v>31</v>
      </c>
      <c r="M787" s="13" t="s">
        <v>57</v>
      </c>
      <c r="N787" s="2">
        <v>0</v>
      </c>
      <c r="O787" s="47">
        <v>37440000</v>
      </c>
      <c r="P787" s="47">
        <v>37440000</v>
      </c>
      <c r="Q787" s="1">
        <v>0</v>
      </c>
      <c r="R787" s="2">
        <v>0</v>
      </c>
      <c r="S787" s="14" t="s">
        <v>1195</v>
      </c>
      <c r="T787" s="2" t="s">
        <v>1196</v>
      </c>
      <c r="U787" s="13" t="s">
        <v>1197</v>
      </c>
      <c r="V787" s="14" t="s">
        <v>1198</v>
      </c>
      <c r="W787" s="14" t="s">
        <v>1199</v>
      </c>
      <c r="X787" s="2" t="s">
        <v>1200</v>
      </c>
      <c r="Y787" s="96" t="s">
        <v>1201</v>
      </c>
    </row>
    <row r="788" spans="1:25" ht="345" x14ac:dyDescent="0.2">
      <c r="A788" s="2">
        <v>107</v>
      </c>
      <c r="B788" s="14" t="s">
        <v>1190</v>
      </c>
      <c r="C788" s="14" t="s">
        <v>1191</v>
      </c>
      <c r="D788" s="14" t="s">
        <v>1262</v>
      </c>
      <c r="E788" s="2">
        <v>80111617</v>
      </c>
      <c r="F788" s="2" t="s">
        <v>1277</v>
      </c>
      <c r="G788" s="3">
        <v>1</v>
      </c>
      <c r="H788" s="3">
        <v>1</v>
      </c>
      <c r="I788" s="2">
        <v>6</v>
      </c>
      <c r="J788" s="2">
        <v>1</v>
      </c>
      <c r="K788" s="2" t="s">
        <v>30</v>
      </c>
      <c r="L788" s="2" t="s">
        <v>31</v>
      </c>
      <c r="M788" s="13" t="s">
        <v>57</v>
      </c>
      <c r="N788" s="2">
        <v>0</v>
      </c>
      <c r="O788" s="47">
        <v>27535373</v>
      </c>
      <c r="P788" s="47">
        <v>27535373</v>
      </c>
      <c r="Q788" s="1">
        <v>0</v>
      </c>
      <c r="R788" s="2">
        <v>0</v>
      </c>
      <c r="S788" s="14" t="s">
        <v>1195</v>
      </c>
      <c r="T788" s="2" t="s">
        <v>1196</v>
      </c>
      <c r="U788" s="13" t="s">
        <v>1197</v>
      </c>
      <c r="V788" s="14" t="s">
        <v>1198</v>
      </c>
      <c r="W788" s="14" t="s">
        <v>1199</v>
      </c>
      <c r="X788" s="2" t="s">
        <v>1200</v>
      </c>
      <c r="Y788" s="96" t="s">
        <v>1201</v>
      </c>
    </row>
    <row r="789" spans="1:25" ht="390" x14ac:dyDescent="0.2">
      <c r="A789" s="2">
        <v>108</v>
      </c>
      <c r="B789" s="14" t="s">
        <v>1190</v>
      </c>
      <c r="C789" s="14" t="s">
        <v>1191</v>
      </c>
      <c r="D789" s="14" t="s">
        <v>1262</v>
      </c>
      <c r="E789" s="2">
        <v>81101500</v>
      </c>
      <c r="F789" s="2" t="s">
        <v>1306</v>
      </c>
      <c r="G789" s="3">
        <v>1</v>
      </c>
      <c r="H789" s="3">
        <v>1</v>
      </c>
      <c r="I789" s="2">
        <v>6</v>
      </c>
      <c r="J789" s="2">
        <v>1</v>
      </c>
      <c r="K789" s="2" t="s">
        <v>30</v>
      </c>
      <c r="L789" s="2" t="s">
        <v>31</v>
      </c>
      <c r="M789" s="13" t="s">
        <v>57</v>
      </c>
      <c r="N789" s="2">
        <v>0</v>
      </c>
      <c r="O789" s="47">
        <v>40560000</v>
      </c>
      <c r="P789" s="47">
        <v>40560000</v>
      </c>
      <c r="Q789" s="1">
        <v>0</v>
      </c>
      <c r="R789" s="2">
        <v>0</v>
      </c>
      <c r="S789" s="14" t="s">
        <v>1195</v>
      </c>
      <c r="T789" s="2" t="s">
        <v>1196</v>
      </c>
      <c r="U789" s="13" t="s">
        <v>1197</v>
      </c>
      <c r="V789" s="14" t="s">
        <v>1198</v>
      </c>
      <c r="W789" s="14" t="s">
        <v>1199</v>
      </c>
      <c r="X789" s="2" t="s">
        <v>1200</v>
      </c>
      <c r="Y789" s="96" t="s">
        <v>1201</v>
      </c>
    </row>
    <row r="790" spans="1:25" ht="270" x14ac:dyDescent="0.2">
      <c r="A790" s="2">
        <v>109</v>
      </c>
      <c r="B790" s="14" t="s">
        <v>1190</v>
      </c>
      <c r="C790" s="14" t="s">
        <v>1191</v>
      </c>
      <c r="D790" s="14" t="s">
        <v>1262</v>
      </c>
      <c r="E790" s="2">
        <v>80111617</v>
      </c>
      <c r="F790" s="2" t="s">
        <v>1307</v>
      </c>
      <c r="G790" s="3">
        <v>1</v>
      </c>
      <c r="H790" s="3">
        <v>1</v>
      </c>
      <c r="I790" s="2">
        <v>6</v>
      </c>
      <c r="J790" s="2">
        <v>1</v>
      </c>
      <c r="K790" s="2" t="s">
        <v>30</v>
      </c>
      <c r="L790" s="2" t="s">
        <v>31</v>
      </c>
      <c r="M790" s="13" t="s">
        <v>57</v>
      </c>
      <c r="N790" s="2">
        <v>0</v>
      </c>
      <c r="O790" s="47">
        <v>32448000</v>
      </c>
      <c r="P790" s="47">
        <v>32448000</v>
      </c>
      <c r="Q790" s="1">
        <v>0</v>
      </c>
      <c r="R790" s="2">
        <v>0</v>
      </c>
      <c r="S790" s="14" t="s">
        <v>1195</v>
      </c>
      <c r="T790" s="2" t="s">
        <v>1196</v>
      </c>
      <c r="U790" s="13" t="s">
        <v>1197</v>
      </c>
      <c r="V790" s="14" t="s">
        <v>1198</v>
      </c>
      <c r="W790" s="14" t="s">
        <v>1199</v>
      </c>
      <c r="X790" s="2" t="s">
        <v>1200</v>
      </c>
      <c r="Y790" s="96" t="s">
        <v>1201</v>
      </c>
    </row>
    <row r="791" spans="1:25" ht="345" x14ac:dyDescent="0.2">
      <c r="A791" s="2">
        <v>110</v>
      </c>
      <c r="B791" s="14" t="s">
        <v>1190</v>
      </c>
      <c r="C791" s="14" t="s">
        <v>1191</v>
      </c>
      <c r="D791" s="14" t="s">
        <v>1262</v>
      </c>
      <c r="E791" s="2">
        <v>80111617</v>
      </c>
      <c r="F791" s="2" t="s">
        <v>1277</v>
      </c>
      <c r="G791" s="3">
        <v>1</v>
      </c>
      <c r="H791" s="3">
        <v>1</v>
      </c>
      <c r="I791" s="2">
        <v>6</v>
      </c>
      <c r="J791" s="2">
        <v>1</v>
      </c>
      <c r="K791" s="2" t="s">
        <v>30</v>
      </c>
      <c r="L791" s="2" t="s">
        <v>31</v>
      </c>
      <c r="M791" s="13" t="s">
        <v>57</v>
      </c>
      <c r="N791" s="2">
        <v>0</v>
      </c>
      <c r="O791" s="47">
        <v>29952000</v>
      </c>
      <c r="P791" s="47">
        <v>29952000</v>
      </c>
      <c r="Q791" s="1">
        <v>0</v>
      </c>
      <c r="R791" s="2">
        <v>0</v>
      </c>
      <c r="S791" s="14" t="s">
        <v>1195</v>
      </c>
      <c r="T791" s="2" t="s">
        <v>1196</v>
      </c>
      <c r="U791" s="13" t="s">
        <v>1197</v>
      </c>
      <c r="V791" s="14" t="s">
        <v>1198</v>
      </c>
      <c r="W791" s="14" t="s">
        <v>1199</v>
      </c>
      <c r="X791" s="2" t="s">
        <v>1200</v>
      </c>
      <c r="Y791" s="96" t="s">
        <v>1201</v>
      </c>
    </row>
    <row r="792" spans="1:25" ht="195" x14ac:dyDescent="0.2">
      <c r="A792" s="2">
        <v>111</v>
      </c>
      <c r="B792" s="14" t="s">
        <v>1190</v>
      </c>
      <c r="C792" s="14" t="s">
        <v>1191</v>
      </c>
      <c r="D792" s="14" t="s">
        <v>1262</v>
      </c>
      <c r="E792" s="2">
        <v>80111617</v>
      </c>
      <c r="F792" s="2" t="s">
        <v>1308</v>
      </c>
      <c r="G792" s="3">
        <v>1</v>
      </c>
      <c r="H792" s="3">
        <v>1</v>
      </c>
      <c r="I792" s="2">
        <v>6</v>
      </c>
      <c r="J792" s="2">
        <v>1</v>
      </c>
      <c r="K792" s="2" t="s">
        <v>30</v>
      </c>
      <c r="L792" s="2" t="s">
        <v>31</v>
      </c>
      <c r="M792" s="13" t="s">
        <v>57</v>
      </c>
      <c r="N792" s="2">
        <v>0</v>
      </c>
      <c r="O792" s="47">
        <v>36763584</v>
      </c>
      <c r="P792" s="47">
        <v>36763584</v>
      </c>
      <c r="Q792" s="1">
        <v>0</v>
      </c>
      <c r="R792" s="2">
        <v>0</v>
      </c>
      <c r="S792" s="14" t="s">
        <v>1195</v>
      </c>
      <c r="T792" s="2" t="s">
        <v>1196</v>
      </c>
      <c r="U792" s="13" t="s">
        <v>1197</v>
      </c>
      <c r="V792" s="14" t="s">
        <v>1198</v>
      </c>
      <c r="W792" s="14" t="s">
        <v>1199</v>
      </c>
      <c r="X792" s="2" t="s">
        <v>1200</v>
      </c>
      <c r="Y792" s="96" t="s">
        <v>1201</v>
      </c>
    </row>
    <row r="793" spans="1:25" ht="240" x14ac:dyDescent="0.2">
      <c r="A793" s="2">
        <v>112</v>
      </c>
      <c r="B793" s="14" t="s">
        <v>1190</v>
      </c>
      <c r="C793" s="14" t="s">
        <v>1191</v>
      </c>
      <c r="D793" s="14" t="s">
        <v>1262</v>
      </c>
      <c r="E793" s="2">
        <v>81101500</v>
      </c>
      <c r="F793" s="2" t="s">
        <v>1309</v>
      </c>
      <c r="G793" s="3">
        <v>1</v>
      </c>
      <c r="H793" s="3">
        <v>1</v>
      </c>
      <c r="I793" s="2">
        <v>6</v>
      </c>
      <c r="J793" s="2">
        <v>1</v>
      </c>
      <c r="K793" s="2" t="s">
        <v>30</v>
      </c>
      <c r="L793" s="2" t="s">
        <v>31</v>
      </c>
      <c r="M793" s="13" t="s">
        <v>57</v>
      </c>
      <c r="N793" s="2">
        <v>0</v>
      </c>
      <c r="O793" s="47">
        <v>38768870</v>
      </c>
      <c r="P793" s="47">
        <v>38768870</v>
      </c>
      <c r="Q793" s="1">
        <v>0</v>
      </c>
      <c r="R793" s="2">
        <v>0</v>
      </c>
      <c r="S793" s="14" t="s">
        <v>1195</v>
      </c>
      <c r="T793" s="2" t="s">
        <v>1196</v>
      </c>
      <c r="U793" s="13" t="s">
        <v>1197</v>
      </c>
      <c r="V793" s="14" t="s">
        <v>1198</v>
      </c>
      <c r="W793" s="14" t="s">
        <v>1199</v>
      </c>
      <c r="X793" s="2" t="s">
        <v>1200</v>
      </c>
      <c r="Y793" s="96" t="s">
        <v>1201</v>
      </c>
    </row>
    <row r="794" spans="1:25" ht="240" x14ac:dyDescent="0.2">
      <c r="A794" s="2">
        <v>113</v>
      </c>
      <c r="B794" s="14" t="s">
        <v>1190</v>
      </c>
      <c r="C794" s="14" t="s">
        <v>1191</v>
      </c>
      <c r="D794" s="14" t="s">
        <v>1262</v>
      </c>
      <c r="E794" s="2">
        <v>80111706</v>
      </c>
      <c r="F794" s="2" t="s">
        <v>1310</v>
      </c>
      <c r="G794" s="3">
        <v>1</v>
      </c>
      <c r="H794" s="3">
        <v>1</v>
      </c>
      <c r="I794" s="2">
        <v>11.5</v>
      </c>
      <c r="J794" s="2">
        <v>1</v>
      </c>
      <c r="K794" s="2" t="s">
        <v>30</v>
      </c>
      <c r="L794" s="2" t="s">
        <v>31</v>
      </c>
      <c r="M794" s="13" t="s">
        <v>911</v>
      </c>
      <c r="N794" s="2">
        <v>0</v>
      </c>
      <c r="O794" s="47">
        <v>40996966</v>
      </c>
      <c r="P794" s="47">
        <v>40996966</v>
      </c>
      <c r="Q794" s="1">
        <v>0</v>
      </c>
      <c r="R794" s="2">
        <v>0</v>
      </c>
      <c r="S794" s="14" t="s">
        <v>1195</v>
      </c>
      <c r="T794" s="2" t="s">
        <v>1196</v>
      </c>
      <c r="U794" s="13" t="s">
        <v>1197</v>
      </c>
      <c r="V794" s="14" t="s">
        <v>1198</v>
      </c>
      <c r="W794" s="14" t="s">
        <v>1199</v>
      </c>
      <c r="X794" s="2" t="s">
        <v>1200</v>
      </c>
      <c r="Y794" s="96" t="s">
        <v>1201</v>
      </c>
    </row>
    <row r="795" spans="1:25" ht="375" x14ac:dyDescent="0.2">
      <c r="A795" s="2">
        <v>114</v>
      </c>
      <c r="B795" s="14" t="s">
        <v>1190</v>
      </c>
      <c r="C795" s="14" t="s">
        <v>1191</v>
      </c>
      <c r="D795" s="14" t="s">
        <v>1262</v>
      </c>
      <c r="E795" s="2">
        <v>80111617</v>
      </c>
      <c r="F795" s="2" t="s">
        <v>1311</v>
      </c>
      <c r="G795" s="3">
        <v>1</v>
      </c>
      <c r="H795" s="3">
        <v>1</v>
      </c>
      <c r="I795" s="2">
        <v>6</v>
      </c>
      <c r="J795" s="2">
        <v>1</v>
      </c>
      <c r="K795" s="2" t="s">
        <v>30</v>
      </c>
      <c r="L795" s="2" t="s">
        <v>31</v>
      </c>
      <c r="M795" s="13" t="s">
        <v>57</v>
      </c>
      <c r="N795" s="2">
        <v>0</v>
      </c>
      <c r="O795" s="47">
        <v>40560000</v>
      </c>
      <c r="P795" s="47">
        <v>40560000</v>
      </c>
      <c r="Q795" s="1">
        <v>0</v>
      </c>
      <c r="R795" s="2">
        <v>0</v>
      </c>
      <c r="S795" s="14" t="s">
        <v>1195</v>
      </c>
      <c r="T795" s="2" t="s">
        <v>1196</v>
      </c>
      <c r="U795" s="13" t="s">
        <v>1197</v>
      </c>
      <c r="V795" s="14" t="s">
        <v>1198</v>
      </c>
      <c r="W795" s="14" t="s">
        <v>1199</v>
      </c>
      <c r="X795" s="2" t="s">
        <v>1200</v>
      </c>
      <c r="Y795" s="96" t="s">
        <v>1201</v>
      </c>
    </row>
    <row r="796" spans="1:25" ht="270" x14ac:dyDescent="0.2">
      <c r="A796" s="2">
        <v>115</v>
      </c>
      <c r="B796" s="14" t="s">
        <v>1190</v>
      </c>
      <c r="C796" s="14" t="s">
        <v>1191</v>
      </c>
      <c r="D796" s="14" t="s">
        <v>1262</v>
      </c>
      <c r="E796" s="2">
        <v>80111617</v>
      </c>
      <c r="F796" s="2" t="s">
        <v>1307</v>
      </c>
      <c r="G796" s="3">
        <v>1</v>
      </c>
      <c r="H796" s="3">
        <v>1</v>
      </c>
      <c r="I796" s="2">
        <v>6</v>
      </c>
      <c r="J796" s="2">
        <v>1</v>
      </c>
      <c r="K796" s="2" t="s">
        <v>30</v>
      </c>
      <c r="L796" s="2" t="s">
        <v>31</v>
      </c>
      <c r="M796" s="13" t="s">
        <v>57</v>
      </c>
      <c r="N796" s="2">
        <v>0</v>
      </c>
      <c r="O796" s="47">
        <v>32448000</v>
      </c>
      <c r="P796" s="47">
        <v>32448000</v>
      </c>
      <c r="Q796" s="1">
        <v>0</v>
      </c>
      <c r="R796" s="2">
        <v>0</v>
      </c>
      <c r="S796" s="14" t="s">
        <v>1195</v>
      </c>
      <c r="T796" s="2" t="s">
        <v>1196</v>
      </c>
      <c r="U796" s="13" t="s">
        <v>1197</v>
      </c>
      <c r="V796" s="14" t="s">
        <v>1198</v>
      </c>
      <c r="W796" s="14" t="s">
        <v>1199</v>
      </c>
      <c r="X796" s="2" t="s">
        <v>1200</v>
      </c>
      <c r="Y796" s="96" t="s">
        <v>1201</v>
      </c>
    </row>
    <row r="797" spans="1:25" ht="270" x14ac:dyDescent="0.2">
      <c r="A797" s="2">
        <v>116</v>
      </c>
      <c r="B797" s="14" t="s">
        <v>1190</v>
      </c>
      <c r="C797" s="14" t="s">
        <v>1191</v>
      </c>
      <c r="D797" s="14" t="s">
        <v>1262</v>
      </c>
      <c r="E797" s="2">
        <v>93142009</v>
      </c>
      <c r="F797" s="2" t="s">
        <v>1312</v>
      </c>
      <c r="G797" s="3">
        <v>1</v>
      </c>
      <c r="H797" s="3">
        <v>1</v>
      </c>
      <c r="I797" s="2">
        <v>6</v>
      </c>
      <c r="J797" s="2">
        <v>1</v>
      </c>
      <c r="K797" s="2" t="s">
        <v>30</v>
      </c>
      <c r="L797" s="2" t="s">
        <v>31</v>
      </c>
      <c r="M797" s="13" t="s">
        <v>57</v>
      </c>
      <c r="N797" s="2">
        <v>0</v>
      </c>
      <c r="O797" s="47">
        <v>32448000</v>
      </c>
      <c r="P797" s="47">
        <v>32448000</v>
      </c>
      <c r="Q797" s="1">
        <v>0</v>
      </c>
      <c r="R797" s="2">
        <v>0</v>
      </c>
      <c r="S797" s="14" t="s">
        <v>1195</v>
      </c>
      <c r="T797" s="2" t="s">
        <v>1196</v>
      </c>
      <c r="U797" s="13" t="s">
        <v>1197</v>
      </c>
      <c r="V797" s="14" t="s">
        <v>1198</v>
      </c>
      <c r="W797" s="14" t="s">
        <v>1199</v>
      </c>
      <c r="X797" s="2" t="s">
        <v>1200</v>
      </c>
      <c r="Y797" s="96" t="s">
        <v>1201</v>
      </c>
    </row>
    <row r="798" spans="1:25" ht="409.5" x14ac:dyDescent="0.2">
      <c r="A798" s="2">
        <v>117</v>
      </c>
      <c r="B798" s="14" t="s">
        <v>1190</v>
      </c>
      <c r="C798" s="14" t="s">
        <v>1191</v>
      </c>
      <c r="D798" s="14" t="s">
        <v>1262</v>
      </c>
      <c r="E798" s="2">
        <v>83101800</v>
      </c>
      <c r="F798" s="2" t="s">
        <v>1313</v>
      </c>
      <c r="G798" s="3">
        <v>1</v>
      </c>
      <c r="H798" s="3">
        <v>1</v>
      </c>
      <c r="I798" s="2">
        <v>6</v>
      </c>
      <c r="J798" s="2">
        <v>1</v>
      </c>
      <c r="K798" s="2" t="s">
        <v>30</v>
      </c>
      <c r="L798" s="2" t="s">
        <v>31</v>
      </c>
      <c r="M798" s="13" t="s">
        <v>57</v>
      </c>
      <c r="N798" s="2">
        <v>0</v>
      </c>
      <c r="O798" s="47">
        <v>34758298</v>
      </c>
      <c r="P798" s="47">
        <v>34758298</v>
      </c>
      <c r="Q798" s="1">
        <v>0</v>
      </c>
      <c r="R798" s="2">
        <v>0</v>
      </c>
      <c r="S798" s="14" t="s">
        <v>1195</v>
      </c>
      <c r="T798" s="2" t="s">
        <v>1196</v>
      </c>
      <c r="U798" s="13" t="s">
        <v>1197</v>
      </c>
      <c r="V798" s="14" t="s">
        <v>1198</v>
      </c>
      <c r="W798" s="14" t="s">
        <v>1199</v>
      </c>
      <c r="X798" s="2" t="s">
        <v>1200</v>
      </c>
      <c r="Y798" s="96" t="s">
        <v>1201</v>
      </c>
    </row>
    <row r="799" spans="1:25" ht="240" x14ac:dyDescent="0.2">
      <c r="A799" s="2">
        <v>118</v>
      </c>
      <c r="B799" s="14" t="s">
        <v>1190</v>
      </c>
      <c r="C799" s="14" t="s">
        <v>1191</v>
      </c>
      <c r="D799" s="14" t="s">
        <v>1262</v>
      </c>
      <c r="E799" s="2">
        <v>80121704</v>
      </c>
      <c r="F799" s="2" t="s">
        <v>1314</v>
      </c>
      <c r="G799" s="3">
        <v>1</v>
      </c>
      <c r="H799" s="3">
        <v>1</v>
      </c>
      <c r="I799" s="2">
        <v>6</v>
      </c>
      <c r="J799" s="2">
        <v>1</v>
      </c>
      <c r="K799" s="2" t="s">
        <v>30</v>
      </c>
      <c r="L799" s="2" t="s">
        <v>31</v>
      </c>
      <c r="M799" s="13" t="s">
        <v>57</v>
      </c>
      <c r="N799" s="2">
        <v>0</v>
      </c>
      <c r="O799" s="47">
        <v>29852160</v>
      </c>
      <c r="P799" s="47">
        <v>29852160</v>
      </c>
      <c r="Q799" s="1">
        <v>0</v>
      </c>
      <c r="R799" s="2">
        <v>0</v>
      </c>
      <c r="S799" s="14" t="s">
        <v>1195</v>
      </c>
      <c r="T799" s="2" t="s">
        <v>1196</v>
      </c>
      <c r="U799" s="13" t="s">
        <v>1197</v>
      </c>
      <c r="V799" s="14" t="s">
        <v>1198</v>
      </c>
      <c r="W799" s="14" t="s">
        <v>1199</v>
      </c>
      <c r="X799" s="2" t="s">
        <v>1200</v>
      </c>
      <c r="Y799" s="96" t="s">
        <v>1201</v>
      </c>
    </row>
    <row r="800" spans="1:25" ht="330" x14ac:dyDescent="0.2">
      <c r="A800" s="2">
        <v>119</v>
      </c>
      <c r="B800" s="14" t="s">
        <v>1190</v>
      </c>
      <c r="C800" s="14" t="s">
        <v>1191</v>
      </c>
      <c r="D800" s="14" t="s">
        <v>1262</v>
      </c>
      <c r="E800" s="2">
        <v>80111617</v>
      </c>
      <c r="F800" s="2" t="s">
        <v>1315</v>
      </c>
      <c r="G800" s="3">
        <v>1</v>
      </c>
      <c r="H800" s="3">
        <v>1</v>
      </c>
      <c r="I800" s="2">
        <v>11.5</v>
      </c>
      <c r="J800" s="2">
        <v>1</v>
      </c>
      <c r="K800" s="2" t="s">
        <v>30</v>
      </c>
      <c r="L800" s="2" t="s">
        <v>31</v>
      </c>
      <c r="M800" s="13" t="s">
        <v>57</v>
      </c>
      <c r="N800" s="2">
        <v>0</v>
      </c>
      <c r="O800" s="47">
        <v>185021200</v>
      </c>
      <c r="P800" s="47">
        <v>185021200</v>
      </c>
      <c r="Q800" s="1">
        <v>0</v>
      </c>
      <c r="R800" s="2">
        <v>0</v>
      </c>
      <c r="S800" s="14" t="s">
        <v>1195</v>
      </c>
      <c r="T800" s="2" t="s">
        <v>1196</v>
      </c>
      <c r="U800" s="13" t="s">
        <v>1197</v>
      </c>
      <c r="V800" s="14" t="s">
        <v>1198</v>
      </c>
      <c r="W800" s="14" t="s">
        <v>1199</v>
      </c>
      <c r="X800" s="2" t="s">
        <v>1200</v>
      </c>
      <c r="Y800" s="96" t="s">
        <v>1201</v>
      </c>
    </row>
    <row r="801" spans="1:25" ht="390" x14ac:dyDescent="0.2">
      <c r="A801" s="2">
        <v>120</v>
      </c>
      <c r="B801" s="14" t="s">
        <v>1190</v>
      </c>
      <c r="C801" s="14" t="s">
        <v>1191</v>
      </c>
      <c r="D801" s="14" t="s">
        <v>1262</v>
      </c>
      <c r="E801" s="2">
        <v>80111617</v>
      </c>
      <c r="F801" s="2" t="s">
        <v>1316</v>
      </c>
      <c r="G801" s="3">
        <v>1</v>
      </c>
      <c r="H801" s="3">
        <v>1</v>
      </c>
      <c r="I801" s="2">
        <v>6</v>
      </c>
      <c r="J801" s="2">
        <v>1</v>
      </c>
      <c r="K801" s="2" t="s">
        <v>30</v>
      </c>
      <c r="L801" s="2" t="s">
        <v>31</v>
      </c>
      <c r="M801" s="13" t="s">
        <v>57</v>
      </c>
      <c r="N801" s="2">
        <v>0</v>
      </c>
      <c r="O801" s="47">
        <v>40560000</v>
      </c>
      <c r="P801" s="47">
        <v>40560000</v>
      </c>
      <c r="Q801" s="1">
        <v>0</v>
      </c>
      <c r="R801" s="2">
        <v>0</v>
      </c>
      <c r="S801" s="14" t="s">
        <v>1195</v>
      </c>
      <c r="T801" s="2" t="s">
        <v>1196</v>
      </c>
      <c r="U801" s="13" t="s">
        <v>1197</v>
      </c>
      <c r="V801" s="14" t="s">
        <v>1198</v>
      </c>
      <c r="W801" s="14" t="s">
        <v>1199</v>
      </c>
      <c r="X801" s="2" t="s">
        <v>1200</v>
      </c>
      <c r="Y801" s="96" t="s">
        <v>1201</v>
      </c>
    </row>
    <row r="802" spans="1:25" ht="210" x14ac:dyDescent="0.2">
      <c r="A802" s="2">
        <v>121</v>
      </c>
      <c r="B802" s="14" t="s">
        <v>1190</v>
      </c>
      <c r="C802" s="14" t="s">
        <v>1191</v>
      </c>
      <c r="D802" s="14" t="s">
        <v>1262</v>
      </c>
      <c r="E802" s="2">
        <v>80111706</v>
      </c>
      <c r="F802" s="2" t="s">
        <v>1317</v>
      </c>
      <c r="G802" s="3">
        <v>1</v>
      </c>
      <c r="H802" s="3">
        <v>1</v>
      </c>
      <c r="I802" s="2">
        <v>6</v>
      </c>
      <c r="J802" s="2">
        <v>1</v>
      </c>
      <c r="K802" s="2" t="s">
        <v>30</v>
      </c>
      <c r="L802" s="2" t="s">
        <v>31</v>
      </c>
      <c r="M802" s="13" t="s">
        <v>911</v>
      </c>
      <c r="N802" s="2">
        <v>0</v>
      </c>
      <c r="O802" s="47">
        <v>7787520</v>
      </c>
      <c r="P802" s="47">
        <v>7787520</v>
      </c>
      <c r="Q802" s="1">
        <v>0</v>
      </c>
      <c r="R802" s="2">
        <v>0</v>
      </c>
      <c r="S802" s="14" t="s">
        <v>1195</v>
      </c>
      <c r="T802" s="2" t="s">
        <v>1196</v>
      </c>
      <c r="U802" s="13" t="s">
        <v>1197</v>
      </c>
      <c r="V802" s="14" t="s">
        <v>1198</v>
      </c>
      <c r="W802" s="14" t="s">
        <v>1199</v>
      </c>
      <c r="X802" s="2" t="s">
        <v>1200</v>
      </c>
      <c r="Y802" s="96" t="s">
        <v>1201</v>
      </c>
    </row>
    <row r="803" spans="1:25" ht="300" x14ac:dyDescent="0.2">
      <c r="A803" s="2">
        <v>122</v>
      </c>
      <c r="B803" s="14" t="s">
        <v>1190</v>
      </c>
      <c r="C803" s="14" t="s">
        <v>1191</v>
      </c>
      <c r="D803" s="14" t="s">
        <v>1262</v>
      </c>
      <c r="E803" s="2">
        <v>80101500</v>
      </c>
      <c r="F803" s="2" t="s">
        <v>1318</v>
      </c>
      <c r="G803" s="3">
        <v>1</v>
      </c>
      <c r="H803" s="3">
        <v>1</v>
      </c>
      <c r="I803" s="2">
        <v>11.5</v>
      </c>
      <c r="J803" s="2">
        <v>1</v>
      </c>
      <c r="K803" s="2" t="s">
        <v>30</v>
      </c>
      <c r="L803" s="2" t="s">
        <v>31</v>
      </c>
      <c r="M803" s="13" t="s">
        <v>57</v>
      </c>
      <c r="N803" s="2">
        <v>0</v>
      </c>
      <c r="O803" s="47">
        <v>132361320</v>
      </c>
      <c r="P803" s="47">
        <v>132361320</v>
      </c>
      <c r="Q803" s="1">
        <v>0</v>
      </c>
      <c r="R803" s="2">
        <v>0</v>
      </c>
      <c r="S803" s="14" t="s">
        <v>1195</v>
      </c>
      <c r="T803" s="2" t="s">
        <v>1196</v>
      </c>
      <c r="U803" s="13" t="s">
        <v>1197</v>
      </c>
      <c r="V803" s="14" t="s">
        <v>1198</v>
      </c>
      <c r="W803" s="14" t="s">
        <v>1199</v>
      </c>
      <c r="X803" s="2" t="s">
        <v>1200</v>
      </c>
      <c r="Y803" s="96" t="s">
        <v>1201</v>
      </c>
    </row>
    <row r="804" spans="1:25" ht="409.5" x14ac:dyDescent="0.2">
      <c r="A804" s="2">
        <v>123</v>
      </c>
      <c r="B804" s="14" t="s">
        <v>1190</v>
      </c>
      <c r="C804" s="14" t="s">
        <v>1191</v>
      </c>
      <c r="D804" s="14" t="s">
        <v>1262</v>
      </c>
      <c r="E804" s="2">
        <v>81101500</v>
      </c>
      <c r="F804" s="2" t="s">
        <v>1319</v>
      </c>
      <c r="G804" s="3">
        <v>1</v>
      </c>
      <c r="H804" s="3">
        <v>1</v>
      </c>
      <c r="I804" s="2">
        <v>6</v>
      </c>
      <c r="J804" s="2">
        <v>1</v>
      </c>
      <c r="K804" s="2" t="s">
        <v>30</v>
      </c>
      <c r="L804" s="2" t="s">
        <v>31</v>
      </c>
      <c r="M804" s="13" t="s">
        <v>57</v>
      </c>
      <c r="N804" s="2">
        <v>0</v>
      </c>
      <c r="O804" s="47">
        <v>55078533</v>
      </c>
      <c r="P804" s="47">
        <v>55078533</v>
      </c>
      <c r="Q804" s="1">
        <v>0</v>
      </c>
      <c r="R804" s="2">
        <v>0</v>
      </c>
      <c r="S804" s="14" t="s">
        <v>1195</v>
      </c>
      <c r="T804" s="2" t="s">
        <v>1196</v>
      </c>
      <c r="U804" s="13" t="s">
        <v>1197</v>
      </c>
      <c r="V804" s="14" t="s">
        <v>1198</v>
      </c>
      <c r="W804" s="14" t="s">
        <v>1199</v>
      </c>
      <c r="X804" s="2" t="s">
        <v>1200</v>
      </c>
      <c r="Y804" s="96" t="s">
        <v>1201</v>
      </c>
    </row>
    <row r="805" spans="1:25" ht="180" x14ac:dyDescent="0.2">
      <c r="A805" s="2">
        <v>124</v>
      </c>
      <c r="B805" s="14" t="s">
        <v>1190</v>
      </c>
      <c r="C805" s="14" t="s">
        <v>1191</v>
      </c>
      <c r="D805" s="14" t="s">
        <v>1262</v>
      </c>
      <c r="E805" s="2">
        <v>81101500</v>
      </c>
      <c r="F805" s="2" t="s">
        <v>1320</v>
      </c>
      <c r="G805" s="3">
        <v>1</v>
      </c>
      <c r="H805" s="3">
        <v>1</v>
      </c>
      <c r="I805" s="2">
        <v>6</v>
      </c>
      <c r="J805" s="2">
        <v>1</v>
      </c>
      <c r="K805" s="2" t="s">
        <v>30</v>
      </c>
      <c r="L805" s="2" t="s">
        <v>31</v>
      </c>
      <c r="M805" s="13" t="s">
        <v>57</v>
      </c>
      <c r="N805" s="2">
        <v>0</v>
      </c>
      <c r="O805" s="47">
        <v>26607360</v>
      </c>
      <c r="P805" s="47">
        <v>26607360</v>
      </c>
      <c r="Q805" s="1">
        <v>0</v>
      </c>
      <c r="R805" s="2">
        <v>0</v>
      </c>
      <c r="S805" s="14" t="s">
        <v>1195</v>
      </c>
      <c r="T805" s="2" t="s">
        <v>1196</v>
      </c>
      <c r="U805" s="13" t="s">
        <v>1197</v>
      </c>
      <c r="V805" s="14" t="s">
        <v>1198</v>
      </c>
      <c r="W805" s="14" t="s">
        <v>1199</v>
      </c>
      <c r="X805" s="2" t="s">
        <v>1200</v>
      </c>
      <c r="Y805" s="96" t="s">
        <v>1201</v>
      </c>
    </row>
    <row r="806" spans="1:25" ht="390" x14ac:dyDescent="0.2">
      <c r="A806" s="2">
        <v>125</v>
      </c>
      <c r="B806" s="14" t="s">
        <v>1190</v>
      </c>
      <c r="C806" s="14" t="s">
        <v>1191</v>
      </c>
      <c r="D806" s="14" t="s">
        <v>1262</v>
      </c>
      <c r="E806" s="2">
        <v>81101500</v>
      </c>
      <c r="F806" s="2" t="s">
        <v>1263</v>
      </c>
      <c r="G806" s="3">
        <v>1</v>
      </c>
      <c r="H806" s="3">
        <v>1</v>
      </c>
      <c r="I806" s="2">
        <v>6</v>
      </c>
      <c r="J806" s="2">
        <v>1</v>
      </c>
      <c r="K806" s="2" t="s">
        <v>30</v>
      </c>
      <c r="L806" s="2" t="s">
        <v>31</v>
      </c>
      <c r="M806" s="13" t="s">
        <v>57</v>
      </c>
      <c r="N806" s="2">
        <v>0</v>
      </c>
      <c r="O806" s="47">
        <v>43447872</v>
      </c>
      <c r="P806" s="47">
        <v>43447872</v>
      </c>
      <c r="Q806" s="1">
        <v>0</v>
      </c>
      <c r="R806" s="2">
        <v>0</v>
      </c>
      <c r="S806" s="14" t="s">
        <v>1195</v>
      </c>
      <c r="T806" s="2" t="s">
        <v>1196</v>
      </c>
      <c r="U806" s="13" t="s">
        <v>1197</v>
      </c>
      <c r="V806" s="14" t="s">
        <v>1198</v>
      </c>
      <c r="W806" s="14" t="s">
        <v>1199</v>
      </c>
      <c r="X806" s="2" t="s">
        <v>1200</v>
      </c>
      <c r="Y806" s="96" t="s">
        <v>1201</v>
      </c>
    </row>
    <row r="807" spans="1:25" ht="345" x14ac:dyDescent="0.2">
      <c r="A807" s="2">
        <v>126</v>
      </c>
      <c r="B807" s="14" t="s">
        <v>1190</v>
      </c>
      <c r="C807" s="14" t="s">
        <v>1191</v>
      </c>
      <c r="D807" s="14" t="s">
        <v>1262</v>
      </c>
      <c r="E807" s="2">
        <v>81101500</v>
      </c>
      <c r="F807" s="2" t="s">
        <v>1304</v>
      </c>
      <c r="G807" s="3">
        <v>1</v>
      </c>
      <c r="H807" s="3">
        <v>1</v>
      </c>
      <c r="I807" s="2">
        <v>6</v>
      </c>
      <c r="J807" s="2">
        <v>1</v>
      </c>
      <c r="K807" s="2" t="s">
        <v>30</v>
      </c>
      <c r="L807" s="2" t="s">
        <v>31</v>
      </c>
      <c r="M807" s="13" t="s">
        <v>57</v>
      </c>
      <c r="N807" s="2">
        <v>0</v>
      </c>
      <c r="O807" s="47">
        <v>35692800</v>
      </c>
      <c r="P807" s="47">
        <v>35692800</v>
      </c>
      <c r="Q807" s="1">
        <v>0</v>
      </c>
      <c r="R807" s="2">
        <v>0</v>
      </c>
      <c r="S807" s="14" t="s">
        <v>1195</v>
      </c>
      <c r="T807" s="2" t="s">
        <v>1196</v>
      </c>
      <c r="U807" s="13" t="s">
        <v>1197</v>
      </c>
      <c r="V807" s="14" t="s">
        <v>1198</v>
      </c>
      <c r="W807" s="14" t="s">
        <v>1199</v>
      </c>
      <c r="X807" s="2" t="s">
        <v>1200</v>
      </c>
      <c r="Y807" s="96" t="s">
        <v>1201</v>
      </c>
    </row>
    <row r="808" spans="1:25" ht="345" x14ac:dyDescent="0.2">
      <c r="A808" s="2">
        <v>127</v>
      </c>
      <c r="B808" s="14" t="s">
        <v>1190</v>
      </c>
      <c r="C808" s="14" t="s">
        <v>1191</v>
      </c>
      <c r="D808" s="14" t="s">
        <v>1262</v>
      </c>
      <c r="E808" s="2">
        <v>80111617</v>
      </c>
      <c r="F808" s="2" t="s">
        <v>1277</v>
      </c>
      <c r="G808" s="3">
        <v>1</v>
      </c>
      <c r="H808" s="3">
        <v>1</v>
      </c>
      <c r="I808" s="2">
        <v>6</v>
      </c>
      <c r="J808" s="2">
        <v>1</v>
      </c>
      <c r="K808" s="2" t="s">
        <v>30</v>
      </c>
      <c r="L808" s="2" t="s">
        <v>31</v>
      </c>
      <c r="M808" s="13" t="s">
        <v>57</v>
      </c>
      <c r="N808" s="2">
        <v>0</v>
      </c>
      <c r="O808" s="47">
        <v>32448000</v>
      </c>
      <c r="P808" s="47">
        <v>32448000</v>
      </c>
      <c r="Q808" s="1">
        <v>0</v>
      </c>
      <c r="R808" s="2">
        <v>0</v>
      </c>
      <c r="S808" s="14" t="s">
        <v>1195</v>
      </c>
      <c r="T808" s="2" t="s">
        <v>1196</v>
      </c>
      <c r="U808" s="13" t="s">
        <v>1197</v>
      </c>
      <c r="V808" s="14" t="s">
        <v>1198</v>
      </c>
      <c r="W808" s="14" t="s">
        <v>1199</v>
      </c>
      <c r="X808" s="2" t="s">
        <v>1200</v>
      </c>
      <c r="Y808" s="96" t="s">
        <v>1201</v>
      </c>
    </row>
    <row r="809" spans="1:25" ht="210" x14ac:dyDescent="0.2">
      <c r="A809" s="2">
        <v>128</v>
      </c>
      <c r="B809" s="14" t="s">
        <v>1190</v>
      </c>
      <c r="C809" s="14" t="s">
        <v>1191</v>
      </c>
      <c r="D809" s="14" t="s">
        <v>1262</v>
      </c>
      <c r="E809" s="2">
        <v>81101500</v>
      </c>
      <c r="F809" s="2" t="s">
        <v>1321</v>
      </c>
      <c r="G809" s="3">
        <v>1</v>
      </c>
      <c r="H809" s="3">
        <v>1</v>
      </c>
      <c r="I809" s="2">
        <v>6</v>
      </c>
      <c r="J809" s="2">
        <v>1</v>
      </c>
      <c r="K809" s="2" t="s">
        <v>30</v>
      </c>
      <c r="L809" s="2" t="s">
        <v>31</v>
      </c>
      <c r="M809" s="13" t="s">
        <v>57</v>
      </c>
      <c r="N809" s="2">
        <v>0</v>
      </c>
      <c r="O809" s="47">
        <v>29852160</v>
      </c>
      <c r="P809" s="47">
        <v>29852160</v>
      </c>
      <c r="Q809" s="1">
        <v>0</v>
      </c>
      <c r="R809" s="2">
        <v>0</v>
      </c>
      <c r="S809" s="14" t="s">
        <v>1195</v>
      </c>
      <c r="T809" s="2" t="s">
        <v>1196</v>
      </c>
      <c r="U809" s="13" t="s">
        <v>1197</v>
      </c>
      <c r="V809" s="14" t="s">
        <v>1198</v>
      </c>
      <c r="W809" s="14" t="s">
        <v>1199</v>
      </c>
      <c r="X809" s="2" t="s">
        <v>1200</v>
      </c>
      <c r="Y809" s="96" t="s">
        <v>1201</v>
      </c>
    </row>
    <row r="810" spans="1:25" ht="405" x14ac:dyDescent="0.2">
      <c r="A810" s="2">
        <v>129</v>
      </c>
      <c r="B810" s="14" t="s">
        <v>1190</v>
      </c>
      <c r="C810" s="14" t="s">
        <v>1191</v>
      </c>
      <c r="D810" s="14" t="s">
        <v>1262</v>
      </c>
      <c r="E810" s="2">
        <v>80111617</v>
      </c>
      <c r="F810" s="2" t="s">
        <v>1322</v>
      </c>
      <c r="G810" s="3">
        <v>1</v>
      </c>
      <c r="H810" s="3">
        <v>1</v>
      </c>
      <c r="I810" s="2">
        <v>6</v>
      </c>
      <c r="J810" s="2">
        <v>1</v>
      </c>
      <c r="K810" s="2" t="s">
        <v>30</v>
      </c>
      <c r="L810" s="2" t="s">
        <v>31</v>
      </c>
      <c r="M810" s="13" t="s">
        <v>57</v>
      </c>
      <c r="N810" s="2">
        <v>0</v>
      </c>
      <c r="O810" s="47">
        <v>37440000</v>
      </c>
      <c r="P810" s="47">
        <v>37440000</v>
      </c>
      <c r="Q810" s="1">
        <v>0</v>
      </c>
      <c r="R810" s="2">
        <v>0</v>
      </c>
      <c r="S810" s="14" t="s">
        <v>1195</v>
      </c>
      <c r="T810" s="2" t="s">
        <v>1196</v>
      </c>
      <c r="U810" s="13" t="s">
        <v>1197</v>
      </c>
      <c r="V810" s="14" t="s">
        <v>1198</v>
      </c>
      <c r="W810" s="14" t="s">
        <v>1199</v>
      </c>
      <c r="X810" s="2" t="s">
        <v>1200</v>
      </c>
      <c r="Y810" s="96" t="s">
        <v>1201</v>
      </c>
    </row>
    <row r="811" spans="1:25" ht="409.5" x14ac:dyDescent="0.2">
      <c r="A811" s="2">
        <v>130</v>
      </c>
      <c r="B811" s="14" t="s">
        <v>1190</v>
      </c>
      <c r="C811" s="14" t="s">
        <v>1191</v>
      </c>
      <c r="D811" s="14" t="s">
        <v>1262</v>
      </c>
      <c r="E811" s="2">
        <v>81101500</v>
      </c>
      <c r="F811" s="2" t="s">
        <v>1323</v>
      </c>
      <c r="G811" s="3">
        <v>1</v>
      </c>
      <c r="H811" s="3">
        <v>1</v>
      </c>
      <c r="I811" s="2">
        <v>6</v>
      </c>
      <c r="J811" s="2">
        <v>1</v>
      </c>
      <c r="K811" s="2" t="s">
        <v>30</v>
      </c>
      <c r="L811" s="2" t="s">
        <v>31</v>
      </c>
      <c r="M811" s="13" t="s">
        <v>57</v>
      </c>
      <c r="N811" s="2">
        <v>0</v>
      </c>
      <c r="O811" s="47">
        <v>49300611</v>
      </c>
      <c r="P811" s="47">
        <v>49300611</v>
      </c>
      <c r="Q811" s="1">
        <v>0</v>
      </c>
      <c r="R811" s="2">
        <v>0</v>
      </c>
      <c r="S811" s="14" t="s">
        <v>1195</v>
      </c>
      <c r="T811" s="2" t="s">
        <v>1196</v>
      </c>
      <c r="U811" s="13" t="s">
        <v>1197</v>
      </c>
      <c r="V811" s="14" t="s">
        <v>1198</v>
      </c>
      <c r="W811" s="14" t="s">
        <v>1199</v>
      </c>
      <c r="X811" s="2" t="s">
        <v>1200</v>
      </c>
      <c r="Y811" s="96" t="s">
        <v>1201</v>
      </c>
    </row>
    <row r="812" spans="1:25" ht="270" x14ac:dyDescent="0.2">
      <c r="A812" s="2">
        <v>131</v>
      </c>
      <c r="B812" s="14" t="s">
        <v>1190</v>
      </c>
      <c r="C812" s="14" t="s">
        <v>1191</v>
      </c>
      <c r="D812" s="14" t="s">
        <v>1262</v>
      </c>
      <c r="E812" s="2">
        <v>80101500</v>
      </c>
      <c r="F812" s="2" t="s">
        <v>1324</v>
      </c>
      <c r="G812" s="3">
        <v>1</v>
      </c>
      <c r="H812" s="3">
        <v>1</v>
      </c>
      <c r="I812" s="2">
        <v>6</v>
      </c>
      <c r="J812" s="2">
        <v>1</v>
      </c>
      <c r="K812" s="2" t="s">
        <v>30</v>
      </c>
      <c r="L812" s="2" t="s">
        <v>31</v>
      </c>
      <c r="M812" s="13" t="s">
        <v>57</v>
      </c>
      <c r="N812" s="2">
        <v>0</v>
      </c>
      <c r="O812" s="47">
        <v>40560000</v>
      </c>
      <c r="P812" s="47">
        <v>40560000</v>
      </c>
      <c r="Q812" s="1">
        <v>0</v>
      </c>
      <c r="R812" s="2">
        <v>0</v>
      </c>
      <c r="S812" s="14" t="s">
        <v>1195</v>
      </c>
      <c r="T812" s="2" t="s">
        <v>1196</v>
      </c>
      <c r="U812" s="13" t="s">
        <v>1197</v>
      </c>
      <c r="V812" s="14" t="s">
        <v>1198</v>
      </c>
      <c r="W812" s="14" t="s">
        <v>1199</v>
      </c>
      <c r="X812" s="2" t="s">
        <v>1200</v>
      </c>
      <c r="Y812" s="96" t="s">
        <v>1201</v>
      </c>
    </row>
    <row r="813" spans="1:25" ht="315" x14ac:dyDescent="0.2">
      <c r="A813" s="2">
        <v>132</v>
      </c>
      <c r="B813" s="14" t="s">
        <v>1190</v>
      </c>
      <c r="C813" s="14" t="s">
        <v>1191</v>
      </c>
      <c r="D813" s="14" t="s">
        <v>1262</v>
      </c>
      <c r="E813" s="2">
        <v>80121704</v>
      </c>
      <c r="F813" s="2" t="s">
        <v>1325</v>
      </c>
      <c r="G813" s="3">
        <v>1</v>
      </c>
      <c r="H813" s="3">
        <v>1</v>
      </c>
      <c r="I813" s="2">
        <v>6</v>
      </c>
      <c r="J813" s="2">
        <v>1</v>
      </c>
      <c r="K813" s="2" t="s">
        <v>30</v>
      </c>
      <c r="L813" s="2" t="s">
        <v>31</v>
      </c>
      <c r="M813" s="13" t="s">
        <v>57</v>
      </c>
      <c r="N813" s="2">
        <v>0</v>
      </c>
      <c r="O813" s="47">
        <v>51469018</v>
      </c>
      <c r="P813" s="47">
        <v>51469018</v>
      </c>
      <c r="Q813" s="1">
        <v>0</v>
      </c>
      <c r="R813" s="2">
        <v>0</v>
      </c>
      <c r="S813" s="14" t="s">
        <v>1195</v>
      </c>
      <c r="T813" s="2" t="s">
        <v>1196</v>
      </c>
      <c r="U813" s="13" t="s">
        <v>1197</v>
      </c>
      <c r="V813" s="14" t="s">
        <v>1198</v>
      </c>
      <c r="W813" s="14" t="s">
        <v>1199</v>
      </c>
      <c r="X813" s="2" t="s">
        <v>1200</v>
      </c>
      <c r="Y813" s="96" t="s">
        <v>1201</v>
      </c>
    </row>
    <row r="814" spans="1:25" ht="195" x14ac:dyDescent="0.2">
      <c r="A814" s="2">
        <v>134</v>
      </c>
      <c r="B814" s="14" t="s">
        <v>1190</v>
      </c>
      <c r="C814" s="14" t="s">
        <v>1191</v>
      </c>
      <c r="D814" s="14" t="s">
        <v>1262</v>
      </c>
      <c r="E814" s="2">
        <v>80111706</v>
      </c>
      <c r="F814" s="2" t="s">
        <v>1326</v>
      </c>
      <c r="G814" s="3">
        <v>1</v>
      </c>
      <c r="H814" s="3">
        <v>1</v>
      </c>
      <c r="I814" s="2">
        <v>6</v>
      </c>
      <c r="J814" s="2">
        <v>1</v>
      </c>
      <c r="K814" s="2" t="s">
        <v>30</v>
      </c>
      <c r="L814" s="2" t="s">
        <v>31</v>
      </c>
      <c r="M814" s="13" t="s">
        <v>911</v>
      </c>
      <c r="N814" s="2">
        <v>0</v>
      </c>
      <c r="O814" s="47">
        <v>18047578</v>
      </c>
      <c r="P814" s="47">
        <v>18047578</v>
      </c>
      <c r="Q814" s="1">
        <v>0</v>
      </c>
      <c r="R814" s="2">
        <v>0</v>
      </c>
      <c r="S814" s="14" t="s">
        <v>1195</v>
      </c>
      <c r="T814" s="2" t="s">
        <v>1196</v>
      </c>
      <c r="U814" s="13" t="s">
        <v>1197</v>
      </c>
      <c r="V814" s="14" t="s">
        <v>1198</v>
      </c>
      <c r="W814" s="14" t="s">
        <v>1199</v>
      </c>
      <c r="X814" s="2" t="s">
        <v>1200</v>
      </c>
      <c r="Y814" s="96" t="s">
        <v>1201</v>
      </c>
    </row>
    <row r="815" spans="1:25" ht="210" x14ac:dyDescent="0.2">
      <c r="A815" s="2">
        <v>135</v>
      </c>
      <c r="B815" s="14" t="s">
        <v>1190</v>
      </c>
      <c r="C815" s="14" t="s">
        <v>1191</v>
      </c>
      <c r="D815" s="14" t="s">
        <v>1262</v>
      </c>
      <c r="E815" s="2">
        <v>93151501</v>
      </c>
      <c r="F815" s="2" t="s">
        <v>1321</v>
      </c>
      <c r="G815" s="3">
        <v>1</v>
      </c>
      <c r="H815" s="3">
        <v>1</v>
      </c>
      <c r="I815" s="2">
        <v>6</v>
      </c>
      <c r="J815" s="2">
        <v>1</v>
      </c>
      <c r="K815" s="2" t="s">
        <v>30</v>
      </c>
      <c r="L815" s="2" t="s">
        <v>31</v>
      </c>
      <c r="M815" s="13" t="s">
        <v>57</v>
      </c>
      <c r="N815" s="2">
        <v>0</v>
      </c>
      <c r="O815" s="47">
        <v>33745920</v>
      </c>
      <c r="P815" s="47">
        <v>33745920</v>
      </c>
      <c r="Q815" s="1">
        <v>0</v>
      </c>
      <c r="R815" s="2">
        <v>0</v>
      </c>
      <c r="S815" s="14" t="s">
        <v>1195</v>
      </c>
      <c r="T815" s="2" t="s">
        <v>1196</v>
      </c>
      <c r="U815" s="13" t="s">
        <v>1197</v>
      </c>
      <c r="V815" s="14" t="s">
        <v>1198</v>
      </c>
      <c r="W815" s="14" t="s">
        <v>1199</v>
      </c>
      <c r="X815" s="2" t="s">
        <v>1200</v>
      </c>
      <c r="Y815" s="96" t="s">
        <v>1201</v>
      </c>
    </row>
    <row r="816" spans="1:25" ht="345" x14ac:dyDescent="0.2">
      <c r="A816" s="2">
        <v>136</v>
      </c>
      <c r="B816" s="14" t="s">
        <v>1190</v>
      </c>
      <c r="C816" s="14" t="s">
        <v>1191</v>
      </c>
      <c r="D816" s="14" t="s">
        <v>1262</v>
      </c>
      <c r="E816" s="2">
        <v>80111617</v>
      </c>
      <c r="F816" s="2" t="s">
        <v>1277</v>
      </c>
      <c r="G816" s="3">
        <v>1</v>
      </c>
      <c r="H816" s="3">
        <v>1</v>
      </c>
      <c r="I816" s="2">
        <v>6</v>
      </c>
      <c r="J816" s="2">
        <v>1</v>
      </c>
      <c r="K816" s="2" t="s">
        <v>30</v>
      </c>
      <c r="L816" s="2" t="s">
        <v>31</v>
      </c>
      <c r="M816" s="13" t="s">
        <v>57</v>
      </c>
      <c r="N816" s="2">
        <v>0</v>
      </c>
      <c r="O816" s="47">
        <v>27539267</v>
      </c>
      <c r="P816" s="47">
        <v>27539267</v>
      </c>
      <c r="Q816" s="1">
        <v>0</v>
      </c>
      <c r="R816" s="2">
        <v>0</v>
      </c>
      <c r="S816" s="14" t="s">
        <v>1195</v>
      </c>
      <c r="T816" s="2" t="s">
        <v>1196</v>
      </c>
      <c r="U816" s="13" t="s">
        <v>1197</v>
      </c>
      <c r="V816" s="14" t="s">
        <v>1198</v>
      </c>
      <c r="W816" s="14" t="s">
        <v>1199</v>
      </c>
      <c r="X816" s="2" t="s">
        <v>1200</v>
      </c>
      <c r="Y816" s="96" t="s">
        <v>1201</v>
      </c>
    </row>
    <row r="817" spans="1:25" ht="270" x14ac:dyDescent="0.2">
      <c r="A817" s="2">
        <v>137</v>
      </c>
      <c r="B817" s="14" t="s">
        <v>1190</v>
      </c>
      <c r="C817" s="14" t="s">
        <v>1191</v>
      </c>
      <c r="D817" s="14" t="s">
        <v>1262</v>
      </c>
      <c r="E817" s="2">
        <v>80121704</v>
      </c>
      <c r="F817" s="2" t="s">
        <v>1327</v>
      </c>
      <c r="G817" s="3">
        <v>1</v>
      </c>
      <c r="H817" s="3">
        <v>1</v>
      </c>
      <c r="I817" s="2">
        <v>6</v>
      </c>
      <c r="J817" s="2">
        <v>1</v>
      </c>
      <c r="K817" s="2" t="s">
        <v>30</v>
      </c>
      <c r="L817" s="2" t="s">
        <v>31</v>
      </c>
      <c r="M817" s="13" t="s">
        <v>57</v>
      </c>
      <c r="N817" s="2">
        <v>0</v>
      </c>
      <c r="O817" s="47">
        <v>32448000</v>
      </c>
      <c r="P817" s="47">
        <v>32448000</v>
      </c>
      <c r="Q817" s="1">
        <v>0</v>
      </c>
      <c r="R817" s="2">
        <v>0</v>
      </c>
      <c r="S817" s="14" t="s">
        <v>1195</v>
      </c>
      <c r="T817" s="2" t="s">
        <v>1196</v>
      </c>
      <c r="U817" s="13" t="s">
        <v>1197</v>
      </c>
      <c r="V817" s="14" t="s">
        <v>1198</v>
      </c>
      <c r="W817" s="14" t="s">
        <v>1199</v>
      </c>
      <c r="X817" s="2" t="s">
        <v>1200</v>
      </c>
      <c r="Y817" s="96" t="s">
        <v>1201</v>
      </c>
    </row>
    <row r="818" spans="1:25" ht="195" x14ac:dyDescent="0.2">
      <c r="A818" s="2">
        <v>138</v>
      </c>
      <c r="B818" s="14" t="s">
        <v>1190</v>
      </c>
      <c r="C818" s="14" t="s">
        <v>1191</v>
      </c>
      <c r="D818" s="14" t="s">
        <v>1262</v>
      </c>
      <c r="E818" s="2">
        <v>80121704</v>
      </c>
      <c r="F818" s="2" t="s">
        <v>1328</v>
      </c>
      <c r="G818" s="3">
        <v>1</v>
      </c>
      <c r="H818" s="3">
        <v>1</v>
      </c>
      <c r="I818" s="2">
        <v>11.5</v>
      </c>
      <c r="J818" s="2">
        <v>1</v>
      </c>
      <c r="K818" s="2" t="s">
        <v>30</v>
      </c>
      <c r="L818" s="2" t="s">
        <v>31</v>
      </c>
      <c r="M818" s="13" t="s">
        <v>57</v>
      </c>
      <c r="N818" s="2">
        <v>0</v>
      </c>
      <c r="O818" s="47">
        <v>144267452</v>
      </c>
      <c r="P818" s="47">
        <v>144267452</v>
      </c>
      <c r="Q818" s="1">
        <v>0</v>
      </c>
      <c r="R818" s="2">
        <v>0</v>
      </c>
      <c r="S818" s="14" t="s">
        <v>1195</v>
      </c>
      <c r="T818" s="2" t="s">
        <v>1196</v>
      </c>
      <c r="U818" s="13" t="s">
        <v>1197</v>
      </c>
      <c r="V818" s="14" t="s">
        <v>1198</v>
      </c>
      <c r="W818" s="14" t="s">
        <v>1199</v>
      </c>
      <c r="X818" s="2" t="s">
        <v>1200</v>
      </c>
      <c r="Y818" s="96" t="s">
        <v>1201</v>
      </c>
    </row>
    <row r="819" spans="1:25" ht="210" x14ac:dyDescent="0.2">
      <c r="A819" s="2">
        <v>139</v>
      </c>
      <c r="B819" s="14" t="s">
        <v>1190</v>
      </c>
      <c r="C819" s="14" t="s">
        <v>1191</v>
      </c>
      <c r="D819" s="14" t="s">
        <v>1262</v>
      </c>
      <c r="E819" s="2">
        <v>80111617</v>
      </c>
      <c r="F819" s="2" t="s">
        <v>1329</v>
      </c>
      <c r="G819" s="3">
        <v>1</v>
      </c>
      <c r="H819" s="3">
        <v>1</v>
      </c>
      <c r="I819" s="2">
        <v>6</v>
      </c>
      <c r="J819" s="2">
        <v>1</v>
      </c>
      <c r="K819" s="2" t="s">
        <v>30</v>
      </c>
      <c r="L819" s="2" t="s">
        <v>31</v>
      </c>
      <c r="M819" s="13" t="s">
        <v>57</v>
      </c>
      <c r="N819" s="2">
        <v>0</v>
      </c>
      <c r="O819" s="47">
        <v>29952000</v>
      </c>
      <c r="P819" s="47">
        <v>29952000</v>
      </c>
      <c r="Q819" s="1">
        <v>0</v>
      </c>
      <c r="R819" s="2">
        <v>0</v>
      </c>
      <c r="S819" s="14" t="s">
        <v>1195</v>
      </c>
      <c r="T819" s="2" t="s">
        <v>1196</v>
      </c>
      <c r="U819" s="13" t="s">
        <v>1197</v>
      </c>
      <c r="V819" s="14" t="s">
        <v>1198</v>
      </c>
      <c r="W819" s="14" t="s">
        <v>1199</v>
      </c>
      <c r="X819" s="2" t="s">
        <v>1200</v>
      </c>
      <c r="Y819" s="96" t="s">
        <v>1201</v>
      </c>
    </row>
    <row r="820" spans="1:25" ht="375" x14ac:dyDescent="0.2">
      <c r="A820" s="2">
        <v>140</v>
      </c>
      <c r="B820" s="14" t="s">
        <v>1190</v>
      </c>
      <c r="C820" s="14" t="s">
        <v>1191</v>
      </c>
      <c r="D820" s="14" t="s">
        <v>1262</v>
      </c>
      <c r="E820" s="2">
        <v>80111617</v>
      </c>
      <c r="F820" s="2" t="s">
        <v>1330</v>
      </c>
      <c r="G820" s="3">
        <v>1</v>
      </c>
      <c r="H820" s="3">
        <v>1</v>
      </c>
      <c r="I820" s="2">
        <v>6</v>
      </c>
      <c r="J820" s="2">
        <v>1</v>
      </c>
      <c r="K820" s="2" t="s">
        <v>30</v>
      </c>
      <c r="L820" s="2" t="s">
        <v>31</v>
      </c>
      <c r="M820" s="13" t="s">
        <v>57</v>
      </c>
      <c r="N820" s="2">
        <v>0</v>
      </c>
      <c r="O820" s="47">
        <v>31150080</v>
      </c>
      <c r="P820" s="47">
        <v>31150080</v>
      </c>
      <c r="Q820" s="1">
        <v>0</v>
      </c>
      <c r="R820" s="2">
        <v>0</v>
      </c>
      <c r="S820" s="14" t="s">
        <v>1195</v>
      </c>
      <c r="T820" s="2" t="s">
        <v>1196</v>
      </c>
      <c r="U820" s="13" t="s">
        <v>1197</v>
      </c>
      <c r="V820" s="14" t="s">
        <v>1198</v>
      </c>
      <c r="W820" s="14" t="s">
        <v>1199</v>
      </c>
      <c r="X820" s="2" t="s">
        <v>1200</v>
      </c>
      <c r="Y820" s="96" t="s">
        <v>1201</v>
      </c>
    </row>
    <row r="821" spans="1:25" ht="405" x14ac:dyDescent="0.2">
      <c r="A821" s="2">
        <v>141</v>
      </c>
      <c r="B821" s="14" t="s">
        <v>1190</v>
      </c>
      <c r="C821" s="14" t="s">
        <v>1191</v>
      </c>
      <c r="D821" s="14" t="s">
        <v>1262</v>
      </c>
      <c r="E821" s="2">
        <v>80111617</v>
      </c>
      <c r="F821" s="2" t="s">
        <v>1331</v>
      </c>
      <c r="G821" s="3">
        <v>1</v>
      </c>
      <c r="H821" s="3">
        <v>1</v>
      </c>
      <c r="I821" s="2">
        <v>6</v>
      </c>
      <c r="J821" s="2">
        <v>1</v>
      </c>
      <c r="K821" s="2" t="s">
        <v>30</v>
      </c>
      <c r="L821" s="2" t="s">
        <v>31</v>
      </c>
      <c r="M821" s="13" t="s">
        <v>57</v>
      </c>
      <c r="N821" s="2">
        <v>0</v>
      </c>
      <c r="O821" s="47">
        <v>29604713</v>
      </c>
      <c r="P821" s="47">
        <v>29604713</v>
      </c>
      <c r="Q821" s="1">
        <v>0</v>
      </c>
      <c r="R821" s="2">
        <v>0</v>
      </c>
      <c r="S821" s="14" t="s">
        <v>1195</v>
      </c>
      <c r="T821" s="2" t="s">
        <v>1196</v>
      </c>
      <c r="U821" s="13" t="s">
        <v>1197</v>
      </c>
      <c r="V821" s="14" t="s">
        <v>1198</v>
      </c>
      <c r="W821" s="14" t="s">
        <v>1199</v>
      </c>
      <c r="X821" s="2" t="s">
        <v>1200</v>
      </c>
      <c r="Y821" s="96" t="s">
        <v>1201</v>
      </c>
    </row>
    <row r="822" spans="1:25" ht="345" x14ac:dyDescent="0.2">
      <c r="A822" s="2">
        <v>142</v>
      </c>
      <c r="B822" s="14" t="s">
        <v>1190</v>
      </c>
      <c r="C822" s="14" t="s">
        <v>1191</v>
      </c>
      <c r="D822" s="14" t="s">
        <v>1262</v>
      </c>
      <c r="E822" s="2">
        <v>81101500</v>
      </c>
      <c r="F822" s="2" t="s">
        <v>1332</v>
      </c>
      <c r="G822" s="3">
        <v>1</v>
      </c>
      <c r="H822" s="3">
        <v>1</v>
      </c>
      <c r="I822" s="2">
        <v>6</v>
      </c>
      <c r="J822" s="2">
        <v>1</v>
      </c>
      <c r="K822" s="2" t="s">
        <v>30</v>
      </c>
      <c r="L822" s="2" t="s">
        <v>31</v>
      </c>
      <c r="M822" s="13" t="s">
        <v>57</v>
      </c>
      <c r="N822" s="2">
        <v>0</v>
      </c>
      <c r="O822" s="47">
        <v>37440000</v>
      </c>
      <c r="P822" s="47">
        <v>37440000</v>
      </c>
      <c r="Q822" s="1">
        <v>0</v>
      </c>
      <c r="R822" s="2">
        <v>0</v>
      </c>
      <c r="S822" s="14" t="s">
        <v>1195</v>
      </c>
      <c r="T822" s="2" t="s">
        <v>1196</v>
      </c>
      <c r="U822" s="13" t="s">
        <v>1197</v>
      </c>
      <c r="V822" s="14" t="s">
        <v>1198</v>
      </c>
      <c r="W822" s="14" t="s">
        <v>1199</v>
      </c>
      <c r="X822" s="2" t="s">
        <v>1200</v>
      </c>
      <c r="Y822" s="96" t="s">
        <v>1201</v>
      </c>
    </row>
    <row r="823" spans="1:25" ht="330" x14ac:dyDescent="0.2">
      <c r="A823" s="2">
        <v>143</v>
      </c>
      <c r="B823" s="14" t="s">
        <v>1190</v>
      </c>
      <c r="C823" s="14" t="s">
        <v>1191</v>
      </c>
      <c r="D823" s="14" t="s">
        <v>1262</v>
      </c>
      <c r="E823" s="2">
        <v>80111617</v>
      </c>
      <c r="F823" s="2" t="s">
        <v>1333</v>
      </c>
      <c r="G823" s="3">
        <v>1</v>
      </c>
      <c r="H823" s="3">
        <v>1</v>
      </c>
      <c r="I823" s="2">
        <v>6</v>
      </c>
      <c r="J823" s="2">
        <v>1</v>
      </c>
      <c r="K823" s="2" t="s">
        <v>30</v>
      </c>
      <c r="L823" s="2" t="s">
        <v>31</v>
      </c>
      <c r="M823" s="13" t="s">
        <v>57</v>
      </c>
      <c r="N823" s="2">
        <v>0</v>
      </c>
      <c r="O823" s="47">
        <v>29203200</v>
      </c>
      <c r="P823" s="47">
        <v>29203200</v>
      </c>
      <c r="Q823" s="1">
        <v>0</v>
      </c>
      <c r="R823" s="2">
        <v>0</v>
      </c>
      <c r="S823" s="14" t="s">
        <v>1195</v>
      </c>
      <c r="T823" s="2" t="s">
        <v>1196</v>
      </c>
      <c r="U823" s="13" t="s">
        <v>1197</v>
      </c>
      <c r="V823" s="14" t="s">
        <v>1198</v>
      </c>
      <c r="W823" s="14" t="s">
        <v>1199</v>
      </c>
      <c r="X823" s="2" t="s">
        <v>1200</v>
      </c>
      <c r="Y823" s="96" t="s">
        <v>1201</v>
      </c>
    </row>
    <row r="824" spans="1:25" ht="375" x14ac:dyDescent="0.2">
      <c r="A824" s="2">
        <v>145</v>
      </c>
      <c r="B824" s="14" t="s">
        <v>1190</v>
      </c>
      <c r="C824" s="14" t="s">
        <v>1191</v>
      </c>
      <c r="D824" s="14" t="s">
        <v>1262</v>
      </c>
      <c r="E824" s="2">
        <v>80111617</v>
      </c>
      <c r="F824" s="2" t="s">
        <v>1334</v>
      </c>
      <c r="G824" s="3">
        <v>1</v>
      </c>
      <c r="H824" s="3">
        <v>1</v>
      </c>
      <c r="I824" s="2">
        <v>6</v>
      </c>
      <c r="J824" s="2">
        <v>1</v>
      </c>
      <c r="K824" s="2" t="s">
        <v>30</v>
      </c>
      <c r="L824" s="2" t="s">
        <v>31</v>
      </c>
      <c r="M824" s="13" t="s">
        <v>57</v>
      </c>
      <c r="N824" s="2">
        <v>0</v>
      </c>
      <c r="O824" s="47">
        <v>37440000</v>
      </c>
      <c r="P824" s="47">
        <v>37440000</v>
      </c>
      <c r="Q824" s="1">
        <v>0</v>
      </c>
      <c r="R824" s="2">
        <v>0</v>
      </c>
      <c r="S824" s="14" t="s">
        <v>1195</v>
      </c>
      <c r="T824" s="2" t="s">
        <v>1196</v>
      </c>
      <c r="U824" s="13" t="s">
        <v>1197</v>
      </c>
      <c r="V824" s="14" t="s">
        <v>1198</v>
      </c>
      <c r="W824" s="14" t="s">
        <v>1199</v>
      </c>
      <c r="X824" s="2" t="s">
        <v>1200</v>
      </c>
      <c r="Y824" s="96" t="s">
        <v>1201</v>
      </c>
    </row>
    <row r="825" spans="1:25" ht="255" x14ac:dyDescent="0.2">
      <c r="A825" s="2">
        <v>146</v>
      </c>
      <c r="B825" s="14" t="s">
        <v>1190</v>
      </c>
      <c r="C825" s="14" t="s">
        <v>1191</v>
      </c>
      <c r="D825" s="14" t="s">
        <v>1262</v>
      </c>
      <c r="E825" s="2">
        <v>77101700</v>
      </c>
      <c r="F825" s="2" t="s">
        <v>1335</v>
      </c>
      <c r="G825" s="3">
        <v>1</v>
      </c>
      <c r="H825" s="3">
        <v>1</v>
      </c>
      <c r="I825" s="2">
        <v>11.5</v>
      </c>
      <c r="J825" s="2">
        <v>1</v>
      </c>
      <c r="K825" s="2" t="s">
        <v>30</v>
      </c>
      <c r="L825" s="2" t="s">
        <v>31</v>
      </c>
      <c r="M825" s="13" t="s">
        <v>57</v>
      </c>
      <c r="N825" s="2">
        <v>0</v>
      </c>
      <c r="O825" s="47">
        <v>44850000</v>
      </c>
      <c r="P825" s="47">
        <v>44850000</v>
      </c>
      <c r="Q825" s="1">
        <v>0</v>
      </c>
      <c r="R825" s="2">
        <v>0</v>
      </c>
      <c r="S825" s="14" t="s">
        <v>1195</v>
      </c>
      <c r="T825" s="2" t="s">
        <v>1196</v>
      </c>
      <c r="U825" s="13" t="s">
        <v>1197</v>
      </c>
      <c r="V825" s="14" t="s">
        <v>1198</v>
      </c>
      <c r="W825" s="14" t="s">
        <v>1199</v>
      </c>
      <c r="X825" s="2" t="s">
        <v>1200</v>
      </c>
      <c r="Y825" s="96" t="s">
        <v>1201</v>
      </c>
    </row>
    <row r="826" spans="1:25" ht="180" x14ac:dyDescent="0.2">
      <c r="A826" s="2">
        <v>147</v>
      </c>
      <c r="B826" s="14" t="s">
        <v>1190</v>
      </c>
      <c r="C826" s="14" t="s">
        <v>1191</v>
      </c>
      <c r="D826" s="14" t="s">
        <v>1262</v>
      </c>
      <c r="E826" s="2">
        <v>80111617</v>
      </c>
      <c r="F826" s="2" t="s">
        <v>1336</v>
      </c>
      <c r="G826" s="3">
        <v>1</v>
      </c>
      <c r="H826" s="3">
        <v>1</v>
      </c>
      <c r="I826" s="2">
        <v>11.5</v>
      </c>
      <c r="J826" s="2">
        <v>1</v>
      </c>
      <c r="K826" s="2" t="s">
        <v>30</v>
      </c>
      <c r="L826" s="2" t="s">
        <v>31</v>
      </c>
      <c r="M826" s="13" t="s">
        <v>57</v>
      </c>
      <c r="N826" s="2">
        <v>0</v>
      </c>
      <c r="O826" s="47">
        <v>123165000</v>
      </c>
      <c r="P826" s="47">
        <v>123165000</v>
      </c>
      <c r="Q826" s="1">
        <v>0</v>
      </c>
      <c r="R826" s="2">
        <v>0</v>
      </c>
      <c r="S826" s="14" t="s">
        <v>1195</v>
      </c>
      <c r="T826" s="2" t="s">
        <v>1196</v>
      </c>
      <c r="U826" s="13" t="s">
        <v>1197</v>
      </c>
      <c r="V826" s="14" t="s">
        <v>1198</v>
      </c>
      <c r="W826" s="14" t="s">
        <v>1199</v>
      </c>
      <c r="X826" s="2" t="s">
        <v>1200</v>
      </c>
      <c r="Y826" s="96" t="s">
        <v>1201</v>
      </c>
    </row>
    <row r="827" spans="1:25" ht="285" x14ac:dyDescent="0.2">
      <c r="A827" s="2">
        <v>148</v>
      </c>
      <c r="B827" s="14" t="s">
        <v>1190</v>
      </c>
      <c r="C827" s="14" t="s">
        <v>1337</v>
      </c>
      <c r="D827" s="14" t="s">
        <v>1338</v>
      </c>
      <c r="E827" s="2">
        <v>56121500</v>
      </c>
      <c r="F827" s="2" t="s">
        <v>1339</v>
      </c>
      <c r="G827" s="3">
        <v>1</v>
      </c>
      <c r="H827" s="3">
        <v>2</v>
      </c>
      <c r="I827" s="2">
        <v>6</v>
      </c>
      <c r="J827" s="2">
        <v>1</v>
      </c>
      <c r="K827" s="2" t="s">
        <v>921</v>
      </c>
      <c r="L827" s="2" t="s">
        <v>922</v>
      </c>
      <c r="M827" s="2" t="s">
        <v>1084</v>
      </c>
      <c r="N827" s="2">
        <v>0</v>
      </c>
      <c r="O827" s="47">
        <v>250000000</v>
      </c>
      <c r="P827" s="47">
        <v>250000000</v>
      </c>
      <c r="Q827" s="1">
        <v>0</v>
      </c>
      <c r="R827" s="2">
        <v>0</v>
      </c>
      <c r="S827" s="14" t="s">
        <v>1195</v>
      </c>
      <c r="T827" s="2" t="s">
        <v>1196</v>
      </c>
      <c r="U827" s="13" t="s">
        <v>1197</v>
      </c>
      <c r="V827" s="14" t="s">
        <v>1198</v>
      </c>
      <c r="W827" s="14" t="s">
        <v>1340</v>
      </c>
      <c r="X827" s="2" t="s">
        <v>1200</v>
      </c>
      <c r="Y827" s="96" t="s">
        <v>1201</v>
      </c>
    </row>
    <row r="828" spans="1:25" ht="285" x14ac:dyDescent="0.2">
      <c r="A828" s="2">
        <v>149</v>
      </c>
      <c r="B828" s="14" t="s">
        <v>1190</v>
      </c>
      <c r="C828" s="14" t="s">
        <v>1337</v>
      </c>
      <c r="D828" s="14" t="s">
        <v>1338</v>
      </c>
      <c r="E828" s="2">
        <v>60102300</v>
      </c>
      <c r="F828" s="2" t="s">
        <v>1341</v>
      </c>
      <c r="G828" s="3">
        <v>1</v>
      </c>
      <c r="H828" s="3">
        <v>2</v>
      </c>
      <c r="I828" s="2">
        <v>4</v>
      </c>
      <c r="J828" s="2">
        <v>1</v>
      </c>
      <c r="K828" s="2" t="s">
        <v>1251</v>
      </c>
      <c r="L828" s="2" t="s">
        <v>1252</v>
      </c>
      <c r="M828" s="2" t="s">
        <v>1084</v>
      </c>
      <c r="N828" s="2">
        <v>0</v>
      </c>
      <c r="O828" s="47">
        <v>1000000000</v>
      </c>
      <c r="P828" s="47">
        <v>1000000000</v>
      </c>
      <c r="Q828" s="1">
        <v>0</v>
      </c>
      <c r="R828" s="2">
        <v>0</v>
      </c>
      <c r="S828" s="14" t="s">
        <v>1195</v>
      </c>
      <c r="T828" s="2" t="s">
        <v>1196</v>
      </c>
      <c r="U828" s="13" t="s">
        <v>1197</v>
      </c>
      <c r="V828" s="14" t="s">
        <v>1198</v>
      </c>
      <c r="W828" s="14" t="s">
        <v>1340</v>
      </c>
      <c r="X828" s="2" t="s">
        <v>1200</v>
      </c>
      <c r="Y828" s="96" t="s">
        <v>1201</v>
      </c>
    </row>
    <row r="829" spans="1:25" ht="285" x14ac:dyDescent="0.2">
      <c r="A829" s="2">
        <v>150</v>
      </c>
      <c r="B829" s="14" t="s">
        <v>1190</v>
      </c>
      <c r="C829" s="14" t="s">
        <v>1337</v>
      </c>
      <c r="D829" s="14" t="s">
        <v>1338</v>
      </c>
      <c r="E829" s="2">
        <v>95131604</v>
      </c>
      <c r="F829" s="2" t="s">
        <v>1342</v>
      </c>
      <c r="G829" s="3">
        <v>1</v>
      </c>
      <c r="H829" s="3">
        <v>2</v>
      </c>
      <c r="I829" s="2">
        <v>4</v>
      </c>
      <c r="J829" s="2">
        <v>1</v>
      </c>
      <c r="K829" s="2" t="s">
        <v>51</v>
      </c>
      <c r="L829" s="2" t="s">
        <v>52</v>
      </c>
      <c r="M829" s="2" t="s">
        <v>1084</v>
      </c>
      <c r="N829" s="2">
        <v>0</v>
      </c>
      <c r="O829" s="47">
        <v>1400000000</v>
      </c>
      <c r="P829" s="47">
        <v>1400000000</v>
      </c>
      <c r="Q829" s="1">
        <v>0</v>
      </c>
      <c r="R829" s="2">
        <v>0</v>
      </c>
      <c r="S829" s="14" t="s">
        <v>1195</v>
      </c>
      <c r="T829" s="2" t="s">
        <v>1196</v>
      </c>
      <c r="U829" s="13" t="s">
        <v>1197</v>
      </c>
      <c r="V829" s="14" t="s">
        <v>1198</v>
      </c>
      <c r="W829" s="14" t="s">
        <v>1340</v>
      </c>
      <c r="X829" s="2" t="s">
        <v>1200</v>
      </c>
      <c r="Y829" s="96" t="s">
        <v>1201</v>
      </c>
    </row>
    <row r="830" spans="1:25" ht="285" x14ac:dyDescent="0.2">
      <c r="A830" s="2">
        <v>152</v>
      </c>
      <c r="B830" s="14" t="s">
        <v>1190</v>
      </c>
      <c r="C830" s="14" t="s">
        <v>1337</v>
      </c>
      <c r="D830" s="14" t="s">
        <v>1338</v>
      </c>
      <c r="E830" s="2">
        <v>49211800</v>
      </c>
      <c r="F830" s="2" t="s">
        <v>1343</v>
      </c>
      <c r="G830" s="3">
        <v>1</v>
      </c>
      <c r="H830" s="3">
        <v>2</v>
      </c>
      <c r="I830" s="2">
        <v>4</v>
      </c>
      <c r="J830" s="2">
        <v>1</v>
      </c>
      <c r="K830" s="2" t="s">
        <v>45</v>
      </c>
      <c r="L830" s="2" t="s">
        <v>46</v>
      </c>
      <c r="M830" s="2" t="s">
        <v>1084</v>
      </c>
      <c r="N830" s="2">
        <v>0</v>
      </c>
      <c r="O830" s="47">
        <v>1000000000</v>
      </c>
      <c r="P830" s="47">
        <v>1000000000</v>
      </c>
      <c r="Q830" s="1">
        <v>0</v>
      </c>
      <c r="R830" s="2">
        <v>0</v>
      </c>
      <c r="S830" s="14" t="s">
        <v>1195</v>
      </c>
      <c r="T830" s="2" t="s">
        <v>1196</v>
      </c>
      <c r="U830" s="13" t="s">
        <v>1197</v>
      </c>
      <c r="V830" s="14" t="s">
        <v>1198</v>
      </c>
      <c r="W830" s="14" t="s">
        <v>1340</v>
      </c>
      <c r="X830" s="2" t="s">
        <v>1200</v>
      </c>
      <c r="Y830" s="96" t="s">
        <v>1201</v>
      </c>
    </row>
    <row r="831" spans="1:25" ht="285" x14ac:dyDescent="0.2">
      <c r="A831" s="2">
        <v>154</v>
      </c>
      <c r="B831" s="14" t="s">
        <v>1190</v>
      </c>
      <c r="C831" s="14" t="s">
        <v>1337</v>
      </c>
      <c r="D831" s="14" t="s">
        <v>1338</v>
      </c>
      <c r="E831" s="2">
        <v>60131400</v>
      </c>
      <c r="F831" s="2" t="s">
        <v>1344</v>
      </c>
      <c r="G831" s="3">
        <v>1</v>
      </c>
      <c r="H831" s="3">
        <v>2</v>
      </c>
      <c r="I831" s="2">
        <v>4</v>
      </c>
      <c r="J831" s="2">
        <v>1</v>
      </c>
      <c r="K831" s="2" t="s">
        <v>45</v>
      </c>
      <c r="L831" s="2" t="s">
        <v>46</v>
      </c>
      <c r="M831" s="2" t="s">
        <v>1084</v>
      </c>
      <c r="N831" s="2">
        <v>0</v>
      </c>
      <c r="O831" s="47">
        <v>267973365</v>
      </c>
      <c r="P831" s="47">
        <v>267973365</v>
      </c>
      <c r="Q831" s="1">
        <v>0</v>
      </c>
      <c r="R831" s="2">
        <v>0</v>
      </c>
      <c r="S831" s="14" t="s">
        <v>1195</v>
      </c>
      <c r="T831" s="2" t="s">
        <v>1196</v>
      </c>
      <c r="U831" s="13" t="s">
        <v>1197</v>
      </c>
      <c r="V831" s="14" t="s">
        <v>1198</v>
      </c>
      <c r="W831" s="14" t="s">
        <v>1340</v>
      </c>
      <c r="X831" s="2" t="s">
        <v>1200</v>
      </c>
      <c r="Y831" s="96" t="s">
        <v>1201</v>
      </c>
    </row>
    <row r="832" spans="1:25" ht="285" x14ac:dyDescent="0.2">
      <c r="A832" s="2">
        <v>155</v>
      </c>
      <c r="B832" s="14" t="s">
        <v>1190</v>
      </c>
      <c r="C832" s="14" t="s">
        <v>1337</v>
      </c>
      <c r="D832" s="14" t="s">
        <v>1338</v>
      </c>
      <c r="E832" s="2">
        <v>56121500</v>
      </c>
      <c r="F832" s="2" t="s">
        <v>1345</v>
      </c>
      <c r="G832" s="3">
        <v>1</v>
      </c>
      <c r="H832" s="3">
        <v>2</v>
      </c>
      <c r="I832" s="2">
        <v>8</v>
      </c>
      <c r="J832" s="2">
        <v>1</v>
      </c>
      <c r="K832" s="2" t="s">
        <v>45</v>
      </c>
      <c r="L832" s="2" t="s">
        <v>46</v>
      </c>
      <c r="M832" s="2" t="s">
        <v>1084</v>
      </c>
      <c r="N832" s="2">
        <v>0</v>
      </c>
      <c r="O832" s="47">
        <v>10426844542</v>
      </c>
      <c r="P832" s="47">
        <v>10426844542</v>
      </c>
      <c r="Q832" s="1">
        <v>0</v>
      </c>
      <c r="R832" s="2">
        <v>0</v>
      </c>
      <c r="S832" s="14" t="s">
        <v>1195</v>
      </c>
      <c r="T832" s="2" t="s">
        <v>1196</v>
      </c>
      <c r="U832" s="13" t="s">
        <v>1197</v>
      </c>
      <c r="V832" s="14" t="s">
        <v>1198</v>
      </c>
      <c r="W832" s="14" t="s">
        <v>1340</v>
      </c>
      <c r="X832" s="2" t="s">
        <v>1200</v>
      </c>
      <c r="Y832" s="96" t="s">
        <v>1201</v>
      </c>
    </row>
    <row r="833" spans="1:25" ht="285" x14ac:dyDescent="0.2">
      <c r="A833" s="2">
        <v>157</v>
      </c>
      <c r="B833" s="14" t="s">
        <v>1190</v>
      </c>
      <c r="C833" s="14" t="s">
        <v>1337</v>
      </c>
      <c r="D833" s="14" t="s">
        <v>1338</v>
      </c>
      <c r="E833" s="2">
        <v>49241500</v>
      </c>
      <c r="F833" s="2" t="s">
        <v>1346</v>
      </c>
      <c r="G833" s="3">
        <v>1</v>
      </c>
      <c r="H833" s="3">
        <v>2</v>
      </c>
      <c r="I833" s="2">
        <v>4</v>
      </c>
      <c r="J833" s="2">
        <v>1</v>
      </c>
      <c r="K833" s="2" t="s">
        <v>45</v>
      </c>
      <c r="L833" s="2" t="s">
        <v>46</v>
      </c>
      <c r="M833" s="2" t="s">
        <v>1084</v>
      </c>
      <c r="N833" s="2">
        <v>0</v>
      </c>
      <c r="O833" s="47">
        <v>100000000</v>
      </c>
      <c r="P833" s="47">
        <v>100000000</v>
      </c>
      <c r="Q833" s="1">
        <v>0</v>
      </c>
      <c r="R833" s="2">
        <v>0</v>
      </c>
      <c r="S833" s="14" t="s">
        <v>1195</v>
      </c>
      <c r="T833" s="2" t="s">
        <v>1196</v>
      </c>
      <c r="U833" s="13" t="s">
        <v>1197</v>
      </c>
      <c r="V833" s="14" t="s">
        <v>1198</v>
      </c>
      <c r="W833" s="14" t="s">
        <v>1340</v>
      </c>
      <c r="X833" s="2" t="s">
        <v>1200</v>
      </c>
      <c r="Y833" s="96" t="s">
        <v>1201</v>
      </c>
    </row>
    <row r="834" spans="1:25" ht="285" x14ac:dyDescent="0.2">
      <c r="A834" s="2">
        <v>158</v>
      </c>
      <c r="B834" s="14" t="s">
        <v>1190</v>
      </c>
      <c r="C834" s="14" t="s">
        <v>1337</v>
      </c>
      <c r="D834" s="14" t="s">
        <v>1338</v>
      </c>
      <c r="E834" s="48">
        <v>43211500</v>
      </c>
      <c r="F834" s="2" t="s">
        <v>1347</v>
      </c>
      <c r="G834" s="3">
        <v>1</v>
      </c>
      <c r="H834" s="3">
        <v>2</v>
      </c>
      <c r="I834" s="2">
        <v>8</v>
      </c>
      <c r="J834" s="2">
        <v>1</v>
      </c>
      <c r="K834" s="2" t="s">
        <v>45</v>
      </c>
      <c r="L834" s="2" t="s">
        <v>46</v>
      </c>
      <c r="M834" s="2" t="s">
        <v>1084</v>
      </c>
      <c r="N834" s="2">
        <v>0</v>
      </c>
      <c r="O834" s="47">
        <v>9202119811</v>
      </c>
      <c r="P834" s="47">
        <v>9202119811</v>
      </c>
      <c r="Q834" s="1">
        <v>0</v>
      </c>
      <c r="R834" s="2">
        <v>0</v>
      </c>
      <c r="S834" s="14" t="s">
        <v>1195</v>
      </c>
      <c r="T834" s="2" t="s">
        <v>1196</v>
      </c>
      <c r="U834" s="13" t="s">
        <v>1197</v>
      </c>
      <c r="V834" s="14" t="s">
        <v>1198</v>
      </c>
      <c r="W834" s="14" t="s">
        <v>1340</v>
      </c>
      <c r="X834" s="2" t="s">
        <v>1200</v>
      </c>
      <c r="Y834" s="96" t="s">
        <v>1201</v>
      </c>
    </row>
    <row r="835" spans="1:25" ht="240" x14ac:dyDescent="0.2">
      <c r="A835" s="2">
        <v>159</v>
      </c>
      <c r="B835" s="14" t="s">
        <v>1348</v>
      </c>
      <c r="C835" s="14" t="s">
        <v>1337</v>
      </c>
      <c r="D835" s="14" t="s">
        <v>1349</v>
      </c>
      <c r="E835" s="48">
        <v>80111620</v>
      </c>
      <c r="F835" s="2" t="s">
        <v>1350</v>
      </c>
      <c r="G835" s="49">
        <v>1</v>
      </c>
      <c r="H835" s="49">
        <v>1</v>
      </c>
      <c r="I835" s="48">
        <v>11.7</v>
      </c>
      <c r="J835" s="48">
        <v>1</v>
      </c>
      <c r="K835" s="48" t="s">
        <v>30</v>
      </c>
      <c r="L835" s="48" t="s">
        <v>31</v>
      </c>
      <c r="M835" s="48" t="s">
        <v>57</v>
      </c>
      <c r="N835" s="48">
        <v>0</v>
      </c>
      <c r="O835" s="47">
        <v>81900000</v>
      </c>
      <c r="P835" s="47">
        <v>81900000</v>
      </c>
      <c r="Q835" s="50">
        <v>0</v>
      </c>
      <c r="R835" s="48">
        <v>0</v>
      </c>
      <c r="S835" s="14" t="s">
        <v>1195</v>
      </c>
      <c r="T835" s="48" t="s">
        <v>1196</v>
      </c>
      <c r="U835" s="51" t="s">
        <v>1197</v>
      </c>
      <c r="V835" s="14" t="s">
        <v>1198</v>
      </c>
      <c r="W835" s="14" t="s">
        <v>1340</v>
      </c>
      <c r="X835" s="48" t="s">
        <v>1200</v>
      </c>
      <c r="Y835" s="103" t="s">
        <v>1201</v>
      </c>
    </row>
    <row r="836" spans="1:25" ht="240" x14ac:dyDescent="0.2">
      <c r="A836" s="2">
        <v>160</v>
      </c>
      <c r="B836" s="14" t="s">
        <v>1348</v>
      </c>
      <c r="C836" s="14" t="s">
        <v>1337</v>
      </c>
      <c r="D836" s="14" t="s">
        <v>1349</v>
      </c>
      <c r="E836" s="48">
        <v>80111620</v>
      </c>
      <c r="F836" s="2" t="s">
        <v>1351</v>
      </c>
      <c r="G836" s="49">
        <v>1</v>
      </c>
      <c r="H836" s="49">
        <v>1</v>
      </c>
      <c r="I836" s="48">
        <v>11.7</v>
      </c>
      <c r="J836" s="48">
        <v>1</v>
      </c>
      <c r="K836" s="48" t="s">
        <v>30</v>
      </c>
      <c r="L836" s="48" t="s">
        <v>31</v>
      </c>
      <c r="M836" s="48" t="s">
        <v>57</v>
      </c>
      <c r="N836" s="48">
        <v>0</v>
      </c>
      <c r="O836" s="47">
        <v>81900000</v>
      </c>
      <c r="P836" s="47">
        <v>81900000</v>
      </c>
      <c r="Q836" s="50">
        <v>0</v>
      </c>
      <c r="R836" s="48">
        <v>0</v>
      </c>
      <c r="S836" s="14" t="s">
        <v>1195</v>
      </c>
      <c r="T836" s="48" t="s">
        <v>1196</v>
      </c>
      <c r="U836" s="51" t="s">
        <v>1197</v>
      </c>
      <c r="V836" s="14" t="s">
        <v>1198</v>
      </c>
      <c r="W836" s="14" t="s">
        <v>1340</v>
      </c>
      <c r="X836" s="48" t="s">
        <v>1200</v>
      </c>
      <c r="Y836" s="103" t="s">
        <v>1201</v>
      </c>
    </row>
    <row r="837" spans="1:25" ht="150" x14ac:dyDescent="0.2">
      <c r="A837" s="2">
        <v>161</v>
      </c>
      <c r="B837" s="14" t="s">
        <v>1348</v>
      </c>
      <c r="C837" s="14" t="s">
        <v>1337</v>
      </c>
      <c r="D837" s="14" t="s">
        <v>1349</v>
      </c>
      <c r="E837" s="48">
        <v>80111604</v>
      </c>
      <c r="F837" s="2" t="s">
        <v>1352</v>
      </c>
      <c r="G837" s="49">
        <v>1</v>
      </c>
      <c r="H837" s="49">
        <v>1</v>
      </c>
      <c r="I837" s="48">
        <v>11.7</v>
      </c>
      <c r="J837" s="48">
        <v>1</v>
      </c>
      <c r="K837" s="48" t="s">
        <v>30</v>
      </c>
      <c r="L837" s="48" t="s">
        <v>31</v>
      </c>
      <c r="M837" s="48" t="s">
        <v>911</v>
      </c>
      <c r="N837" s="48">
        <v>0</v>
      </c>
      <c r="O837" s="47">
        <v>48063600</v>
      </c>
      <c r="P837" s="47">
        <v>48063600</v>
      </c>
      <c r="Q837" s="50">
        <v>0</v>
      </c>
      <c r="R837" s="48">
        <v>0</v>
      </c>
      <c r="S837" s="14" t="s">
        <v>1195</v>
      </c>
      <c r="T837" s="48" t="s">
        <v>1196</v>
      </c>
      <c r="U837" s="51" t="s">
        <v>1197</v>
      </c>
      <c r="V837" s="14" t="s">
        <v>1353</v>
      </c>
      <c r="W837" s="14" t="s">
        <v>1340</v>
      </c>
      <c r="X837" s="48" t="s">
        <v>1200</v>
      </c>
      <c r="Y837" s="103" t="s">
        <v>1201</v>
      </c>
    </row>
    <row r="838" spans="1:25" ht="165" x14ac:dyDescent="0.2">
      <c r="A838" s="2">
        <v>162</v>
      </c>
      <c r="B838" s="14" t="s">
        <v>1348</v>
      </c>
      <c r="C838" s="14" t="s">
        <v>1337</v>
      </c>
      <c r="D838" s="14" t="s">
        <v>1349</v>
      </c>
      <c r="E838" s="48">
        <v>80111620</v>
      </c>
      <c r="F838" s="2" t="s">
        <v>1354</v>
      </c>
      <c r="G838" s="49">
        <v>1</v>
      </c>
      <c r="H838" s="49">
        <v>1</v>
      </c>
      <c r="I838" s="48">
        <v>11.7</v>
      </c>
      <c r="J838" s="48">
        <v>1</v>
      </c>
      <c r="K838" s="48" t="s">
        <v>30</v>
      </c>
      <c r="L838" s="48" t="s">
        <v>31</v>
      </c>
      <c r="M838" s="48" t="s">
        <v>57</v>
      </c>
      <c r="N838" s="48">
        <v>0</v>
      </c>
      <c r="O838" s="47">
        <v>75973123</v>
      </c>
      <c r="P838" s="47">
        <v>75973123</v>
      </c>
      <c r="Q838" s="50">
        <v>0</v>
      </c>
      <c r="R838" s="48">
        <v>0</v>
      </c>
      <c r="S838" s="14" t="s">
        <v>1195</v>
      </c>
      <c r="T838" s="48" t="s">
        <v>1196</v>
      </c>
      <c r="U838" s="51" t="s">
        <v>1197</v>
      </c>
      <c r="V838" s="14" t="s">
        <v>1353</v>
      </c>
      <c r="W838" s="14" t="s">
        <v>1340</v>
      </c>
      <c r="X838" s="48" t="s">
        <v>1200</v>
      </c>
      <c r="Y838" s="103" t="s">
        <v>1201</v>
      </c>
    </row>
    <row r="839" spans="1:25" ht="255" x14ac:dyDescent="0.2">
      <c r="A839" s="2">
        <v>163</v>
      </c>
      <c r="B839" s="14" t="s">
        <v>1348</v>
      </c>
      <c r="C839" s="14" t="s">
        <v>1337</v>
      </c>
      <c r="D839" s="14" t="s">
        <v>1349</v>
      </c>
      <c r="E839" s="48">
        <v>80111604</v>
      </c>
      <c r="F839" s="2" t="s">
        <v>1355</v>
      </c>
      <c r="G839" s="49">
        <v>1</v>
      </c>
      <c r="H839" s="49">
        <v>1</v>
      </c>
      <c r="I839" s="48">
        <v>11.7</v>
      </c>
      <c r="J839" s="48">
        <v>1</v>
      </c>
      <c r="K839" s="48" t="s">
        <v>30</v>
      </c>
      <c r="L839" s="48" t="s">
        <v>31</v>
      </c>
      <c r="M839" s="48" t="s">
        <v>911</v>
      </c>
      <c r="N839" s="48">
        <v>0</v>
      </c>
      <c r="O839" s="47">
        <v>41439458</v>
      </c>
      <c r="P839" s="47">
        <v>41439458</v>
      </c>
      <c r="Q839" s="50">
        <v>0</v>
      </c>
      <c r="R839" s="48">
        <v>0</v>
      </c>
      <c r="S839" s="14" t="s">
        <v>1195</v>
      </c>
      <c r="T839" s="48" t="s">
        <v>1196</v>
      </c>
      <c r="U839" s="51" t="s">
        <v>1197</v>
      </c>
      <c r="V839" s="14" t="s">
        <v>1353</v>
      </c>
      <c r="W839" s="14" t="s">
        <v>1340</v>
      </c>
      <c r="X839" s="48" t="s">
        <v>1200</v>
      </c>
      <c r="Y839" s="103" t="s">
        <v>1201</v>
      </c>
    </row>
    <row r="840" spans="1:25" ht="270" x14ac:dyDescent="0.2">
      <c r="A840" s="2">
        <v>164</v>
      </c>
      <c r="B840" s="14" t="s">
        <v>1348</v>
      </c>
      <c r="C840" s="14" t="s">
        <v>1337</v>
      </c>
      <c r="D840" s="14" t="s">
        <v>1349</v>
      </c>
      <c r="E840" s="48">
        <v>80111620</v>
      </c>
      <c r="F840" s="2" t="s">
        <v>1356</v>
      </c>
      <c r="G840" s="49">
        <v>1</v>
      </c>
      <c r="H840" s="49">
        <v>1</v>
      </c>
      <c r="I840" s="48">
        <v>11.7</v>
      </c>
      <c r="J840" s="48">
        <v>1</v>
      </c>
      <c r="K840" s="48" t="s">
        <v>30</v>
      </c>
      <c r="L840" s="48" t="s">
        <v>31</v>
      </c>
      <c r="M840" s="48" t="s">
        <v>57</v>
      </c>
      <c r="N840" s="48">
        <v>0</v>
      </c>
      <c r="O840" s="47">
        <v>75973119</v>
      </c>
      <c r="P840" s="47">
        <v>75973119</v>
      </c>
      <c r="Q840" s="50">
        <v>0</v>
      </c>
      <c r="R840" s="48">
        <v>0</v>
      </c>
      <c r="S840" s="14" t="s">
        <v>1195</v>
      </c>
      <c r="T840" s="48" t="s">
        <v>1196</v>
      </c>
      <c r="U840" s="51" t="s">
        <v>1197</v>
      </c>
      <c r="V840" s="14" t="s">
        <v>1353</v>
      </c>
      <c r="W840" s="14" t="s">
        <v>1340</v>
      </c>
      <c r="X840" s="48" t="s">
        <v>1200</v>
      </c>
      <c r="Y840" s="103" t="s">
        <v>1201</v>
      </c>
    </row>
    <row r="841" spans="1:25" ht="210" x14ac:dyDescent="0.2">
      <c r="A841" s="2">
        <v>165</v>
      </c>
      <c r="B841" s="14" t="s">
        <v>1348</v>
      </c>
      <c r="C841" s="14" t="s">
        <v>1337</v>
      </c>
      <c r="D841" s="14" t="s">
        <v>1349</v>
      </c>
      <c r="E841" s="48">
        <v>80111604</v>
      </c>
      <c r="F841" s="2" t="s">
        <v>1357</v>
      </c>
      <c r="G841" s="49">
        <v>1</v>
      </c>
      <c r="H841" s="49">
        <v>1</v>
      </c>
      <c r="I841" s="48">
        <v>11.7</v>
      </c>
      <c r="J841" s="48">
        <v>1</v>
      </c>
      <c r="K841" s="48" t="s">
        <v>30</v>
      </c>
      <c r="L841" s="48" t="s">
        <v>31</v>
      </c>
      <c r="M841" s="48" t="s">
        <v>911</v>
      </c>
      <c r="N841" s="48">
        <v>0</v>
      </c>
      <c r="O841" s="47">
        <v>41439458</v>
      </c>
      <c r="P841" s="47">
        <v>41439458</v>
      </c>
      <c r="Q841" s="50">
        <v>0</v>
      </c>
      <c r="R841" s="48">
        <v>0</v>
      </c>
      <c r="S841" s="14" t="s">
        <v>1195</v>
      </c>
      <c r="T841" s="48" t="s">
        <v>1196</v>
      </c>
      <c r="U841" s="51" t="s">
        <v>1197</v>
      </c>
      <c r="V841" s="14" t="s">
        <v>1353</v>
      </c>
      <c r="W841" s="14" t="s">
        <v>1340</v>
      </c>
      <c r="X841" s="48" t="s">
        <v>1200</v>
      </c>
      <c r="Y841" s="103" t="s">
        <v>1201</v>
      </c>
    </row>
    <row r="842" spans="1:25" ht="150" x14ac:dyDescent="0.2">
      <c r="A842" s="2">
        <v>166</v>
      </c>
      <c r="B842" s="14" t="s">
        <v>1348</v>
      </c>
      <c r="C842" s="14" t="s">
        <v>1337</v>
      </c>
      <c r="D842" s="14" t="s">
        <v>1349</v>
      </c>
      <c r="E842" s="48">
        <v>80111607</v>
      </c>
      <c r="F842" s="2" t="s">
        <v>1358</v>
      </c>
      <c r="G842" s="49">
        <v>1</v>
      </c>
      <c r="H842" s="49">
        <v>1</v>
      </c>
      <c r="I842" s="48">
        <v>11.7</v>
      </c>
      <c r="J842" s="48">
        <v>1</v>
      </c>
      <c r="K842" s="48" t="s">
        <v>30</v>
      </c>
      <c r="L842" s="48" t="s">
        <v>31</v>
      </c>
      <c r="M842" s="48" t="s">
        <v>57</v>
      </c>
      <c r="N842" s="48">
        <v>0</v>
      </c>
      <c r="O842" s="47">
        <v>75973123</v>
      </c>
      <c r="P842" s="47">
        <v>75973123</v>
      </c>
      <c r="Q842" s="50">
        <v>0</v>
      </c>
      <c r="R842" s="48">
        <v>0</v>
      </c>
      <c r="S842" s="14" t="s">
        <v>1195</v>
      </c>
      <c r="T842" s="48" t="s">
        <v>1196</v>
      </c>
      <c r="U842" s="51" t="s">
        <v>1197</v>
      </c>
      <c r="V842" s="14" t="s">
        <v>1353</v>
      </c>
      <c r="W842" s="14" t="s">
        <v>1340</v>
      </c>
      <c r="X842" s="48" t="s">
        <v>1200</v>
      </c>
      <c r="Y842" s="103" t="s">
        <v>1201</v>
      </c>
    </row>
    <row r="843" spans="1:25" ht="150" x14ac:dyDescent="0.2">
      <c r="A843" s="2">
        <v>167</v>
      </c>
      <c r="B843" s="14" t="s">
        <v>1348</v>
      </c>
      <c r="C843" s="14" t="s">
        <v>1337</v>
      </c>
      <c r="D843" s="14" t="s">
        <v>1349</v>
      </c>
      <c r="E843" s="48">
        <v>80111607</v>
      </c>
      <c r="F843" s="2" t="s">
        <v>1359</v>
      </c>
      <c r="G843" s="49">
        <v>1</v>
      </c>
      <c r="H843" s="49">
        <v>1</v>
      </c>
      <c r="I843" s="48">
        <v>11.7</v>
      </c>
      <c r="J843" s="48">
        <v>1</v>
      </c>
      <c r="K843" s="48" t="s">
        <v>30</v>
      </c>
      <c r="L843" s="48" t="s">
        <v>31</v>
      </c>
      <c r="M843" s="48" t="s">
        <v>57</v>
      </c>
      <c r="N843" s="48">
        <v>0</v>
      </c>
      <c r="O843" s="47">
        <v>52650000</v>
      </c>
      <c r="P843" s="47">
        <v>52650000</v>
      </c>
      <c r="Q843" s="50">
        <v>0</v>
      </c>
      <c r="R843" s="48">
        <v>0</v>
      </c>
      <c r="S843" s="14" t="s">
        <v>1195</v>
      </c>
      <c r="T843" s="48" t="s">
        <v>1196</v>
      </c>
      <c r="U843" s="51" t="s">
        <v>1197</v>
      </c>
      <c r="V843" s="14" t="s">
        <v>1353</v>
      </c>
      <c r="W843" s="14" t="s">
        <v>1340</v>
      </c>
      <c r="X843" s="48" t="s">
        <v>1200</v>
      </c>
      <c r="Y843" s="103" t="s">
        <v>1201</v>
      </c>
    </row>
    <row r="844" spans="1:25" ht="150" x14ac:dyDescent="0.2">
      <c r="A844" s="2">
        <v>168</v>
      </c>
      <c r="B844" s="14" t="s">
        <v>1348</v>
      </c>
      <c r="C844" s="14" t="s">
        <v>1337</v>
      </c>
      <c r="D844" s="14" t="s">
        <v>1349</v>
      </c>
      <c r="E844" s="48">
        <v>80111607</v>
      </c>
      <c r="F844" s="2" t="s">
        <v>1359</v>
      </c>
      <c r="G844" s="49">
        <v>1</v>
      </c>
      <c r="H844" s="49">
        <v>1</v>
      </c>
      <c r="I844" s="48">
        <v>11.7</v>
      </c>
      <c r="J844" s="48">
        <v>1</v>
      </c>
      <c r="K844" s="48" t="s">
        <v>30</v>
      </c>
      <c r="L844" s="48" t="s">
        <v>31</v>
      </c>
      <c r="M844" s="48" t="s">
        <v>57</v>
      </c>
      <c r="N844" s="48">
        <v>0</v>
      </c>
      <c r="O844" s="47">
        <v>36504000</v>
      </c>
      <c r="P844" s="47">
        <v>36504000</v>
      </c>
      <c r="Q844" s="50">
        <v>0</v>
      </c>
      <c r="R844" s="48">
        <v>0</v>
      </c>
      <c r="S844" s="14" t="s">
        <v>1195</v>
      </c>
      <c r="T844" s="48" t="s">
        <v>1196</v>
      </c>
      <c r="U844" s="51" t="s">
        <v>1197</v>
      </c>
      <c r="V844" s="14" t="s">
        <v>1353</v>
      </c>
      <c r="W844" s="14" t="s">
        <v>1340</v>
      </c>
      <c r="X844" s="48" t="s">
        <v>1200</v>
      </c>
      <c r="Y844" s="103" t="s">
        <v>1201</v>
      </c>
    </row>
    <row r="845" spans="1:25" ht="210" x14ac:dyDescent="0.2">
      <c r="A845" s="2">
        <v>169</v>
      </c>
      <c r="B845" s="14" t="s">
        <v>1348</v>
      </c>
      <c r="C845" s="14" t="s">
        <v>1337</v>
      </c>
      <c r="D845" s="14" t="s">
        <v>1349</v>
      </c>
      <c r="E845" s="48">
        <v>80111604</v>
      </c>
      <c r="F845" s="2" t="s">
        <v>1360</v>
      </c>
      <c r="G845" s="49">
        <v>1</v>
      </c>
      <c r="H845" s="49">
        <v>1</v>
      </c>
      <c r="I845" s="48">
        <v>11.7</v>
      </c>
      <c r="J845" s="48">
        <v>1</v>
      </c>
      <c r="K845" s="48" t="s">
        <v>30</v>
      </c>
      <c r="L845" s="48" t="s">
        <v>31</v>
      </c>
      <c r="M845" s="48" t="s">
        <v>911</v>
      </c>
      <c r="N845" s="48">
        <v>0</v>
      </c>
      <c r="O845" s="47">
        <v>41439462</v>
      </c>
      <c r="P845" s="47">
        <v>41439462</v>
      </c>
      <c r="Q845" s="50">
        <v>0</v>
      </c>
      <c r="R845" s="48">
        <v>0</v>
      </c>
      <c r="S845" s="14" t="s">
        <v>1195</v>
      </c>
      <c r="T845" s="48" t="s">
        <v>1196</v>
      </c>
      <c r="U845" s="51" t="s">
        <v>1197</v>
      </c>
      <c r="V845" s="14" t="s">
        <v>1353</v>
      </c>
      <c r="W845" s="14" t="s">
        <v>1340</v>
      </c>
      <c r="X845" s="48" t="s">
        <v>1200</v>
      </c>
      <c r="Y845" s="103" t="s">
        <v>1201</v>
      </c>
    </row>
    <row r="846" spans="1:25" ht="360" x14ac:dyDescent="0.2">
      <c r="A846" s="2">
        <v>170</v>
      </c>
      <c r="B846" s="14" t="s">
        <v>1348</v>
      </c>
      <c r="C846" s="14" t="s">
        <v>1337</v>
      </c>
      <c r="D846" s="14" t="s">
        <v>1349</v>
      </c>
      <c r="E846" s="48">
        <v>80111607</v>
      </c>
      <c r="F846" s="2" t="s">
        <v>1361</v>
      </c>
      <c r="G846" s="49">
        <v>1</v>
      </c>
      <c r="H846" s="49">
        <v>1</v>
      </c>
      <c r="I846" s="48">
        <v>11.7</v>
      </c>
      <c r="J846" s="48">
        <v>1</v>
      </c>
      <c r="K846" s="48" t="s">
        <v>30</v>
      </c>
      <c r="L846" s="48" t="s">
        <v>31</v>
      </c>
      <c r="M846" s="48" t="s">
        <v>57</v>
      </c>
      <c r="N846" s="48">
        <v>0</v>
      </c>
      <c r="O846" s="47">
        <v>109512000</v>
      </c>
      <c r="P846" s="47">
        <v>109512000</v>
      </c>
      <c r="Q846" s="50">
        <v>0</v>
      </c>
      <c r="R846" s="48">
        <v>0</v>
      </c>
      <c r="S846" s="14" t="s">
        <v>1195</v>
      </c>
      <c r="T846" s="48" t="s">
        <v>1196</v>
      </c>
      <c r="U846" s="51" t="s">
        <v>1197</v>
      </c>
      <c r="V846" s="14" t="s">
        <v>1353</v>
      </c>
      <c r="W846" s="14" t="s">
        <v>1340</v>
      </c>
      <c r="X846" s="48" t="s">
        <v>1200</v>
      </c>
      <c r="Y846" s="103" t="s">
        <v>1201</v>
      </c>
    </row>
    <row r="847" spans="1:25" ht="210" x14ac:dyDescent="0.2">
      <c r="A847" s="2">
        <v>171</v>
      </c>
      <c r="B847" s="14" t="s">
        <v>1348</v>
      </c>
      <c r="C847" s="14" t="s">
        <v>1337</v>
      </c>
      <c r="D847" s="14" t="s">
        <v>1349</v>
      </c>
      <c r="E847" s="48">
        <v>80111604</v>
      </c>
      <c r="F847" s="2" t="s">
        <v>1362</v>
      </c>
      <c r="G847" s="49">
        <v>1</v>
      </c>
      <c r="H847" s="49">
        <v>1</v>
      </c>
      <c r="I847" s="48">
        <v>11.7</v>
      </c>
      <c r="J847" s="48">
        <v>1</v>
      </c>
      <c r="K847" s="48" t="s">
        <v>30</v>
      </c>
      <c r="L847" s="48" t="s">
        <v>31</v>
      </c>
      <c r="M847" s="48" t="s">
        <v>911</v>
      </c>
      <c r="N847" s="48">
        <v>0</v>
      </c>
      <c r="O847" s="47">
        <v>48063600</v>
      </c>
      <c r="P847" s="47">
        <v>48063600</v>
      </c>
      <c r="Q847" s="50">
        <v>0</v>
      </c>
      <c r="R847" s="48">
        <v>0</v>
      </c>
      <c r="S847" s="14" t="s">
        <v>1195</v>
      </c>
      <c r="T847" s="48" t="s">
        <v>1196</v>
      </c>
      <c r="U847" s="51" t="s">
        <v>1197</v>
      </c>
      <c r="V847" s="14" t="s">
        <v>1353</v>
      </c>
      <c r="W847" s="14" t="s">
        <v>1340</v>
      </c>
      <c r="X847" s="48" t="s">
        <v>1200</v>
      </c>
      <c r="Y847" s="103" t="s">
        <v>1201</v>
      </c>
    </row>
    <row r="848" spans="1:25" ht="225" x14ac:dyDescent="0.2">
      <c r="A848" s="2">
        <v>172</v>
      </c>
      <c r="B848" s="14" t="s">
        <v>1348</v>
      </c>
      <c r="C848" s="14" t="s">
        <v>1337</v>
      </c>
      <c r="D848" s="14" t="s">
        <v>1349</v>
      </c>
      <c r="E848" s="48">
        <v>80111620</v>
      </c>
      <c r="F848" s="2" t="s">
        <v>1363</v>
      </c>
      <c r="G848" s="49">
        <v>1</v>
      </c>
      <c r="H848" s="49">
        <v>1</v>
      </c>
      <c r="I848" s="48">
        <v>11.7</v>
      </c>
      <c r="J848" s="48">
        <v>1</v>
      </c>
      <c r="K848" s="48" t="s">
        <v>30</v>
      </c>
      <c r="L848" s="48" t="s">
        <v>31</v>
      </c>
      <c r="M848" s="48" t="s">
        <v>57</v>
      </c>
      <c r="N848" s="48">
        <v>0</v>
      </c>
      <c r="O848" s="47">
        <v>75973123</v>
      </c>
      <c r="P848" s="47">
        <v>75973123</v>
      </c>
      <c r="Q848" s="50">
        <v>0</v>
      </c>
      <c r="R848" s="48">
        <v>0</v>
      </c>
      <c r="S848" s="14" t="s">
        <v>1195</v>
      </c>
      <c r="T848" s="48" t="s">
        <v>1196</v>
      </c>
      <c r="U848" s="51" t="s">
        <v>1197</v>
      </c>
      <c r="V848" s="14" t="s">
        <v>1353</v>
      </c>
      <c r="W848" s="14" t="s">
        <v>1340</v>
      </c>
      <c r="X848" s="48" t="s">
        <v>1200</v>
      </c>
      <c r="Y848" s="103" t="s">
        <v>1201</v>
      </c>
    </row>
    <row r="849" spans="1:25" ht="195" x14ac:dyDescent="0.2">
      <c r="A849" s="2">
        <v>173</v>
      </c>
      <c r="B849" s="14" t="s">
        <v>1348</v>
      </c>
      <c r="C849" s="14" t="s">
        <v>1337</v>
      </c>
      <c r="D849" s="14" t="s">
        <v>1349</v>
      </c>
      <c r="E849" s="48">
        <v>80111604</v>
      </c>
      <c r="F849" s="2" t="s">
        <v>1364</v>
      </c>
      <c r="G849" s="49">
        <v>1</v>
      </c>
      <c r="H849" s="49">
        <v>1</v>
      </c>
      <c r="I849" s="48">
        <v>11.7</v>
      </c>
      <c r="J849" s="48">
        <v>1</v>
      </c>
      <c r="K849" s="48" t="s">
        <v>30</v>
      </c>
      <c r="L849" s="48" t="s">
        <v>31</v>
      </c>
      <c r="M849" s="2" t="s">
        <v>911</v>
      </c>
      <c r="N849" s="48">
        <v>0</v>
      </c>
      <c r="O849" s="47">
        <v>26769600</v>
      </c>
      <c r="P849" s="47">
        <v>26769600</v>
      </c>
      <c r="Q849" s="50">
        <v>0</v>
      </c>
      <c r="R849" s="48">
        <v>0</v>
      </c>
      <c r="S849" s="14" t="s">
        <v>1195</v>
      </c>
      <c r="T849" s="48" t="s">
        <v>1196</v>
      </c>
      <c r="U849" s="51" t="s">
        <v>1197</v>
      </c>
      <c r="V849" s="14" t="s">
        <v>1353</v>
      </c>
      <c r="W849" s="14" t="s">
        <v>1340</v>
      </c>
      <c r="X849" s="48" t="s">
        <v>1200</v>
      </c>
      <c r="Y849" s="103" t="s">
        <v>1201</v>
      </c>
    </row>
    <row r="850" spans="1:25" ht="195" x14ac:dyDescent="0.2">
      <c r="A850" s="2">
        <v>174</v>
      </c>
      <c r="B850" s="14" t="s">
        <v>1348</v>
      </c>
      <c r="C850" s="14" t="s">
        <v>1337</v>
      </c>
      <c r="D850" s="14" t="s">
        <v>1349</v>
      </c>
      <c r="E850" s="48">
        <v>80111604</v>
      </c>
      <c r="F850" s="2" t="s">
        <v>1364</v>
      </c>
      <c r="G850" s="49">
        <v>1</v>
      </c>
      <c r="H850" s="49">
        <v>1</v>
      </c>
      <c r="I850" s="48">
        <v>11.7</v>
      </c>
      <c r="J850" s="48">
        <v>1</v>
      </c>
      <c r="K850" s="48" t="s">
        <v>30</v>
      </c>
      <c r="L850" s="48" t="s">
        <v>31</v>
      </c>
      <c r="M850" s="2" t="s">
        <v>911</v>
      </c>
      <c r="N850" s="48">
        <v>0</v>
      </c>
      <c r="O850" s="47">
        <v>26769600</v>
      </c>
      <c r="P850" s="47">
        <v>26769600</v>
      </c>
      <c r="Q850" s="50">
        <v>0</v>
      </c>
      <c r="R850" s="48">
        <v>0</v>
      </c>
      <c r="S850" s="14" t="s">
        <v>1195</v>
      </c>
      <c r="T850" s="48" t="s">
        <v>1196</v>
      </c>
      <c r="U850" s="51" t="s">
        <v>1197</v>
      </c>
      <c r="V850" s="14" t="s">
        <v>1353</v>
      </c>
      <c r="W850" s="14" t="s">
        <v>1340</v>
      </c>
      <c r="X850" s="48" t="s">
        <v>1200</v>
      </c>
      <c r="Y850" s="103" t="s">
        <v>1201</v>
      </c>
    </row>
    <row r="851" spans="1:25" ht="225" x14ac:dyDescent="0.2">
      <c r="A851" s="2">
        <v>175</v>
      </c>
      <c r="B851" s="14" t="s">
        <v>1348</v>
      </c>
      <c r="C851" s="14" t="s">
        <v>1337</v>
      </c>
      <c r="D851" s="14" t="s">
        <v>1349</v>
      </c>
      <c r="E851" s="48">
        <v>80111620</v>
      </c>
      <c r="F851" s="2" t="s">
        <v>1365</v>
      </c>
      <c r="G851" s="49">
        <v>1</v>
      </c>
      <c r="H851" s="49">
        <v>1</v>
      </c>
      <c r="I851" s="48">
        <v>11.7</v>
      </c>
      <c r="J851" s="48">
        <v>1</v>
      </c>
      <c r="K851" s="48" t="s">
        <v>30</v>
      </c>
      <c r="L851" s="48" t="s">
        <v>31</v>
      </c>
      <c r="M851" s="48" t="s">
        <v>57</v>
      </c>
      <c r="N851" s="48">
        <v>0</v>
      </c>
      <c r="O851" s="47">
        <v>75973123</v>
      </c>
      <c r="P851" s="47">
        <v>75973123</v>
      </c>
      <c r="Q851" s="50">
        <v>0</v>
      </c>
      <c r="R851" s="48">
        <v>0</v>
      </c>
      <c r="S851" s="14" t="s">
        <v>1195</v>
      </c>
      <c r="T851" s="48" t="s">
        <v>1196</v>
      </c>
      <c r="U851" s="51" t="s">
        <v>1197</v>
      </c>
      <c r="V851" s="14" t="s">
        <v>1353</v>
      </c>
      <c r="W851" s="14" t="s">
        <v>1340</v>
      </c>
      <c r="X851" s="48" t="s">
        <v>1200</v>
      </c>
      <c r="Y851" s="103" t="s">
        <v>1201</v>
      </c>
    </row>
    <row r="852" spans="1:25" ht="150" x14ac:dyDescent="0.2">
      <c r="A852" s="2">
        <v>176</v>
      </c>
      <c r="B852" s="14" t="s">
        <v>1348</v>
      </c>
      <c r="C852" s="14" t="s">
        <v>1337</v>
      </c>
      <c r="D852" s="14" t="s">
        <v>1349</v>
      </c>
      <c r="E852" s="48">
        <v>80111607</v>
      </c>
      <c r="F852" s="2" t="s">
        <v>1358</v>
      </c>
      <c r="G852" s="49">
        <v>1</v>
      </c>
      <c r="H852" s="49">
        <v>1</v>
      </c>
      <c r="I852" s="48">
        <v>11.7</v>
      </c>
      <c r="J852" s="48">
        <v>1</v>
      </c>
      <c r="K852" s="48" t="s">
        <v>30</v>
      </c>
      <c r="L852" s="48" t="s">
        <v>31</v>
      </c>
      <c r="M852" s="48" t="s">
        <v>57</v>
      </c>
      <c r="N852" s="48">
        <v>0</v>
      </c>
      <c r="O852" s="47">
        <v>75973123</v>
      </c>
      <c r="P852" s="47">
        <v>75973123</v>
      </c>
      <c r="Q852" s="50">
        <v>0</v>
      </c>
      <c r="R852" s="48">
        <v>0</v>
      </c>
      <c r="S852" s="14" t="s">
        <v>1195</v>
      </c>
      <c r="T852" s="48" t="s">
        <v>1196</v>
      </c>
      <c r="U852" s="51" t="s">
        <v>1197</v>
      </c>
      <c r="V852" s="14" t="s">
        <v>1353</v>
      </c>
      <c r="W852" s="14" t="s">
        <v>1340</v>
      </c>
      <c r="X852" s="48" t="s">
        <v>1200</v>
      </c>
      <c r="Y852" s="103" t="s">
        <v>1201</v>
      </c>
    </row>
    <row r="853" spans="1:25" ht="225" x14ac:dyDescent="0.2">
      <c r="A853" s="2">
        <v>177</v>
      </c>
      <c r="B853" s="14" t="s">
        <v>1348</v>
      </c>
      <c r="C853" s="14" t="s">
        <v>1337</v>
      </c>
      <c r="D853" s="14" t="s">
        <v>1349</v>
      </c>
      <c r="E853" s="48">
        <v>80111620</v>
      </c>
      <c r="F853" s="2" t="s">
        <v>1365</v>
      </c>
      <c r="G853" s="49">
        <v>1</v>
      </c>
      <c r="H853" s="49">
        <v>1</v>
      </c>
      <c r="I853" s="48">
        <v>11.7</v>
      </c>
      <c r="J853" s="48">
        <v>1</v>
      </c>
      <c r="K853" s="48" t="s">
        <v>30</v>
      </c>
      <c r="L853" s="48" t="s">
        <v>31</v>
      </c>
      <c r="M853" s="48" t="s">
        <v>57</v>
      </c>
      <c r="N853" s="48">
        <v>0</v>
      </c>
      <c r="O853" s="47">
        <v>75973123</v>
      </c>
      <c r="P853" s="47">
        <v>75973123</v>
      </c>
      <c r="Q853" s="50">
        <v>0</v>
      </c>
      <c r="R853" s="48">
        <v>0</v>
      </c>
      <c r="S853" s="14" t="s">
        <v>1195</v>
      </c>
      <c r="T853" s="48" t="s">
        <v>1196</v>
      </c>
      <c r="U853" s="51" t="s">
        <v>1197</v>
      </c>
      <c r="V853" s="14" t="s">
        <v>1353</v>
      </c>
      <c r="W853" s="14" t="s">
        <v>1340</v>
      </c>
      <c r="X853" s="48" t="s">
        <v>1200</v>
      </c>
      <c r="Y853" s="103" t="s">
        <v>1201</v>
      </c>
    </row>
    <row r="854" spans="1:25" ht="195" x14ac:dyDescent="0.2">
      <c r="A854" s="2">
        <v>178</v>
      </c>
      <c r="B854" s="14" t="s">
        <v>1348</v>
      </c>
      <c r="C854" s="14" t="s">
        <v>1337</v>
      </c>
      <c r="D854" s="14" t="s">
        <v>1349</v>
      </c>
      <c r="E854" s="48">
        <v>80111604</v>
      </c>
      <c r="F854" s="2" t="s">
        <v>1364</v>
      </c>
      <c r="G854" s="49">
        <v>1</v>
      </c>
      <c r="H854" s="49">
        <v>1</v>
      </c>
      <c r="I854" s="48">
        <v>6</v>
      </c>
      <c r="J854" s="48">
        <v>1</v>
      </c>
      <c r="K854" s="48" t="s">
        <v>30</v>
      </c>
      <c r="L854" s="48" t="s">
        <v>31</v>
      </c>
      <c r="M854" s="2" t="s">
        <v>911</v>
      </c>
      <c r="N854" s="48">
        <v>0</v>
      </c>
      <c r="O854" s="47">
        <v>13728000</v>
      </c>
      <c r="P854" s="47">
        <v>13728000</v>
      </c>
      <c r="Q854" s="50">
        <v>0</v>
      </c>
      <c r="R854" s="48">
        <v>0</v>
      </c>
      <c r="S854" s="14" t="s">
        <v>1195</v>
      </c>
      <c r="T854" s="48" t="s">
        <v>1196</v>
      </c>
      <c r="U854" s="51" t="s">
        <v>1197</v>
      </c>
      <c r="V854" s="14" t="s">
        <v>1353</v>
      </c>
      <c r="W854" s="14" t="s">
        <v>1340</v>
      </c>
      <c r="X854" s="48" t="s">
        <v>1200</v>
      </c>
      <c r="Y854" s="103" t="s">
        <v>1201</v>
      </c>
    </row>
    <row r="855" spans="1:25" ht="165" x14ac:dyDescent="0.2">
      <c r="A855" s="2">
        <v>179</v>
      </c>
      <c r="B855" s="14" t="s">
        <v>1348</v>
      </c>
      <c r="C855" s="14" t="s">
        <v>1337</v>
      </c>
      <c r="D855" s="14" t="s">
        <v>1349</v>
      </c>
      <c r="E855" s="48">
        <v>80111604</v>
      </c>
      <c r="F855" s="2" t="s">
        <v>1366</v>
      </c>
      <c r="G855" s="49">
        <v>1</v>
      </c>
      <c r="H855" s="49">
        <v>1</v>
      </c>
      <c r="I855" s="48">
        <v>11.7</v>
      </c>
      <c r="J855" s="48">
        <v>1</v>
      </c>
      <c r="K855" s="48" t="s">
        <v>30</v>
      </c>
      <c r="L855" s="48" t="s">
        <v>31</v>
      </c>
      <c r="M855" s="2" t="s">
        <v>911</v>
      </c>
      <c r="N855" s="48">
        <v>0</v>
      </c>
      <c r="O855" s="47">
        <v>26769600</v>
      </c>
      <c r="P855" s="47">
        <v>26769600</v>
      </c>
      <c r="Q855" s="50">
        <v>0</v>
      </c>
      <c r="R855" s="48">
        <v>0</v>
      </c>
      <c r="S855" s="14" t="s">
        <v>1195</v>
      </c>
      <c r="T855" s="48" t="s">
        <v>1196</v>
      </c>
      <c r="U855" s="51" t="s">
        <v>1197</v>
      </c>
      <c r="V855" s="14" t="s">
        <v>1353</v>
      </c>
      <c r="W855" s="14" t="s">
        <v>1340</v>
      </c>
      <c r="X855" s="48" t="s">
        <v>1200</v>
      </c>
      <c r="Y855" s="103" t="s">
        <v>1201</v>
      </c>
    </row>
    <row r="856" spans="1:25" ht="330" x14ac:dyDescent="0.2">
      <c r="A856" s="2">
        <v>180</v>
      </c>
      <c r="B856" s="14" t="s">
        <v>1348</v>
      </c>
      <c r="C856" s="14" t="s">
        <v>1337</v>
      </c>
      <c r="D856" s="14" t="s">
        <v>1349</v>
      </c>
      <c r="E856" s="48">
        <v>80111607</v>
      </c>
      <c r="F856" s="2" t="s">
        <v>1367</v>
      </c>
      <c r="G856" s="49">
        <v>1</v>
      </c>
      <c r="H856" s="49">
        <v>1</v>
      </c>
      <c r="I856" s="48">
        <v>11.7</v>
      </c>
      <c r="J856" s="48">
        <v>1</v>
      </c>
      <c r="K856" s="48" t="s">
        <v>30</v>
      </c>
      <c r="L856" s="48" t="s">
        <v>31</v>
      </c>
      <c r="M856" s="48" t="s">
        <v>57</v>
      </c>
      <c r="N856" s="48">
        <v>0</v>
      </c>
      <c r="O856" s="47">
        <v>99450000</v>
      </c>
      <c r="P856" s="47">
        <v>99450000</v>
      </c>
      <c r="Q856" s="50">
        <v>0</v>
      </c>
      <c r="R856" s="48">
        <v>0</v>
      </c>
      <c r="S856" s="14" t="s">
        <v>1195</v>
      </c>
      <c r="T856" s="48" t="s">
        <v>1196</v>
      </c>
      <c r="U856" s="51" t="s">
        <v>1197</v>
      </c>
      <c r="V856" s="14" t="s">
        <v>1353</v>
      </c>
      <c r="W856" s="14" t="s">
        <v>1340</v>
      </c>
      <c r="X856" s="48" t="s">
        <v>1200</v>
      </c>
      <c r="Y856" s="103" t="s">
        <v>1201</v>
      </c>
    </row>
    <row r="857" spans="1:25" ht="195" x14ac:dyDescent="0.2">
      <c r="A857" s="2">
        <v>181</v>
      </c>
      <c r="B857" s="14" t="s">
        <v>1348</v>
      </c>
      <c r="C857" s="14" t="s">
        <v>1337</v>
      </c>
      <c r="D857" s="14" t="s">
        <v>1349</v>
      </c>
      <c r="E857" s="48">
        <v>80111604</v>
      </c>
      <c r="F857" s="2" t="s">
        <v>1364</v>
      </c>
      <c r="G857" s="49">
        <v>1</v>
      </c>
      <c r="H857" s="49">
        <v>1</v>
      </c>
      <c r="I857" s="48">
        <v>11.7</v>
      </c>
      <c r="J857" s="48">
        <v>1</v>
      </c>
      <c r="K857" s="48" t="s">
        <v>30</v>
      </c>
      <c r="L857" s="48" t="s">
        <v>31</v>
      </c>
      <c r="M857" s="48" t="s">
        <v>911</v>
      </c>
      <c r="N857" s="48">
        <v>0</v>
      </c>
      <c r="O857" s="47">
        <v>41439876</v>
      </c>
      <c r="P857" s="47">
        <v>41439876</v>
      </c>
      <c r="Q857" s="50">
        <v>0</v>
      </c>
      <c r="R857" s="48">
        <v>0</v>
      </c>
      <c r="S857" s="14" t="s">
        <v>1195</v>
      </c>
      <c r="T857" s="48" t="s">
        <v>1196</v>
      </c>
      <c r="U857" s="51" t="s">
        <v>1197</v>
      </c>
      <c r="V857" s="14" t="s">
        <v>1353</v>
      </c>
      <c r="W857" s="14" t="s">
        <v>1340</v>
      </c>
      <c r="X857" s="48" t="s">
        <v>1200</v>
      </c>
      <c r="Y857" s="103" t="s">
        <v>1201</v>
      </c>
    </row>
    <row r="858" spans="1:25" ht="195" x14ac:dyDescent="0.2">
      <c r="A858" s="2">
        <v>182</v>
      </c>
      <c r="B858" s="14" t="s">
        <v>1348</v>
      </c>
      <c r="C858" s="14" t="s">
        <v>1337</v>
      </c>
      <c r="D858" s="14" t="s">
        <v>1349</v>
      </c>
      <c r="E858" s="48">
        <v>80111604</v>
      </c>
      <c r="F858" s="2" t="s">
        <v>1364</v>
      </c>
      <c r="G858" s="49">
        <v>1</v>
      </c>
      <c r="H858" s="49">
        <v>1</v>
      </c>
      <c r="I858" s="48">
        <v>11.7</v>
      </c>
      <c r="J858" s="48">
        <v>1</v>
      </c>
      <c r="K858" s="48" t="s">
        <v>30</v>
      </c>
      <c r="L858" s="48" t="s">
        <v>31</v>
      </c>
      <c r="M858" s="48" t="s">
        <v>911</v>
      </c>
      <c r="N858" s="48">
        <v>0</v>
      </c>
      <c r="O858" s="47">
        <v>26769600</v>
      </c>
      <c r="P858" s="47">
        <v>26769600</v>
      </c>
      <c r="Q858" s="50">
        <v>0</v>
      </c>
      <c r="R858" s="48">
        <v>0</v>
      </c>
      <c r="S858" s="14" t="s">
        <v>1195</v>
      </c>
      <c r="T858" s="48" t="s">
        <v>1196</v>
      </c>
      <c r="U858" s="51" t="s">
        <v>1197</v>
      </c>
      <c r="V858" s="14" t="s">
        <v>1353</v>
      </c>
      <c r="W858" s="14" t="s">
        <v>1340</v>
      </c>
      <c r="X858" s="48" t="s">
        <v>1200</v>
      </c>
      <c r="Y858" s="103" t="s">
        <v>1201</v>
      </c>
    </row>
    <row r="859" spans="1:25" ht="195" x14ac:dyDescent="0.2">
      <c r="A859" s="2">
        <v>183</v>
      </c>
      <c r="B859" s="14" t="s">
        <v>1348</v>
      </c>
      <c r="C859" s="14" t="s">
        <v>1337</v>
      </c>
      <c r="D859" s="14" t="s">
        <v>1349</v>
      </c>
      <c r="E859" s="48">
        <v>80111604</v>
      </c>
      <c r="F859" s="2" t="s">
        <v>1364</v>
      </c>
      <c r="G859" s="49">
        <v>6</v>
      </c>
      <c r="H859" s="49">
        <v>6</v>
      </c>
      <c r="I859" s="48">
        <v>6</v>
      </c>
      <c r="J859" s="48">
        <v>1</v>
      </c>
      <c r="K859" s="48" t="s">
        <v>30</v>
      </c>
      <c r="L859" s="48" t="s">
        <v>31</v>
      </c>
      <c r="M859" s="48" t="s">
        <v>911</v>
      </c>
      <c r="N859" s="48">
        <v>0</v>
      </c>
      <c r="O859" s="47">
        <v>13728000</v>
      </c>
      <c r="P859" s="47">
        <v>13728000</v>
      </c>
      <c r="Q859" s="50">
        <v>0</v>
      </c>
      <c r="R859" s="48">
        <v>0</v>
      </c>
      <c r="S859" s="14" t="s">
        <v>1195</v>
      </c>
      <c r="T859" s="48" t="s">
        <v>1196</v>
      </c>
      <c r="U859" s="51" t="s">
        <v>1197</v>
      </c>
      <c r="V859" s="14" t="s">
        <v>1353</v>
      </c>
      <c r="W859" s="14" t="s">
        <v>1340</v>
      </c>
      <c r="X859" s="48" t="s">
        <v>1200</v>
      </c>
      <c r="Y859" s="103" t="s">
        <v>1201</v>
      </c>
    </row>
    <row r="860" spans="1:25" ht="195" x14ac:dyDescent="0.2">
      <c r="A860" s="2">
        <v>184</v>
      </c>
      <c r="B860" s="14" t="s">
        <v>1348</v>
      </c>
      <c r="C860" s="14" t="s">
        <v>1337</v>
      </c>
      <c r="D860" s="14" t="s">
        <v>1349</v>
      </c>
      <c r="E860" s="48">
        <v>80111604</v>
      </c>
      <c r="F860" s="2" t="s">
        <v>1364</v>
      </c>
      <c r="G860" s="49">
        <v>6</v>
      </c>
      <c r="H860" s="49">
        <v>6</v>
      </c>
      <c r="I860" s="48">
        <v>6</v>
      </c>
      <c r="J860" s="48">
        <v>1</v>
      </c>
      <c r="K860" s="48" t="s">
        <v>30</v>
      </c>
      <c r="L860" s="48" t="s">
        <v>31</v>
      </c>
      <c r="M860" s="48" t="s">
        <v>911</v>
      </c>
      <c r="N860" s="48">
        <v>0</v>
      </c>
      <c r="O860" s="47">
        <v>13728000</v>
      </c>
      <c r="P860" s="47">
        <v>13728000</v>
      </c>
      <c r="Q860" s="50">
        <v>0</v>
      </c>
      <c r="R860" s="48">
        <v>0</v>
      </c>
      <c r="S860" s="14" t="s">
        <v>1195</v>
      </c>
      <c r="T860" s="48" t="s">
        <v>1196</v>
      </c>
      <c r="U860" s="51" t="s">
        <v>1197</v>
      </c>
      <c r="V860" s="14" t="s">
        <v>1353</v>
      </c>
      <c r="W860" s="14" t="s">
        <v>1340</v>
      </c>
      <c r="X860" s="48" t="s">
        <v>1200</v>
      </c>
      <c r="Y860" s="103" t="s">
        <v>1201</v>
      </c>
    </row>
    <row r="861" spans="1:25" ht="195" x14ac:dyDescent="0.2">
      <c r="A861" s="2">
        <v>185</v>
      </c>
      <c r="B861" s="14" t="s">
        <v>1348</v>
      </c>
      <c r="C861" s="14" t="s">
        <v>1337</v>
      </c>
      <c r="D861" s="14" t="s">
        <v>1349</v>
      </c>
      <c r="E861" s="48">
        <v>80111604</v>
      </c>
      <c r="F861" s="2" t="s">
        <v>1364</v>
      </c>
      <c r="G861" s="49">
        <v>1</v>
      </c>
      <c r="H861" s="49">
        <v>1</v>
      </c>
      <c r="I861" s="48">
        <v>11.2</v>
      </c>
      <c r="J861" s="48">
        <v>1</v>
      </c>
      <c r="K861" s="48" t="s">
        <v>30</v>
      </c>
      <c r="L861" s="48" t="s">
        <v>31</v>
      </c>
      <c r="M861" s="48" t="s">
        <v>911</v>
      </c>
      <c r="N861" s="48">
        <v>0</v>
      </c>
      <c r="O861" s="47">
        <v>25460000</v>
      </c>
      <c r="P861" s="47">
        <v>25460000</v>
      </c>
      <c r="Q861" s="50">
        <v>0</v>
      </c>
      <c r="R861" s="48">
        <v>0</v>
      </c>
      <c r="S861" s="14" t="s">
        <v>1195</v>
      </c>
      <c r="T861" s="48" t="s">
        <v>1196</v>
      </c>
      <c r="U861" s="51" t="s">
        <v>1197</v>
      </c>
      <c r="V861" s="14" t="s">
        <v>1353</v>
      </c>
      <c r="W861" s="14" t="s">
        <v>1340</v>
      </c>
      <c r="X861" s="48" t="s">
        <v>1200</v>
      </c>
      <c r="Y861" s="103" t="s">
        <v>1201</v>
      </c>
    </row>
    <row r="862" spans="1:25" ht="195" x14ac:dyDescent="0.2">
      <c r="A862" s="2">
        <v>186</v>
      </c>
      <c r="B862" s="14" t="s">
        <v>1348</v>
      </c>
      <c r="C862" s="14" t="s">
        <v>1337</v>
      </c>
      <c r="D862" s="14" t="s">
        <v>1349</v>
      </c>
      <c r="E862" s="48">
        <v>80111604</v>
      </c>
      <c r="F862" s="2" t="s">
        <v>1364</v>
      </c>
      <c r="G862" s="49">
        <v>1</v>
      </c>
      <c r="H862" s="49">
        <v>1</v>
      </c>
      <c r="I862" s="48">
        <v>11.7</v>
      </c>
      <c r="J862" s="48">
        <v>1</v>
      </c>
      <c r="K862" s="48" t="s">
        <v>30</v>
      </c>
      <c r="L862" s="48" t="s">
        <v>31</v>
      </c>
      <c r="M862" s="48" t="s">
        <v>911</v>
      </c>
      <c r="N862" s="48">
        <v>0</v>
      </c>
      <c r="O862" s="47">
        <v>26769600</v>
      </c>
      <c r="P862" s="47">
        <v>26769600</v>
      </c>
      <c r="Q862" s="50">
        <v>0</v>
      </c>
      <c r="R862" s="48">
        <v>0</v>
      </c>
      <c r="S862" s="14" t="s">
        <v>1195</v>
      </c>
      <c r="T862" s="48" t="s">
        <v>1196</v>
      </c>
      <c r="U862" s="51" t="s">
        <v>1197</v>
      </c>
      <c r="V862" s="14" t="s">
        <v>1353</v>
      </c>
      <c r="W862" s="14" t="s">
        <v>1340</v>
      </c>
      <c r="X862" s="48" t="s">
        <v>1200</v>
      </c>
      <c r="Y862" s="103" t="s">
        <v>1201</v>
      </c>
    </row>
    <row r="863" spans="1:25" ht="165" x14ac:dyDescent="0.2">
      <c r="A863" s="2">
        <v>187</v>
      </c>
      <c r="B863" s="14" t="s">
        <v>1348</v>
      </c>
      <c r="C863" s="14" t="s">
        <v>1337</v>
      </c>
      <c r="D863" s="14" t="s">
        <v>1349</v>
      </c>
      <c r="E863" s="48">
        <v>80111604</v>
      </c>
      <c r="F863" s="2" t="s">
        <v>1368</v>
      </c>
      <c r="G863" s="49">
        <v>1</v>
      </c>
      <c r="H863" s="49">
        <v>1</v>
      </c>
      <c r="I863" s="48">
        <v>11.7</v>
      </c>
      <c r="J863" s="48">
        <v>1</v>
      </c>
      <c r="K863" s="48" t="s">
        <v>30</v>
      </c>
      <c r="L863" s="48" t="s">
        <v>31</v>
      </c>
      <c r="M863" s="48" t="s">
        <v>911</v>
      </c>
      <c r="N863" s="48">
        <v>0</v>
      </c>
      <c r="O863" s="47">
        <v>36504000</v>
      </c>
      <c r="P863" s="47">
        <v>36504000</v>
      </c>
      <c r="Q863" s="50">
        <v>0</v>
      </c>
      <c r="R863" s="48">
        <v>0</v>
      </c>
      <c r="S863" s="14" t="s">
        <v>1195</v>
      </c>
      <c r="T863" s="48" t="s">
        <v>1196</v>
      </c>
      <c r="U863" s="51" t="s">
        <v>1197</v>
      </c>
      <c r="V863" s="14" t="s">
        <v>1353</v>
      </c>
      <c r="W863" s="14" t="s">
        <v>1340</v>
      </c>
      <c r="X863" s="48" t="s">
        <v>1200</v>
      </c>
      <c r="Y863" s="103" t="s">
        <v>1201</v>
      </c>
    </row>
    <row r="864" spans="1:25" ht="210" x14ac:dyDescent="0.2">
      <c r="A864" s="2">
        <v>188</v>
      </c>
      <c r="B864" s="14" t="s">
        <v>1348</v>
      </c>
      <c r="C864" s="14" t="s">
        <v>1337</v>
      </c>
      <c r="D864" s="14" t="s">
        <v>1349</v>
      </c>
      <c r="E864" s="48">
        <v>80111604</v>
      </c>
      <c r="F864" s="2" t="s">
        <v>1369</v>
      </c>
      <c r="G864" s="49">
        <v>1</v>
      </c>
      <c r="H864" s="49">
        <v>1</v>
      </c>
      <c r="I864" s="48">
        <v>11.7</v>
      </c>
      <c r="J864" s="48">
        <v>1</v>
      </c>
      <c r="K864" s="48" t="s">
        <v>30</v>
      </c>
      <c r="L864" s="48" t="s">
        <v>31</v>
      </c>
      <c r="M864" s="48" t="s">
        <v>911</v>
      </c>
      <c r="N864" s="48">
        <v>0</v>
      </c>
      <c r="O864" s="47">
        <v>41439462</v>
      </c>
      <c r="P864" s="47">
        <v>41439462</v>
      </c>
      <c r="Q864" s="50">
        <v>0</v>
      </c>
      <c r="R864" s="48">
        <v>0</v>
      </c>
      <c r="S864" s="14" t="s">
        <v>1195</v>
      </c>
      <c r="T864" s="48" t="s">
        <v>1196</v>
      </c>
      <c r="U864" s="51" t="s">
        <v>1197</v>
      </c>
      <c r="V864" s="14" t="s">
        <v>1353</v>
      </c>
      <c r="W864" s="14" t="s">
        <v>1340</v>
      </c>
      <c r="X864" s="48" t="s">
        <v>1200</v>
      </c>
      <c r="Y864" s="103" t="s">
        <v>1201</v>
      </c>
    </row>
    <row r="865" spans="1:25" ht="195" x14ac:dyDescent="0.2">
      <c r="A865" s="2">
        <v>189</v>
      </c>
      <c r="B865" s="14" t="s">
        <v>1348</v>
      </c>
      <c r="C865" s="14" t="s">
        <v>1337</v>
      </c>
      <c r="D865" s="14" t="s">
        <v>1349</v>
      </c>
      <c r="E865" s="48">
        <v>80111604</v>
      </c>
      <c r="F865" s="2" t="s">
        <v>1364</v>
      </c>
      <c r="G865" s="49">
        <v>1</v>
      </c>
      <c r="H865" s="49">
        <v>1</v>
      </c>
      <c r="I865" s="48">
        <v>11.7</v>
      </c>
      <c r="J865" s="48">
        <v>1</v>
      </c>
      <c r="K865" s="48" t="s">
        <v>30</v>
      </c>
      <c r="L865" s="48" t="s">
        <v>31</v>
      </c>
      <c r="M865" s="48" t="s">
        <v>911</v>
      </c>
      <c r="N865" s="48">
        <v>0</v>
      </c>
      <c r="O865" s="47">
        <v>26769600</v>
      </c>
      <c r="P865" s="47">
        <v>26769600</v>
      </c>
      <c r="Q865" s="50">
        <v>0</v>
      </c>
      <c r="R865" s="48">
        <v>0</v>
      </c>
      <c r="S865" s="14" t="s">
        <v>1195</v>
      </c>
      <c r="T865" s="48" t="s">
        <v>1196</v>
      </c>
      <c r="U865" s="51" t="s">
        <v>1197</v>
      </c>
      <c r="V865" s="14" t="s">
        <v>1353</v>
      </c>
      <c r="W865" s="14" t="s">
        <v>1340</v>
      </c>
      <c r="X865" s="48" t="s">
        <v>1200</v>
      </c>
      <c r="Y865" s="103" t="s">
        <v>1201</v>
      </c>
    </row>
    <row r="866" spans="1:25" ht="150" x14ac:dyDescent="0.2">
      <c r="A866" s="2">
        <v>190</v>
      </c>
      <c r="B866" s="14" t="s">
        <v>1348</v>
      </c>
      <c r="C866" s="14" t="s">
        <v>1337</v>
      </c>
      <c r="D866" s="14" t="s">
        <v>1349</v>
      </c>
      <c r="E866" s="48">
        <v>80111620</v>
      </c>
      <c r="F866" s="2" t="s">
        <v>1370</v>
      </c>
      <c r="G866" s="49">
        <v>1</v>
      </c>
      <c r="H866" s="49">
        <v>1</v>
      </c>
      <c r="I866" s="48">
        <v>11.7</v>
      </c>
      <c r="J866" s="48">
        <v>1</v>
      </c>
      <c r="K866" s="48" t="s">
        <v>30</v>
      </c>
      <c r="L866" s="48" t="s">
        <v>31</v>
      </c>
      <c r="M866" s="48" t="s">
        <v>57</v>
      </c>
      <c r="N866" s="48">
        <v>0</v>
      </c>
      <c r="O866" s="47">
        <v>75973123</v>
      </c>
      <c r="P866" s="47">
        <v>75973123</v>
      </c>
      <c r="Q866" s="50">
        <v>0</v>
      </c>
      <c r="R866" s="48">
        <v>0</v>
      </c>
      <c r="S866" s="14" t="s">
        <v>1195</v>
      </c>
      <c r="T866" s="48" t="s">
        <v>1196</v>
      </c>
      <c r="U866" s="51" t="s">
        <v>1197</v>
      </c>
      <c r="V866" s="14" t="s">
        <v>1353</v>
      </c>
      <c r="W866" s="14" t="s">
        <v>1340</v>
      </c>
      <c r="X866" s="48" t="s">
        <v>1200</v>
      </c>
      <c r="Y866" s="103" t="s">
        <v>1201</v>
      </c>
    </row>
    <row r="867" spans="1:25" ht="195" x14ac:dyDescent="0.2">
      <c r="A867" s="2">
        <v>191</v>
      </c>
      <c r="B867" s="14" t="s">
        <v>1348</v>
      </c>
      <c r="C867" s="14" t="s">
        <v>1337</v>
      </c>
      <c r="D867" s="14" t="s">
        <v>1349</v>
      </c>
      <c r="E867" s="48">
        <v>80111604</v>
      </c>
      <c r="F867" s="2" t="s">
        <v>1364</v>
      </c>
      <c r="G867" s="49">
        <v>1</v>
      </c>
      <c r="H867" s="49">
        <v>1</v>
      </c>
      <c r="I867" s="48">
        <v>6</v>
      </c>
      <c r="J867" s="48">
        <v>1</v>
      </c>
      <c r="K867" s="48" t="s">
        <v>30</v>
      </c>
      <c r="L867" s="48" t="s">
        <v>31</v>
      </c>
      <c r="M867" s="48" t="s">
        <v>911</v>
      </c>
      <c r="N867" s="48">
        <v>0</v>
      </c>
      <c r="O867" s="47">
        <v>13728000</v>
      </c>
      <c r="P867" s="47">
        <v>13728000</v>
      </c>
      <c r="Q867" s="50">
        <v>0</v>
      </c>
      <c r="R867" s="48">
        <v>0</v>
      </c>
      <c r="S867" s="14" t="s">
        <v>1195</v>
      </c>
      <c r="T867" s="48" t="s">
        <v>1196</v>
      </c>
      <c r="U867" s="51" t="s">
        <v>1197</v>
      </c>
      <c r="V867" s="14" t="s">
        <v>1353</v>
      </c>
      <c r="W867" s="14" t="s">
        <v>1340</v>
      </c>
      <c r="X867" s="48" t="s">
        <v>1200</v>
      </c>
      <c r="Y867" s="103" t="s">
        <v>1201</v>
      </c>
    </row>
    <row r="868" spans="1:25" ht="210" x14ac:dyDescent="0.2">
      <c r="A868" s="2">
        <v>192</v>
      </c>
      <c r="B868" s="14" t="s">
        <v>1348</v>
      </c>
      <c r="C868" s="14" t="s">
        <v>1337</v>
      </c>
      <c r="D868" s="14" t="s">
        <v>1349</v>
      </c>
      <c r="E868" s="48">
        <v>80111604</v>
      </c>
      <c r="F868" s="2" t="s">
        <v>1369</v>
      </c>
      <c r="G868" s="49">
        <v>1</v>
      </c>
      <c r="H868" s="49">
        <v>1</v>
      </c>
      <c r="I868" s="2">
        <v>11.7</v>
      </c>
      <c r="J868" s="48">
        <v>1</v>
      </c>
      <c r="K868" s="48" t="s">
        <v>30</v>
      </c>
      <c r="L868" s="48" t="s">
        <v>31</v>
      </c>
      <c r="M868" s="48" t="s">
        <v>911</v>
      </c>
      <c r="N868" s="48">
        <v>0</v>
      </c>
      <c r="O868" s="47">
        <v>41439462</v>
      </c>
      <c r="P868" s="47">
        <v>41439462</v>
      </c>
      <c r="Q868" s="50">
        <v>0</v>
      </c>
      <c r="R868" s="48">
        <v>0</v>
      </c>
      <c r="S868" s="14" t="s">
        <v>1195</v>
      </c>
      <c r="T868" s="48" t="s">
        <v>1196</v>
      </c>
      <c r="U868" s="51" t="s">
        <v>1197</v>
      </c>
      <c r="V868" s="14" t="s">
        <v>1353</v>
      </c>
      <c r="W868" s="14" t="s">
        <v>1340</v>
      </c>
      <c r="X868" s="48" t="s">
        <v>1200</v>
      </c>
      <c r="Y868" s="103" t="s">
        <v>1201</v>
      </c>
    </row>
    <row r="869" spans="1:25" ht="195" x14ac:dyDescent="0.2">
      <c r="A869" s="2">
        <v>193</v>
      </c>
      <c r="B869" s="14" t="s">
        <v>1348</v>
      </c>
      <c r="C869" s="14" t="s">
        <v>1337</v>
      </c>
      <c r="D869" s="14" t="s">
        <v>1349</v>
      </c>
      <c r="E869" s="48">
        <v>80111604</v>
      </c>
      <c r="F869" s="2" t="s">
        <v>1364</v>
      </c>
      <c r="G869" s="49">
        <v>1</v>
      </c>
      <c r="H869" s="49">
        <v>1</v>
      </c>
      <c r="I869" s="48">
        <v>6</v>
      </c>
      <c r="J869" s="48">
        <v>1</v>
      </c>
      <c r="K869" s="48" t="s">
        <v>30</v>
      </c>
      <c r="L869" s="48" t="s">
        <v>31</v>
      </c>
      <c r="M869" s="48" t="s">
        <v>911</v>
      </c>
      <c r="N869" s="48">
        <v>0</v>
      </c>
      <c r="O869" s="47">
        <v>13728000</v>
      </c>
      <c r="P869" s="47">
        <v>13728000</v>
      </c>
      <c r="Q869" s="50">
        <v>0</v>
      </c>
      <c r="R869" s="48">
        <v>0</v>
      </c>
      <c r="S869" s="14" t="s">
        <v>1195</v>
      </c>
      <c r="T869" s="48" t="s">
        <v>1196</v>
      </c>
      <c r="U869" s="51" t="s">
        <v>1197</v>
      </c>
      <c r="V869" s="14" t="s">
        <v>1353</v>
      </c>
      <c r="W869" s="14" t="s">
        <v>1340</v>
      </c>
      <c r="X869" s="48" t="s">
        <v>1200</v>
      </c>
      <c r="Y869" s="103" t="s">
        <v>1201</v>
      </c>
    </row>
    <row r="870" spans="1:25" ht="195" x14ac:dyDescent="0.2">
      <c r="A870" s="2">
        <v>194</v>
      </c>
      <c r="B870" s="14" t="s">
        <v>1348</v>
      </c>
      <c r="C870" s="14" t="s">
        <v>1337</v>
      </c>
      <c r="D870" s="14" t="s">
        <v>1349</v>
      </c>
      <c r="E870" s="48">
        <v>80111604</v>
      </c>
      <c r="F870" s="2" t="s">
        <v>1364</v>
      </c>
      <c r="G870" s="49">
        <v>1</v>
      </c>
      <c r="H870" s="49">
        <v>1</v>
      </c>
      <c r="I870" s="48">
        <v>6</v>
      </c>
      <c r="J870" s="48">
        <v>1</v>
      </c>
      <c r="K870" s="48" t="s">
        <v>30</v>
      </c>
      <c r="L870" s="48" t="s">
        <v>31</v>
      </c>
      <c r="M870" s="48" t="s">
        <v>911</v>
      </c>
      <c r="N870" s="48">
        <v>0</v>
      </c>
      <c r="O870" s="47">
        <v>13728000</v>
      </c>
      <c r="P870" s="47">
        <v>13728000</v>
      </c>
      <c r="Q870" s="50">
        <v>0</v>
      </c>
      <c r="R870" s="48">
        <v>0</v>
      </c>
      <c r="S870" s="14" t="s">
        <v>1195</v>
      </c>
      <c r="T870" s="48" t="s">
        <v>1196</v>
      </c>
      <c r="U870" s="51" t="s">
        <v>1197</v>
      </c>
      <c r="V870" s="14" t="s">
        <v>1353</v>
      </c>
      <c r="W870" s="14" t="s">
        <v>1340</v>
      </c>
      <c r="X870" s="48" t="s">
        <v>1200</v>
      </c>
      <c r="Y870" s="103" t="s">
        <v>1201</v>
      </c>
    </row>
    <row r="871" spans="1:25" ht="195" x14ac:dyDescent="0.2">
      <c r="A871" s="2">
        <v>195</v>
      </c>
      <c r="B871" s="14" t="s">
        <v>1348</v>
      </c>
      <c r="C871" s="14" t="s">
        <v>1337</v>
      </c>
      <c r="D871" s="14" t="s">
        <v>1349</v>
      </c>
      <c r="E871" s="48">
        <v>80111604</v>
      </c>
      <c r="F871" s="2" t="s">
        <v>1364</v>
      </c>
      <c r="G871" s="49">
        <v>1</v>
      </c>
      <c r="H871" s="49">
        <v>1</v>
      </c>
      <c r="I871" s="48">
        <v>6</v>
      </c>
      <c r="J871" s="48">
        <v>1</v>
      </c>
      <c r="K871" s="48" t="s">
        <v>30</v>
      </c>
      <c r="L871" s="48" t="s">
        <v>31</v>
      </c>
      <c r="M871" s="48" t="s">
        <v>911</v>
      </c>
      <c r="N871" s="48">
        <v>0</v>
      </c>
      <c r="O871" s="47">
        <v>13728000</v>
      </c>
      <c r="P871" s="47">
        <v>13728000</v>
      </c>
      <c r="Q871" s="50">
        <v>0</v>
      </c>
      <c r="R871" s="48">
        <v>0</v>
      </c>
      <c r="S871" s="14" t="s">
        <v>1195</v>
      </c>
      <c r="T871" s="48" t="s">
        <v>1196</v>
      </c>
      <c r="U871" s="51" t="s">
        <v>1197</v>
      </c>
      <c r="V871" s="14" t="s">
        <v>1353</v>
      </c>
      <c r="W871" s="14" t="s">
        <v>1340</v>
      </c>
      <c r="X871" s="48" t="s">
        <v>1200</v>
      </c>
      <c r="Y871" s="103" t="s">
        <v>1201</v>
      </c>
    </row>
    <row r="872" spans="1:25" ht="195" x14ac:dyDescent="0.2">
      <c r="A872" s="2">
        <v>196</v>
      </c>
      <c r="B872" s="14" t="s">
        <v>1348</v>
      </c>
      <c r="C872" s="14" t="s">
        <v>1337</v>
      </c>
      <c r="D872" s="14" t="s">
        <v>1349</v>
      </c>
      <c r="E872" s="48">
        <v>80111604</v>
      </c>
      <c r="F872" s="2" t="s">
        <v>1364</v>
      </c>
      <c r="G872" s="49">
        <v>1</v>
      </c>
      <c r="H872" s="49">
        <v>1</v>
      </c>
      <c r="I872" s="48">
        <v>6</v>
      </c>
      <c r="J872" s="48">
        <v>1</v>
      </c>
      <c r="K872" s="48" t="s">
        <v>30</v>
      </c>
      <c r="L872" s="48" t="s">
        <v>31</v>
      </c>
      <c r="M872" s="48" t="s">
        <v>911</v>
      </c>
      <c r="N872" s="48">
        <v>0</v>
      </c>
      <c r="O872" s="47">
        <v>13728000</v>
      </c>
      <c r="P872" s="47">
        <v>13728000</v>
      </c>
      <c r="Q872" s="50">
        <v>0</v>
      </c>
      <c r="R872" s="48">
        <v>0</v>
      </c>
      <c r="S872" s="14" t="s">
        <v>1195</v>
      </c>
      <c r="T872" s="48" t="s">
        <v>1196</v>
      </c>
      <c r="U872" s="51" t="s">
        <v>1197</v>
      </c>
      <c r="V872" s="14" t="s">
        <v>1353</v>
      </c>
      <c r="W872" s="14" t="s">
        <v>1340</v>
      </c>
      <c r="X872" s="48" t="s">
        <v>1200</v>
      </c>
      <c r="Y872" s="103" t="s">
        <v>1201</v>
      </c>
    </row>
    <row r="873" spans="1:25" ht="195" x14ac:dyDescent="0.2">
      <c r="A873" s="2">
        <v>197</v>
      </c>
      <c r="B873" s="14" t="s">
        <v>1348</v>
      </c>
      <c r="C873" s="14" t="s">
        <v>1337</v>
      </c>
      <c r="D873" s="14" t="s">
        <v>1349</v>
      </c>
      <c r="E873" s="48">
        <v>80111604</v>
      </c>
      <c r="F873" s="2" t="s">
        <v>1364</v>
      </c>
      <c r="G873" s="49">
        <v>1</v>
      </c>
      <c r="H873" s="49">
        <v>1</v>
      </c>
      <c r="I873" s="48">
        <v>6</v>
      </c>
      <c r="J873" s="48">
        <v>1</v>
      </c>
      <c r="K873" s="48" t="s">
        <v>30</v>
      </c>
      <c r="L873" s="48" t="s">
        <v>31</v>
      </c>
      <c r="M873" s="48" t="s">
        <v>911</v>
      </c>
      <c r="N873" s="48">
        <v>0</v>
      </c>
      <c r="O873" s="47">
        <v>13728000</v>
      </c>
      <c r="P873" s="47">
        <v>13728000</v>
      </c>
      <c r="Q873" s="50">
        <v>0</v>
      </c>
      <c r="R873" s="48">
        <v>0</v>
      </c>
      <c r="S873" s="14" t="s">
        <v>1195</v>
      </c>
      <c r="T873" s="48" t="s">
        <v>1196</v>
      </c>
      <c r="U873" s="51" t="s">
        <v>1197</v>
      </c>
      <c r="V873" s="14" t="s">
        <v>1353</v>
      </c>
      <c r="W873" s="14" t="s">
        <v>1340</v>
      </c>
      <c r="X873" s="48" t="s">
        <v>1200</v>
      </c>
      <c r="Y873" s="103" t="s">
        <v>1201</v>
      </c>
    </row>
    <row r="874" spans="1:25" ht="180" x14ac:dyDescent="0.2">
      <c r="A874" s="2">
        <v>198</v>
      </c>
      <c r="B874" s="14" t="s">
        <v>1348</v>
      </c>
      <c r="C874" s="14" t="s">
        <v>1337</v>
      </c>
      <c r="D874" s="14" t="s">
        <v>1349</v>
      </c>
      <c r="E874" s="48">
        <v>80111620</v>
      </c>
      <c r="F874" s="2" t="s">
        <v>1371</v>
      </c>
      <c r="G874" s="49">
        <v>1</v>
      </c>
      <c r="H874" s="49">
        <v>1</v>
      </c>
      <c r="I874" s="48">
        <v>6</v>
      </c>
      <c r="J874" s="48">
        <v>1</v>
      </c>
      <c r="K874" s="48" t="s">
        <v>30</v>
      </c>
      <c r="L874" s="48" t="s">
        <v>31</v>
      </c>
      <c r="M874" s="48" t="s">
        <v>57</v>
      </c>
      <c r="N874" s="48">
        <v>0</v>
      </c>
      <c r="O874" s="47">
        <v>25272000</v>
      </c>
      <c r="P874" s="47">
        <v>25272000</v>
      </c>
      <c r="Q874" s="50">
        <v>0</v>
      </c>
      <c r="R874" s="48">
        <v>0</v>
      </c>
      <c r="S874" s="14" t="s">
        <v>1195</v>
      </c>
      <c r="T874" s="48" t="s">
        <v>1196</v>
      </c>
      <c r="U874" s="51" t="s">
        <v>1197</v>
      </c>
      <c r="V874" s="14" t="s">
        <v>1353</v>
      </c>
      <c r="W874" s="14" t="s">
        <v>1340</v>
      </c>
      <c r="X874" s="48" t="s">
        <v>1200</v>
      </c>
      <c r="Y874" s="103" t="s">
        <v>1201</v>
      </c>
    </row>
    <row r="875" spans="1:25" ht="225" x14ac:dyDescent="0.2">
      <c r="A875" s="2">
        <v>199</v>
      </c>
      <c r="B875" s="14" t="s">
        <v>1348</v>
      </c>
      <c r="C875" s="14" t="s">
        <v>1337</v>
      </c>
      <c r="D875" s="14" t="s">
        <v>1349</v>
      </c>
      <c r="E875" s="48">
        <v>80111620</v>
      </c>
      <c r="F875" s="2" t="s">
        <v>1365</v>
      </c>
      <c r="G875" s="49">
        <v>1</v>
      </c>
      <c r="H875" s="49">
        <v>1</v>
      </c>
      <c r="I875" s="48">
        <v>6</v>
      </c>
      <c r="J875" s="48">
        <v>1</v>
      </c>
      <c r="K875" s="48" t="s">
        <v>30</v>
      </c>
      <c r="L875" s="48" t="s">
        <v>31</v>
      </c>
      <c r="M875" s="48" t="s">
        <v>57</v>
      </c>
      <c r="N875" s="48">
        <v>0</v>
      </c>
      <c r="O875" s="47">
        <v>38960576</v>
      </c>
      <c r="P875" s="47">
        <v>38960576</v>
      </c>
      <c r="Q875" s="50">
        <v>0</v>
      </c>
      <c r="R875" s="48">
        <v>0</v>
      </c>
      <c r="S875" s="14" t="s">
        <v>1195</v>
      </c>
      <c r="T875" s="48" t="s">
        <v>1196</v>
      </c>
      <c r="U875" s="51" t="s">
        <v>1197</v>
      </c>
      <c r="V875" s="14" t="s">
        <v>1353</v>
      </c>
      <c r="W875" s="14" t="s">
        <v>1340</v>
      </c>
      <c r="X875" s="48" t="s">
        <v>1200</v>
      </c>
      <c r="Y875" s="103" t="s">
        <v>1201</v>
      </c>
    </row>
    <row r="876" spans="1:25" ht="225" x14ac:dyDescent="0.2">
      <c r="A876" s="2">
        <v>200</v>
      </c>
      <c r="B876" s="14" t="s">
        <v>1348</v>
      </c>
      <c r="C876" s="14" t="s">
        <v>1337</v>
      </c>
      <c r="D876" s="14" t="s">
        <v>1349</v>
      </c>
      <c r="E876" s="48">
        <v>80111620</v>
      </c>
      <c r="F876" s="2" t="s">
        <v>1365</v>
      </c>
      <c r="G876" s="49">
        <v>1</v>
      </c>
      <c r="H876" s="49">
        <v>1</v>
      </c>
      <c r="I876" s="48">
        <v>6</v>
      </c>
      <c r="J876" s="48">
        <v>1</v>
      </c>
      <c r="K876" s="48" t="s">
        <v>30</v>
      </c>
      <c r="L876" s="48" t="s">
        <v>31</v>
      </c>
      <c r="M876" s="48" t="s">
        <v>57</v>
      </c>
      <c r="N876" s="48">
        <v>0</v>
      </c>
      <c r="O876" s="47">
        <v>38960576</v>
      </c>
      <c r="P876" s="47">
        <v>38960576</v>
      </c>
      <c r="Q876" s="50">
        <v>0</v>
      </c>
      <c r="R876" s="48">
        <v>0</v>
      </c>
      <c r="S876" s="14" t="s">
        <v>1195</v>
      </c>
      <c r="T876" s="48" t="s">
        <v>1196</v>
      </c>
      <c r="U876" s="51" t="s">
        <v>1197</v>
      </c>
      <c r="V876" s="14" t="s">
        <v>1353</v>
      </c>
      <c r="W876" s="14" t="s">
        <v>1340</v>
      </c>
      <c r="X876" s="48" t="s">
        <v>1200</v>
      </c>
      <c r="Y876" s="103" t="s">
        <v>1201</v>
      </c>
    </row>
    <row r="877" spans="1:25" ht="195" x14ac:dyDescent="0.2">
      <c r="A877" s="2">
        <v>201</v>
      </c>
      <c r="B877" s="14" t="s">
        <v>1348</v>
      </c>
      <c r="C877" s="14" t="s">
        <v>1337</v>
      </c>
      <c r="D877" s="14" t="s">
        <v>1349</v>
      </c>
      <c r="E877" s="48">
        <v>80111604</v>
      </c>
      <c r="F877" s="2" t="s">
        <v>1364</v>
      </c>
      <c r="G877" s="49">
        <v>1</v>
      </c>
      <c r="H877" s="49">
        <v>1</v>
      </c>
      <c r="I877" s="48">
        <v>6</v>
      </c>
      <c r="J877" s="48">
        <v>1</v>
      </c>
      <c r="K877" s="48" t="s">
        <v>30</v>
      </c>
      <c r="L877" s="48" t="s">
        <v>31</v>
      </c>
      <c r="M877" s="48" t="s">
        <v>911</v>
      </c>
      <c r="N877" s="48">
        <v>0</v>
      </c>
      <c r="O877" s="47">
        <v>13728000</v>
      </c>
      <c r="P877" s="47">
        <v>13728000</v>
      </c>
      <c r="Q877" s="50">
        <v>0</v>
      </c>
      <c r="R877" s="48">
        <v>0</v>
      </c>
      <c r="S877" s="14" t="s">
        <v>1195</v>
      </c>
      <c r="T877" s="48" t="s">
        <v>1196</v>
      </c>
      <c r="U877" s="51" t="s">
        <v>1197</v>
      </c>
      <c r="V877" s="14" t="s">
        <v>1353</v>
      </c>
      <c r="W877" s="14" t="s">
        <v>1340</v>
      </c>
      <c r="X877" s="48" t="s">
        <v>1200</v>
      </c>
      <c r="Y877" s="103" t="s">
        <v>1201</v>
      </c>
    </row>
    <row r="878" spans="1:25" ht="195" x14ac:dyDescent="0.2">
      <c r="A878" s="2">
        <v>202</v>
      </c>
      <c r="B878" s="14" t="s">
        <v>1348</v>
      </c>
      <c r="C878" s="14" t="s">
        <v>1337</v>
      </c>
      <c r="D878" s="14" t="s">
        <v>1349</v>
      </c>
      <c r="E878" s="48">
        <v>80111604</v>
      </c>
      <c r="F878" s="2" t="s">
        <v>1364</v>
      </c>
      <c r="G878" s="49">
        <v>1</v>
      </c>
      <c r="H878" s="49">
        <v>1</v>
      </c>
      <c r="I878" s="2">
        <v>11.7</v>
      </c>
      <c r="J878" s="48">
        <v>1</v>
      </c>
      <c r="K878" s="48" t="s">
        <v>30</v>
      </c>
      <c r="L878" s="48" t="s">
        <v>31</v>
      </c>
      <c r="M878" s="48" t="s">
        <v>911</v>
      </c>
      <c r="N878" s="48">
        <v>0</v>
      </c>
      <c r="O878" s="47">
        <v>26769600</v>
      </c>
      <c r="P878" s="47">
        <v>26769600</v>
      </c>
      <c r="Q878" s="50">
        <v>0</v>
      </c>
      <c r="R878" s="48">
        <v>0</v>
      </c>
      <c r="S878" s="14" t="s">
        <v>1195</v>
      </c>
      <c r="T878" s="48" t="s">
        <v>1196</v>
      </c>
      <c r="U878" s="51" t="s">
        <v>1197</v>
      </c>
      <c r="V878" s="14" t="s">
        <v>1353</v>
      </c>
      <c r="W878" s="14" t="s">
        <v>1340</v>
      </c>
      <c r="X878" s="48" t="s">
        <v>1200</v>
      </c>
      <c r="Y878" s="103" t="s">
        <v>1201</v>
      </c>
    </row>
    <row r="879" spans="1:25" ht="195" x14ac:dyDescent="0.2">
      <c r="A879" s="2">
        <v>203</v>
      </c>
      <c r="B879" s="14" t="s">
        <v>1348</v>
      </c>
      <c r="C879" s="14" t="s">
        <v>1337</v>
      </c>
      <c r="D879" s="14" t="s">
        <v>1349</v>
      </c>
      <c r="E879" s="48">
        <v>80111604</v>
      </c>
      <c r="F879" s="2" t="s">
        <v>1364</v>
      </c>
      <c r="G879" s="49">
        <v>1</v>
      </c>
      <c r="H879" s="49">
        <v>1</v>
      </c>
      <c r="I879" s="48">
        <v>6</v>
      </c>
      <c r="J879" s="48">
        <v>1</v>
      </c>
      <c r="K879" s="48" t="s">
        <v>30</v>
      </c>
      <c r="L879" s="48" t="s">
        <v>31</v>
      </c>
      <c r="M879" s="48" t="s">
        <v>911</v>
      </c>
      <c r="N879" s="48">
        <v>0</v>
      </c>
      <c r="O879" s="47">
        <v>13728000</v>
      </c>
      <c r="P879" s="47">
        <v>13728000</v>
      </c>
      <c r="Q879" s="50">
        <v>0</v>
      </c>
      <c r="R879" s="48">
        <v>0</v>
      </c>
      <c r="S879" s="14" t="s">
        <v>1195</v>
      </c>
      <c r="T879" s="48" t="s">
        <v>1196</v>
      </c>
      <c r="U879" s="51" t="s">
        <v>1197</v>
      </c>
      <c r="V879" s="14" t="s">
        <v>1353</v>
      </c>
      <c r="W879" s="14" t="s">
        <v>1340</v>
      </c>
      <c r="X879" s="48" t="s">
        <v>1200</v>
      </c>
      <c r="Y879" s="103" t="s">
        <v>1201</v>
      </c>
    </row>
    <row r="880" spans="1:25" ht="195" x14ac:dyDescent="0.2">
      <c r="A880" s="2">
        <v>204</v>
      </c>
      <c r="B880" s="14" t="s">
        <v>1348</v>
      </c>
      <c r="C880" s="14" t="s">
        <v>1337</v>
      </c>
      <c r="D880" s="14" t="s">
        <v>1349</v>
      </c>
      <c r="E880" s="48">
        <v>80111604</v>
      </c>
      <c r="F880" s="2" t="s">
        <v>1364</v>
      </c>
      <c r="G880" s="49">
        <v>7</v>
      </c>
      <c r="H880" s="49">
        <v>7</v>
      </c>
      <c r="I880" s="48">
        <v>5.5</v>
      </c>
      <c r="J880" s="48">
        <v>1</v>
      </c>
      <c r="K880" s="48" t="s">
        <v>30</v>
      </c>
      <c r="L880" s="48" t="s">
        <v>31</v>
      </c>
      <c r="M880" s="48" t="s">
        <v>911</v>
      </c>
      <c r="N880" s="48">
        <v>0</v>
      </c>
      <c r="O880" s="47">
        <v>12584000</v>
      </c>
      <c r="P880" s="47">
        <v>12584000</v>
      </c>
      <c r="Q880" s="50">
        <v>0</v>
      </c>
      <c r="R880" s="48">
        <v>0</v>
      </c>
      <c r="S880" s="14" t="s">
        <v>1195</v>
      </c>
      <c r="T880" s="48" t="s">
        <v>1196</v>
      </c>
      <c r="U880" s="51" t="s">
        <v>1197</v>
      </c>
      <c r="V880" s="14" t="s">
        <v>1353</v>
      </c>
      <c r="W880" s="14" t="s">
        <v>1340</v>
      </c>
      <c r="X880" s="48" t="s">
        <v>1200</v>
      </c>
      <c r="Y880" s="103" t="s">
        <v>1201</v>
      </c>
    </row>
    <row r="881" spans="1:25" ht="195" x14ac:dyDescent="0.2">
      <c r="A881" s="2">
        <v>205</v>
      </c>
      <c r="B881" s="14" t="s">
        <v>1348</v>
      </c>
      <c r="C881" s="14" t="s">
        <v>1337</v>
      </c>
      <c r="D881" s="14" t="s">
        <v>1349</v>
      </c>
      <c r="E881" s="48">
        <v>80111604</v>
      </c>
      <c r="F881" s="2" t="s">
        <v>1364</v>
      </c>
      <c r="G881" s="49">
        <v>7</v>
      </c>
      <c r="H881" s="49">
        <v>7</v>
      </c>
      <c r="I881" s="48">
        <v>5.4</v>
      </c>
      <c r="J881" s="48">
        <v>1</v>
      </c>
      <c r="K881" s="48" t="s">
        <v>30</v>
      </c>
      <c r="L881" s="48" t="s">
        <v>31</v>
      </c>
      <c r="M881" s="48" t="s">
        <v>911</v>
      </c>
      <c r="N881" s="48">
        <v>0</v>
      </c>
      <c r="O881" s="47">
        <v>12431467</v>
      </c>
      <c r="P881" s="47">
        <v>12431467</v>
      </c>
      <c r="Q881" s="50">
        <v>0</v>
      </c>
      <c r="R881" s="48">
        <v>0</v>
      </c>
      <c r="S881" s="14" t="s">
        <v>1195</v>
      </c>
      <c r="T881" s="48" t="s">
        <v>1196</v>
      </c>
      <c r="U881" s="51" t="s">
        <v>1197</v>
      </c>
      <c r="V881" s="14" t="s">
        <v>1353</v>
      </c>
      <c r="W881" s="14" t="s">
        <v>1340</v>
      </c>
      <c r="X881" s="48" t="s">
        <v>1200</v>
      </c>
      <c r="Y881" s="103" t="s">
        <v>1201</v>
      </c>
    </row>
    <row r="882" spans="1:25" ht="195" x14ac:dyDescent="0.2">
      <c r="A882" s="2">
        <v>206</v>
      </c>
      <c r="B882" s="14" t="s">
        <v>1348</v>
      </c>
      <c r="C882" s="14" t="s">
        <v>1337</v>
      </c>
      <c r="D882" s="14" t="s">
        <v>1349</v>
      </c>
      <c r="E882" s="48">
        <v>80111604</v>
      </c>
      <c r="F882" s="2" t="s">
        <v>1364</v>
      </c>
      <c r="G882" s="49">
        <v>7</v>
      </c>
      <c r="H882" s="49">
        <v>7</v>
      </c>
      <c r="I882" s="48">
        <v>5.5</v>
      </c>
      <c r="J882" s="48">
        <v>1</v>
      </c>
      <c r="K882" s="48" t="s">
        <v>30</v>
      </c>
      <c r="L882" s="48" t="s">
        <v>31</v>
      </c>
      <c r="M882" s="48" t="s">
        <v>911</v>
      </c>
      <c r="N882" s="48">
        <v>0</v>
      </c>
      <c r="O882" s="47">
        <v>12584000</v>
      </c>
      <c r="P882" s="47">
        <v>12584000</v>
      </c>
      <c r="Q882" s="50">
        <v>0</v>
      </c>
      <c r="R882" s="48">
        <v>0</v>
      </c>
      <c r="S882" s="14" t="s">
        <v>1195</v>
      </c>
      <c r="T882" s="48" t="s">
        <v>1196</v>
      </c>
      <c r="U882" s="51" t="s">
        <v>1197</v>
      </c>
      <c r="V882" s="14" t="s">
        <v>1353</v>
      </c>
      <c r="W882" s="14" t="s">
        <v>1340</v>
      </c>
      <c r="X882" s="48" t="s">
        <v>1200</v>
      </c>
      <c r="Y882" s="103" t="s">
        <v>1201</v>
      </c>
    </row>
    <row r="883" spans="1:25" ht="195" x14ac:dyDescent="0.2">
      <c r="A883" s="2">
        <v>207</v>
      </c>
      <c r="B883" s="14" t="s">
        <v>1348</v>
      </c>
      <c r="C883" s="14" t="s">
        <v>1337</v>
      </c>
      <c r="D883" s="14" t="s">
        <v>1349</v>
      </c>
      <c r="E883" s="48">
        <v>80111604</v>
      </c>
      <c r="F883" s="2" t="s">
        <v>1364</v>
      </c>
      <c r="G883" s="49">
        <v>7</v>
      </c>
      <c r="H883" s="49">
        <v>7</v>
      </c>
      <c r="I883" s="48">
        <v>5.7</v>
      </c>
      <c r="J883" s="48">
        <v>1</v>
      </c>
      <c r="K883" s="48" t="s">
        <v>30</v>
      </c>
      <c r="L883" s="48" t="s">
        <v>31</v>
      </c>
      <c r="M883" s="48" t="s">
        <v>911</v>
      </c>
      <c r="N883" s="48">
        <v>0</v>
      </c>
      <c r="O883" s="47">
        <v>13041600</v>
      </c>
      <c r="P883" s="47">
        <v>13041600</v>
      </c>
      <c r="Q883" s="50">
        <v>0</v>
      </c>
      <c r="R883" s="48">
        <v>0</v>
      </c>
      <c r="S883" s="14" t="s">
        <v>1195</v>
      </c>
      <c r="T883" s="48" t="s">
        <v>1196</v>
      </c>
      <c r="U883" s="51" t="s">
        <v>1197</v>
      </c>
      <c r="V883" s="14" t="s">
        <v>1353</v>
      </c>
      <c r="W883" s="14" t="s">
        <v>1340</v>
      </c>
      <c r="X883" s="48" t="s">
        <v>1200</v>
      </c>
      <c r="Y883" s="103" t="s">
        <v>1201</v>
      </c>
    </row>
    <row r="884" spans="1:25" ht="195" x14ac:dyDescent="0.2">
      <c r="A884" s="2">
        <v>208</v>
      </c>
      <c r="B884" s="14" t="s">
        <v>1348</v>
      </c>
      <c r="C884" s="14" t="s">
        <v>1337</v>
      </c>
      <c r="D884" s="14" t="s">
        <v>1349</v>
      </c>
      <c r="E884" s="48">
        <v>80111604</v>
      </c>
      <c r="F884" s="2" t="s">
        <v>1364</v>
      </c>
      <c r="G884" s="49">
        <v>7</v>
      </c>
      <c r="H884" s="49">
        <v>7</v>
      </c>
      <c r="I884" s="48">
        <v>5.7</v>
      </c>
      <c r="J884" s="48">
        <v>1</v>
      </c>
      <c r="K884" s="48" t="s">
        <v>30</v>
      </c>
      <c r="L884" s="48" t="s">
        <v>31</v>
      </c>
      <c r="M884" s="48" t="s">
        <v>911</v>
      </c>
      <c r="N884" s="48">
        <v>0</v>
      </c>
      <c r="O884" s="47">
        <v>13041600</v>
      </c>
      <c r="P884" s="47">
        <v>13041600</v>
      </c>
      <c r="Q884" s="50">
        <v>0</v>
      </c>
      <c r="R884" s="48">
        <v>0</v>
      </c>
      <c r="S884" s="14" t="s">
        <v>1195</v>
      </c>
      <c r="T884" s="48" t="s">
        <v>1196</v>
      </c>
      <c r="U884" s="51" t="s">
        <v>1197</v>
      </c>
      <c r="V884" s="14" t="s">
        <v>1353</v>
      </c>
      <c r="W884" s="14" t="s">
        <v>1340</v>
      </c>
      <c r="X884" s="48" t="s">
        <v>1200</v>
      </c>
      <c r="Y884" s="103" t="s">
        <v>1201</v>
      </c>
    </row>
    <row r="885" spans="1:25" ht="195" x14ac:dyDescent="0.2">
      <c r="A885" s="2">
        <v>209</v>
      </c>
      <c r="B885" s="14" t="s">
        <v>1348</v>
      </c>
      <c r="C885" s="14" t="s">
        <v>1337</v>
      </c>
      <c r="D885" s="14" t="s">
        <v>1349</v>
      </c>
      <c r="E885" s="48">
        <v>80111604</v>
      </c>
      <c r="F885" s="2" t="s">
        <v>1364</v>
      </c>
      <c r="G885" s="49">
        <v>7</v>
      </c>
      <c r="H885" s="49">
        <v>7</v>
      </c>
      <c r="I885" s="48">
        <v>5.6</v>
      </c>
      <c r="J885" s="48">
        <v>1</v>
      </c>
      <c r="K885" s="48" t="s">
        <v>30</v>
      </c>
      <c r="L885" s="48" t="s">
        <v>31</v>
      </c>
      <c r="M885" s="48" t="s">
        <v>911</v>
      </c>
      <c r="N885" s="48">
        <v>0</v>
      </c>
      <c r="O885" s="47">
        <v>12889066.666666666</v>
      </c>
      <c r="P885" s="47">
        <v>12889066.666666666</v>
      </c>
      <c r="Q885" s="50">
        <v>0</v>
      </c>
      <c r="R885" s="48">
        <v>0</v>
      </c>
      <c r="S885" s="14" t="s">
        <v>1195</v>
      </c>
      <c r="T885" s="48" t="s">
        <v>1196</v>
      </c>
      <c r="U885" s="51" t="s">
        <v>1197</v>
      </c>
      <c r="V885" s="14" t="s">
        <v>1353</v>
      </c>
      <c r="W885" s="14" t="s">
        <v>1340</v>
      </c>
      <c r="X885" s="48" t="s">
        <v>1200</v>
      </c>
      <c r="Y885" s="103" t="s">
        <v>1201</v>
      </c>
    </row>
    <row r="886" spans="1:25" ht="195" x14ac:dyDescent="0.2">
      <c r="A886" s="2">
        <v>210</v>
      </c>
      <c r="B886" s="14" t="s">
        <v>1348</v>
      </c>
      <c r="C886" s="14" t="s">
        <v>1337</v>
      </c>
      <c r="D886" s="14" t="s">
        <v>1349</v>
      </c>
      <c r="E886" s="48">
        <v>80111604</v>
      </c>
      <c r="F886" s="2" t="s">
        <v>1364</v>
      </c>
      <c r="G886" s="49">
        <v>6</v>
      </c>
      <c r="H886" s="49">
        <v>6</v>
      </c>
      <c r="I886" s="48">
        <v>6</v>
      </c>
      <c r="J886" s="48">
        <v>1</v>
      </c>
      <c r="K886" s="48" t="s">
        <v>30</v>
      </c>
      <c r="L886" s="48" t="s">
        <v>31</v>
      </c>
      <c r="M886" s="48" t="s">
        <v>911</v>
      </c>
      <c r="N886" s="48">
        <v>0</v>
      </c>
      <c r="O886" s="47">
        <v>13728000</v>
      </c>
      <c r="P886" s="47">
        <v>13728000</v>
      </c>
      <c r="Q886" s="50">
        <v>0</v>
      </c>
      <c r="R886" s="48">
        <v>0</v>
      </c>
      <c r="S886" s="14" t="s">
        <v>1195</v>
      </c>
      <c r="T886" s="48" t="s">
        <v>1196</v>
      </c>
      <c r="U886" s="51" t="s">
        <v>1197</v>
      </c>
      <c r="V886" s="14" t="s">
        <v>1353</v>
      </c>
      <c r="W886" s="14" t="s">
        <v>1340</v>
      </c>
      <c r="X886" s="48" t="s">
        <v>1200</v>
      </c>
      <c r="Y886" s="103" t="s">
        <v>1201</v>
      </c>
    </row>
    <row r="887" spans="1:25" ht="225" x14ac:dyDescent="0.2">
      <c r="A887" s="2">
        <v>211</v>
      </c>
      <c r="B887" s="14" t="s">
        <v>1348</v>
      </c>
      <c r="C887" s="14" t="s">
        <v>1337</v>
      </c>
      <c r="D887" s="14" t="s">
        <v>1349</v>
      </c>
      <c r="E887" s="48">
        <v>80111620</v>
      </c>
      <c r="F887" s="2" t="s">
        <v>1365</v>
      </c>
      <c r="G887" s="49">
        <v>7</v>
      </c>
      <c r="H887" s="49">
        <v>7</v>
      </c>
      <c r="I887" s="48">
        <v>5.7</v>
      </c>
      <c r="J887" s="48">
        <v>1</v>
      </c>
      <c r="K887" s="48" t="s">
        <v>30</v>
      </c>
      <c r="L887" s="48" t="s">
        <v>31</v>
      </c>
      <c r="M887" s="48" t="s">
        <v>57</v>
      </c>
      <c r="N887" s="48">
        <v>0</v>
      </c>
      <c r="O887" s="47">
        <v>37012545</v>
      </c>
      <c r="P887" s="47">
        <v>37012545</v>
      </c>
      <c r="Q887" s="50">
        <v>0</v>
      </c>
      <c r="R887" s="48">
        <v>0</v>
      </c>
      <c r="S887" s="14" t="s">
        <v>1195</v>
      </c>
      <c r="T887" s="48" t="s">
        <v>1196</v>
      </c>
      <c r="U887" s="51" t="s">
        <v>1197</v>
      </c>
      <c r="V887" s="14" t="s">
        <v>1353</v>
      </c>
      <c r="W887" s="14" t="s">
        <v>1340</v>
      </c>
      <c r="X887" s="48" t="s">
        <v>1200</v>
      </c>
      <c r="Y887" s="103" t="s">
        <v>1201</v>
      </c>
    </row>
    <row r="888" spans="1:25" ht="225" x14ac:dyDescent="0.2">
      <c r="A888" s="2">
        <v>212</v>
      </c>
      <c r="B888" s="14" t="s">
        <v>1348</v>
      </c>
      <c r="C888" s="14" t="s">
        <v>1337</v>
      </c>
      <c r="D888" s="14" t="s">
        <v>1349</v>
      </c>
      <c r="E888" s="48">
        <v>80111620</v>
      </c>
      <c r="F888" s="2" t="s">
        <v>1365</v>
      </c>
      <c r="G888" s="49">
        <v>7</v>
      </c>
      <c r="H888" s="49">
        <v>7</v>
      </c>
      <c r="I888" s="48">
        <v>5.7</v>
      </c>
      <c r="J888" s="48">
        <v>1</v>
      </c>
      <c r="K888" s="48" t="s">
        <v>30</v>
      </c>
      <c r="L888" s="48" t="s">
        <v>31</v>
      </c>
      <c r="M888" s="48" t="s">
        <v>57</v>
      </c>
      <c r="N888" s="48">
        <v>0</v>
      </c>
      <c r="O888" s="47">
        <v>37012545</v>
      </c>
      <c r="P888" s="47">
        <v>37012545</v>
      </c>
      <c r="Q888" s="50">
        <v>0</v>
      </c>
      <c r="R888" s="48">
        <v>0</v>
      </c>
      <c r="S888" s="14" t="s">
        <v>1195</v>
      </c>
      <c r="T888" s="48" t="s">
        <v>1196</v>
      </c>
      <c r="U888" s="51" t="s">
        <v>1197</v>
      </c>
      <c r="V888" s="14" t="s">
        <v>1353</v>
      </c>
      <c r="W888" s="14" t="s">
        <v>1340</v>
      </c>
      <c r="X888" s="48" t="s">
        <v>1200</v>
      </c>
      <c r="Y888" s="103" t="s">
        <v>1201</v>
      </c>
    </row>
    <row r="889" spans="1:25" ht="195" x14ac:dyDescent="0.2">
      <c r="A889" s="2">
        <v>213</v>
      </c>
      <c r="B889" s="14" t="s">
        <v>1348</v>
      </c>
      <c r="C889" s="14" t="s">
        <v>1337</v>
      </c>
      <c r="D889" s="14" t="s">
        <v>1349</v>
      </c>
      <c r="E889" s="48">
        <v>80111604</v>
      </c>
      <c r="F889" s="2" t="s">
        <v>1364</v>
      </c>
      <c r="G889" s="49">
        <v>7</v>
      </c>
      <c r="H889" s="49">
        <v>7</v>
      </c>
      <c r="I889" s="48">
        <v>5.4</v>
      </c>
      <c r="J889" s="48">
        <v>1</v>
      </c>
      <c r="K889" s="48" t="s">
        <v>30</v>
      </c>
      <c r="L889" s="48" t="s">
        <v>31</v>
      </c>
      <c r="M889" s="48" t="s">
        <v>911</v>
      </c>
      <c r="N889" s="48">
        <v>0</v>
      </c>
      <c r="O889" s="47">
        <v>12431467</v>
      </c>
      <c r="P889" s="47">
        <v>12431467</v>
      </c>
      <c r="Q889" s="50">
        <v>0</v>
      </c>
      <c r="R889" s="48">
        <v>0</v>
      </c>
      <c r="S889" s="14" t="s">
        <v>1195</v>
      </c>
      <c r="T889" s="48" t="s">
        <v>1196</v>
      </c>
      <c r="U889" s="51" t="s">
        <v>1197</v>
      </c>
      <c r="V889" s="14" t="s">
        <v>1353</v>
      </c>
      <c r="W889" s="14" t="s">
        <v>1340</v>
      </c>
      <c r="X889" s="48" t="s">
        <v>1200</v>
      </c>
      <c r="Y889" s="103" t="s">
        <v>1201</v>
      </c>
    </row>
    <row r="890" spans="1:25" ht="180" x14ac:dyDescent="0.2">
      <c r="A890" s="2">
        <v>214</v>
      </c>
      <c r="B890" s="14" t="s">
        <v>1348</v>
      </c>
      <c r="C890" s="14" t="s">
        <v>1337</v>
      </c>
      <c r="D890" s="14" t="s">
        <v>1349</v>
      </c>
      <c r="E890" s="48">
        <v>80111604</v>
      </c>
      <c r="F890" s="2" t="s">
        <v>1372</v>
      </c>
      <c r="G890" s="49">
        <v>7</v>
      </c>
      <c r="H890" s="49">
        <v>7</v>
      </c>
      <c r="I890" s="48">
        <v>5.5</v>
      </c>
      <c r="J890" s="48">
        <v>1</v>
      </c>
      <c r="K890" s="48" t="s">
        <v>30</v>
      </c>
      <c r="L890" s="48" t="s">
        <v>31</v>
      </c>
      <c r="M890" s="48" t="s">
        <v>911</v>
      </c>
      <c r="N890" s="48">
        <v>0</v>
      </c>
      <c r="O890" s="47">
        <v>12584000</v>
      </c>
      <c r="P890" s="47">
        <v>12584000</v>
      </c>
      <c r="Q890" s="50">
        <v>0</v>
      </c>
      <c r="R890" s="48">
        <v>0</v>
      </c>
      <c r="S890" s="14" t="s">
        <v>1195</v>
      </c>
      <c r="T890" s="48" t="s">
        <v>1196</v>
      </c>
      <c r="U890" s="51" t="s">
        <v>1197</v>
      </c>
      <c r="V890" s="14" t="s">
        <v>1353</v>
      </c>
      <c r="W890" s="14" t="s">
        <v>1340</v>
      </c>
      <c r="X890" s="48" t="s">
        <v>1200</v>
      </c>
      <c r="Y890" s="103" t="s">
        <v>1201</v>
      </c>
    </row>
    <row r="891" spans="1:25" ht="240" x14ac:dyDescent="0.2">
      <c r="A891" s="2">
        <v>215</v>
      </c>
      <c r="B891" s="14" t="s">
        <v>1190</v>
      </c>
      <c r="C891" s="14" t="s">
        <v>1191</v>
      </c>
      <c r="D891" s="14" t="s">
        <v>1214</v>
      </c>
      <c r="E891" s="48" t="s">
        <v>1215</v>
      </c>
      <c r="F891" s="2" t="s">
        <v>1373</v>
      </c>
      <c r="G891" s="3">
        <v>3</v>
      </c>
      <c r="H891" s="3">
        <v>4</v>
      </c>
      <c r="I891" s="2">
        <v>8</v>
      </c>
      <c r="J891" s="48">
        <v>1</v>
      </c>
      <c r="K891" s="48" t="s">
        <v>944</v>
      </c>
      <c r="L891" s="48" t="s">
        <v>922</v>
      </c>
      <c r="M891" s="48" t="s">
        <v>1205</v>
      </c>
      <c r="N891" s="48">
        <v>3</v>
      </c>
      <c r="O891" s="47">
        <v>81355250</v>
      </c>
      <c r="P891" s="47">
        <v>81355250</v>
      </c>
      <c r="Q891" s="50">
        <v>0</v>
      </c>
      <c r="R891" s="48">
        <v>0</v>
      </c>
      <c r="S891" s="14" t="s">
        <v>1195</v>
      </c>
      <c r="T891" s="48" t="s">
        <v>1196</v>
      </c>
      <c r="U891" s="51" t="s">
        <v>1197</v>
      </c>
      <c r="V891" s="14" t="s">
        <v>1353</v>
      </c>
      <c r="W891" s="14" t="s">
        <v>1340</v>
      </c>
      <c r="X891" s="48" t="s">
        <v>1200</v>
      </c>
      <c r="Y891" s="103" t="s">
        <v>1201</v>
      </c>
    </row>
    <row r="892" spans="1:25" ht="150" x14ac:dyDescent="0.2">
      <c r="A892" s="2">
        <v>216</v>
      </c>
      <c r="B892" s="14" t="s">
        <v>1190</v>
      </c>
      <c r="C892" s="14" t="s">
        <v>1191</v>
      </c>
      <c r="D892" s="14" t="s">
        <v>1192</v>
      </c>
      <c r="E892" s="2">
        <v>81101508</v>
      </c>
      <c r="F892" s="2" t="s">
        <v>1374</v>
      </c>
      <c r="G892" s="3">
        <v>1</v>
      </c>
      <c r="H892" s="3">
        <v>1</v>
      </c>
      <c r="I892" s="2">
        <v>4</v>
      </c>
      <c r="J892" s="2">
        <v>1</v>
      </c>
      <c r="K892" s="2" t="s">
        <v>30</v>
      </c>
      <c r="L892" s="2" t="s">
        <v>31</v>
      </c>
      <c r="M892" s="2" t="s">
        <v>57</v>
      </c>
      <c r="N892" s="2">
        <v>0</v>
      </c>
      <c r="O892" s="52" t="s">
        <v>1375</v>
      </c>
      <c r="P892" s="52" t="s">
        <v>1375</v>
      </c>
      <c r="Q892" s="1">
        <v>0</v>
      </c>
      <c r="R892" s="2">
        <v>0</v>
      </c>
      <c r="S892" s="14" t="s">
        <v>1195</v>
      </c>
      <c r="T892" s="2" t="s">
        <v>1196</v>
      </c>
      <c r="U892" s="14" t="s">
        <v>1197</v>
      </c>
      <c r="V892" s="14" t="s">
        <v>1198</v>
      </c>
      <c r="W892" s="14" t="s">
        <v>1199</v>
      </c>
      <c r="X892" s="48" t="s">
        <v>1200</v>
      </c>
      <c r="Y892" s="104" t="s">
        <v>1201</v>
      </c>
    </row>
    <row r="893" spans="1:25" ht="195" x14ac:dyDescent="0.2">
      <c r="A893" s="2">
        <v>217</v>
      </c>
      <c r="B893" s="14" t="s">
        <v>1190</v>
      </c>
      <c r="C893" s="14" t="s">
        <v>1337</v>
      </c>
      <c r="D893" s="14" t="s">
        <v>1349</v>
      </c>
      <c r="E893" s="2">
        <v>80111604</v>
      </c>
      <c r="F893" s="2" t="s">
        <v>1364</v>
      </c>
      <c r="G893" s="3">
        <v>7</v>
      </c>
      <c r="H893" s="3">
        <v>7</v>
      </c>
      <c r="I893" s="2">
        <v>5.2</v>
      </c>
      <c r="J893" s="2">
        <v>1</v>
      </c>
      <c r="K893" s="2" t="s">
        <v>30</v>
      </c>
      <c r="L893" s="2" t="s">
        <v>31</v>
      </c>
      <c r="M893" s="2" t="s">
        <v>911</v>
      </c>
      <c r="N893" s="2">
        <v>0</v>
      </c>
      <c r="O893" s="47">
        <v>11897600</v>
      </c>
      <c r="P893" s="52">
        <v>11897600</v>
      </c>
      <c r="Q893" s="1">
        <v>0</v>
      </c>
      <c r="R893" s="2">
        <v>0</v>
      </c>
      <c r="S893" s="14" t="s">
        <v>1195</v>
      </c>
      <c r="T893" s="2" t="s">
        <v>1196</v>
      </c>
      <c r="U893" s="14" t="s">
        <v>1197</v>
      </c>
      <c r="V893" s="14" t="s">
        <v>1353</v>
      </c>
      <c r="W893" s="14" t="s">
        <v>1340</v>
      </c>
      <c r="X893" s="48" t="s">
        <v>1200</v>
      </c>
      <c r="Y893" s="104" t="s">
        <v>1201</v>
      </c>
    </row>
    <row r="894" spans="1:25" ht="360" x14ac:dyDescent="0.2">
      <c r="A894" s="2">
        <v>218</v>
      </c>
      <c r="B894" s="14" t="s">
        <v>1190</v>
      </c>
      <c r="C894" s="14" t="s">
        <v>1191</v>
      </c>
      <c r="D894" s="14" t="s">
        <v>1262</v>
      </c>
      <c r="E894" s="2">
        <v>81101500</v>
      </c>
      <c r="F894" s="2" t="s">
        <v>1376</v>
      </c>
      <c r="G894" s="3">
        <v>1</v>
      </c>
      <c r="H894" s="3">
        <v>1</v>
      </c>
      <c r="I894" s="2">
        <v>11.5</v>
      </c>
      <c r="J894" s="2">
        <v>1</v>
      </c>
      <c r="K894" s="2" t="s">
        <v>30</v>
      </c>
      <c r="L894" s="2" t="s">
        <v>31</v>
      </c>
      <c r="M894" s="2" t="s">
        <v>57</v>
      </c>
      <c r="N894" s="2">
        <v>0</v>
      </c>
      <c r="O894" s="47">
        <v>80500000</v>
      </c>
      <c r="P894" s="47">
        <v>80500000</v>
      </c>
      <c r="Q894" s="1">
        <v>0</v>
      </c>
      <c r="R894" s="2">
        <v>0</v>
      </c>
      <c r="S894" s="14" t="s">
        <v>1195</v>
      </c>
      <c r="T894" s="2" t="s">
        <v>1196</v>
      </c>
      <c r="U894" s="14" t="s">
        <v>1197</v>
      </c>
      <c r="V894" s="14" t="s">
        <v>1353</v>
      </c>
      <c r="W894" s="14" t="s">
        <v>1340</v>
      </c>
      <c r="X894" s="2" t="s">
        <v>1200</v>
      </c>
      <c r="Y894" s="96" t="s">
        <v>1201</v>
      </c>
    </row>
    <row r="895" spans="1:25" ht="360" x14ac:dyDescent="0.2">
      <c r="A895" s="2">
        <v>219</v>
      </c>
      <c r="B895" s="14" t="s">
        <v>1190</v>
      </c>
      <c r="C895" s="14" t="s">
        <v>1191</v>
      </c>
      <c r="D895" s="14" t="s">
        <v>1262</v>
      </c>
      <c r="E895" s="2">
        <v>81101500</v>
      </c>
      <c r="F895" s="2" t="s">
        <v>1376</v>
      </c>
      <c r="G895" s="3">
        <v>1</v>
      </c>
      <c r="H895" s="3">
        <v>1</v>
      </c>
      <c r="I895" s="2">
        <v>11.5</v>
      </c>
      <c r="J895" s="2">
        <v>1</v>
      </c>
      <c r="K895" s="2" t="s">
        <v>30</v>
      </c>
      <c r="L895" s="2" t="s">
        <v>31</v>
      </c>
      <c r="M895" s="2" t="s">
        <v>57</v>
      </c>
      <c r="N895" s="2">
        <v>0</v>
      </c>
      <c r="O895" s="47">
        <v>80500000</v>
      </c>
      <c r="P895" s="47">
        <v>80500000</v>
      </c>
      <c r="Q895" s="1">
        <v>0</v>
      </c>
      <c r="R895" s="2">
        <v>0</v>
      </c>
      <c r="S895" s="14" t="s">
        <v>1195</v>
      </c>
      <c r="T895" s="2" t="s">
        <v>1196</v>
      </c>
      <c r="U895" s="14" t="s">
        <v>1197</v>
      </c>
      <c r="V895" s="14" t="s">
        <v>1353</v>
      </c>
      <c r="W895" s="14" t="s">
        <v>1340</v>
      </c>
      <c r="X895" s="2" t="s">
        <v>1200</v>
      </c>
      <c r="Y895" s="96" t="s">
        <v>1201</v>
      </c>
    </row>
    <row r="896" spans="1:25" ht="180" x14ac:dyDescent="0.2">
      <c r="A896" s="2">
        <v>220</v>
      </c>
      <c r="B896" s="14" t="s">
        <v>1190</v>
      </c>
      <c r="C896" s="14" t="s">
        <v>1191</v>
      </c>
      <c r="D896" s="14" t="s">
        <v>1262</v>
      </c>
      <c r="E896" s="2">
        <v>80121704</v>
      </c>
      <c r="F896" s="2" t="s">
        <v>1377</v>
      </c>
      <c r="G896" s="3">
        <v>1</v>
      </c>
      <c r="H896" s="3">
        <v>1</v>
      </c>
      <c r="I896" s="2">
        <v>11.5</v>
      </c>
      <c r="J896" s="2">
        <v>1</v>
      </c>
      <c r="K896" s="2" t="s">
        <v>30</v>
      </c>
      <c r="L896" s="2" t="s">
        <v>31</v>
      </c>
      <c r="M896" s="2" t="s">
        <v>57</v>
      </c>
      <c r="N896" s="2">
        <v>0</v>
      </c>
      <c r="O896" s="47">
        <v>85100000</v>
      </c>
      <c r="P896" s="47">
        <v>85100000</v>
      </c>
      <c r="Q896" s="1">
        <v>0</v>
      </c>
      <c r="R896" s="2">
        <v>0</v>
      </c>
      <c r="S896" s="14" t="s">
        <v>1195</v>
      </c>
      <c r="T896" s="2" t="s">
        <v>1196</v>
      </c>
      <c r="U896" s="14" t="s">
        <v>1197</v>
      </c>
      <c r="V896" s="14" t="s">
        <v>1353</v>
      </c>
      <c r="W896" s="14" t="s">
        <v>1340</v>
      </c>
      <c r="X896" s="2" t="s">
        <v>1200</v>
      </c>
      <c r="Y896" s="96" t="s">
        <v>1201</v>
      </c>
    </row>
    <row r="897" spans="1:25" ht="195" x14ac:dyDescent="0.2">
      <c r="A897" s="2">
        <v>221</v>
      </c>
      <c r="B897" s="14" t="s">
        <v>1190</v>
      </c>
      <c r="C897" s="14" t="s">
        <v>1191</v>
      </c>
      <c r="D897" s="14" t="s">
        <v>1214</v>
      </c>
      <c r="E897" s="2">
        <v>72121406</v>
      </c>
      <c r="F897" s="2" t="s">
        <v>1378</v>
      </c>
      <c r="G897" s="2">
        <v>3</v>
      </c>
      <c r="H897" s="2">
        <v>4</v>
      </c>
      <c r="I897" s="2">
        <v>12</v>
      </c>
      <c r="J897" s="2">
        <v>1</v>
      </c>
      <c r="K897" s="2" t="s">
        <v>51</v>
      </c>
      <c r="L897" s="2" t="s">
        <v>52</v>
      </c>
      <c r="M897" s="2" t="s">
        <v>1203</v>
      </c>
      <c r="N897" s="2">
        <v>3</v>
      </c>
      <c r="O897" s="47">
        <v>11620504370</v>
      </c>
      <c r="P897" s="47">
        <v>5235690000</v>
      </c>
      <c r="Q897" s="1">
        <v>1</v>
      </c>
      <c r="R897" s="2">
        <v>2</v>
      </c>
      <c r="S897" s="14" t="s">
        <v>1195</v>
      </c>
      <c r="T897" s="2" t="s">
        <v>1196</v>
      </c>
      <c r="U897" s="14" t="s">
        <v>1197</v>
      </c>
      <c r="V897" s="14" t="s">
        <v>1379</v>
      </c>
      <c r="W897" s="14" t="s">
        <v>1199</v>
      </c>
      <c r="X897" s="2" t="s">
        <v>1200</v>
      </c>
      <c r="Y897" s="96" t="s">
        <v>1201</v>
      </c>
    </row>
    <row r="898" spans="1:25" ht="210" x14ac:dyDescent="0.2">
      <c r="A898" s="2">
        <v>222</v>
      </c>
      <c r="B898" s="14" t="s">
        <v>1190</v>
      </c>
      <c r="C898" s="14" t="s">
        <v>1191</v>
      </c>
      <c r="D898" s="14" t="s">
        <v>1262</v>
      </c>
      <c r="E898" s="2">
        <v>81101500</v>
      </c>
      <c r="F898" s="2" t="s">
        <v>1380</v>
      </c>
      <c r="G898" s="3">
        <v>1</v>
      </c>
      <c r="H898" s="3">
        <v>1</v>
      </c>
      <c r="I898" s="2">
        <v>6</v>
      </c>
      <c r="J898" s="2">
        <v>1</v>
      </c>
      <c r="K898" s="2" t="s">
        <v>30</v>
      </c>
      <c r="L898" s="2" t="s">
        <v>31</v>
      </c>
      <c r="M898" s="2" t="s">
        <v>57</v>
      </c>
      <c r="N898" s="2">
        <v>0</v>
      </c>
      <c r="O898" s="47">
        <v>30000000</v>
      </c>
      <c r="P898" s="47">
        <v>30000000</v>
      </c>
      <c r="Q898" s="1">
        <v>0</v>
      </c>
      <c r="R898" s="2">
        <v>0</v>
      </c>
      <c r="S898" s="14" t="s">
        <v>1195</v>
      </c>
      <c r="T898" s="2" t="s">
        <v>1196</v>
      </c>
      <c r="U898" s="14" t="s">
        <v>1197</v>
      </c>
      <c r="V898" s="14" t="s">
        <v>1353</v>
      </c>
      <c r="W898" s="14" t="s">
        <v>1340</v>
      </c>
      <c r="X898" s="2" t="s">
        <v>1200</v>
      </c>
      <c r="Y898" s="96" t="s">
        <v>1201</v>
      </c>
    </row>
    <row r="899" spans="1:25" ht="120" x14ac:dyDescent="0.2">
      <c r="A899" s="2">
        <v>223</v>
      </c>
      <c r="B899" s="14" t="s">
        <v>1190</v>
      </c>
      <c r="C899" s="14" t="s">
        <v>1191</v>
      </c>
      <c r="D899" s="14" t="s">
        <v>1262</v>
      </c>
      <c r="E899" s="2">
        <v>72101507</v>
      </c>
      <c r="F899" s="2" t="s">
        <v>1381</v>
      </c>
      <c r="G899" s="3">
        <v>1</v>
      </c>
      <c r="H899" s="3">
        <v>1</v>
      </c>
      <c r="I899" s="2">
        <v>6</v>
      </c>
      <c r="J899" s="2">
        <v>1</v>
      </c>
      <c r="K899" s="2" t="s">
        <v>30</v>
      </c>
      <c r="L899" s="2" t="s">
        <v>31</v>
      </c>
      <c r="M899" s="2" t="s">
        <v>911</v>
      </c>
      <c r="N899" s="2">
        <v>0</v>
      </c>
      <c r="O899" s="47">
        <v>15600000</v>
      </c>
      <c r="P899" s="47">
        <v>15600000</v>
      </c>
      <c r="Q899" s="1">
        <v>0</v>
      </c>
      <c r="R899" s="2">
        <v>0</v>
      </c>
      <c r="S899" s="14" t="s">
        <v>1195</v>
      </c>
      <c r="T899" s="2" t="s">
        <v>1196</v>
      </c>
      <c r="U899" s="14" t="s">
        <v>1197</v>
      </c>
      <c r="V899" s="14" t="s">
        <v>1353</v>
      </c>
      <c r="W899" s="14" t="s">
        <v>1340</v>
      </c>
      <c r="X899" s="2" t="s">
        <v>1200</v>
      </c>
      <c r="Y899" s="96" t="s">
        <v>1201</v>
      </c>
    </row>
    <row r="900" spans="1:25" ht="120" x14ac:dyDescent="0.2">
      <c r="A900" s="2">
        <v>224</v>
      </c>
      <c r="B900" s="14" t="s">
        <v>1190</v>
      </c>
      <c r="C900" s="14" t="s">
        <v>1191</v>
      </c>
      <c r="D900" s="14" t="s">
        <v>1262</v>
      </c>
      <c r="E900" s="2">
        <v>72101507</v>
      </c>
      <c r="F900" s="2" t="s">
        <v>1381</v>
      </c>
      <c r="G900" s="3">
        <v>1</v>
      </c>
      <c r="H900" s="3">
        <v>1</v>
      </c>
      <c r="I900" s="2">
        <v>6</v>
      </c>
      <c r="J900" s="2">
        <v>1</v>
      </c>
      <c r="K900" s="2" t="s">
        <v>30</v>
      </c>
      <c r="L900" s="2" t="s">
        <v>31</v>
      </c>
      <c r="M900" s="2" t="s">
        <v>911</v>
      </c>
      <c r="N900" s="2">
        <v>0</v>
      </c>
      <c r="O900" s="47">
        <v>15600000</v>
      </c>
      <c r="P900" s="47">
        <v>15600000</v>
      </c>
      <c r="Q900" s="1">
        <v>0</v>
      </c>
      <c r="R900" s="2">
        <v>0</v>
      </c>
      <c r="S900" s="14" t="s">
        <v>1195</v>
      </c>
      <c r="T900" s="2" t="s">
        <v>1196</v>
      </c>
      <c r="U900" s="14" t="s">
        <v>1197</v>
      </c>
      <c r="V900" s="14" t="s">
        <v>1353</v>
      </c>
      <c r="W900" s="14" t="s">
        <v>1340</v>
      </c>
      <c r="X900" s="2" t="s">
        <v>1200</v>
      </c>
      <c r="Y900" s="96" t="s">
        <v>1201</v>
      </c>
    </row>
    <row r="901" spans="1:25" ht="195" x14ac:dyDescent="0.2">
      <c r="A901" s="2">
        <v>225</v>
      </c>
      <c r="B901" s="14" t="s">
        <v>1190</v>
      </c>
      <c r="C901" s="14" t="s">
        <v>1337</v>
      </c>
      <c r="D901" s="14" t="s">
        <v>1349</v>
      </c>
      <c r="E901" s="2">
        <v>80111604</v>
      </c>
      <c r="F901" s="2" t="s">
        <v>1364</v>
      </c>
      <c r="G901" s="3">
        <v>1</v>
      </c>
      <c r="H901" s="3">
        <v>1</v>
      </c>
      <c r="I901" s="2">
        <v>11.2</v>
      </c>
      <c r="J901" s="2">
        <v>1</v>
      </c>
      <c r="K901" s="2" t="s">
        <v>30</v>
      </c>
      <c r="L901" s="2" t="s">
        <v>31</v>
      </c>
      <c r="M901" s="2" t="s">
        <v>911</v>
      </c>
      <c r="N901" s="2">
        <v>0</v>
      </c>
      <c r="O901" s="47">
        <v>25460000</v>
      </c>
      <c r="P901" s="47">
        <v>25460000</v>
      </c>
      <c r="Q901" s="1">
        <v>0</v>
      </c>
      <c r="R901" s="2">
        <v>0</v>
      </c>
      <c r="S901" s="14" t="s">
        <v>1195</v>
      </c>
      <c r="T901" s="2" t="s">
        <v>1196</v>
      </c>
      <c r="U901" s="14" t="s">
        <v>1197</v>
      </c>
      <c r="V901" s="14" t="s">
        <v>1353</v>
      </c>
      <c r="W901" s="14" t="s">
        <v>1340</v>
      </c>
      <c r="X901" s="2" t="s">
        <v>1200</v>
      </c>
      <c r="Y901" s="96" t="s">
        <v>1201</v>
      </c>
    </row>
    <row r="902" spans="1:25" ht="360" x14ac:dyDescent="0.2">
      <c r="A902" s="2">
        <v>226</v>
      </c>
      <c r="B902" s="14" t="s">
        <v>1190</v>
      </c>
      <c r="C902" s="14" t="s">
        <v>1191</v>
      </c>
      <c r="D902" s="14" t="s">
        <v>1262</v>
      </c>
      <c r="E902" s="2">
        <v>81101500</v>
      </c>
      <c r="F902" s="2" t="s">
        <v>1376</v>
      </c>
      <c r="G902" s="3">
        <v>1</v>
      </c>
      <c r="H902" s="3">
        <v>1</v>
      </c>
      <c r="I902" s="2">
        <v>11.2</v>
      </c>
      <c r="J902" s="2">
        <v>1</v>
      </c>
      <c r="K902" s="2" t="s">
        <v>30</v>
      </c>
      <c r="L902" s="2" t="s">
        <v>31</v>
      </c>
      <c r="M902" s="2" t="s">
        <v>57</v>
      </c>
      <c r="N902" s="2">
        <v>0</v>
      </c>
      <c r="O902" s="47">
        <v>68000000</v>
      </c>
      <c r="P902" s="47">
        <v>68000000</v>
      </c>
      <c r="Q902" s="1">
        <v>0</v>
      </c>
      <c r="R902" s="2">
        <v>0</v>
      </c>
      <c r="S902" s="14" t="s">
        <v>1195</v>
      </c>
      <c r="T902" s="2" t="s">
        <v>1196</v>
      </c>
      <c r="U902" s="14" t="s">
        <v>1197</v>
      </c>
      <c r="V902" s="14" t="s">
        <v>1353</v>
      </c>
      <c r="W902" s="14" t="s">
        <v>1340</v>
      </c>
      <c r="X902" s="2" t="s">
        <v>1200</v>
      </c>
      <c r="Y902" s="96" t="s">
        <v>1201</v>
      </c>
    </row>
    <row r="903" spans="1:25" ht="150" x14ac:dyDescent="0.2">
      <c r="A903" s="2">
        <v>227</v>
      </c>
      <c r="B903" s="53" t="s">
        <v>1190</v>
      </c>
      <c r="C903" s="48" t="s">
        <v>1337</v>
      </c>
      <c r="D903" s="51" t="s">
        <v>1338</v>
      </c>
      <c r="E903" s="48">
        <v>48101500</v>
      </c>
      <c r="F903" s="2" t="s">
        <v>1382</v>
      </c>
      <c r="G903" s="49">
        <v>2</v>
      </c>
      <c r="H903" s="49">
        <v>2</v>
      </c>
      <c r="I903" s="48">
        <v>3</v>
      </c>
      <c r="J903" s="48">
        <v>1</v>
      </c>
      <c r="K903" s="48" t="s">
        <v>45</v>
      </c>
      <c r="L903" s="48" t="s">
        <v>848</v>
      </c>
      <c r="M903" s="2" t="s">
        <v>1084</v>
      </c>
      <c r="N903" s="48" t="s">
        <v>1383</v>
      </c>
      <c r="O903" s="92">
        <v>1245747289</v>
      </c>
      <c r="P903" s="92">
        <v>1245747289</v>
      </c>
      <c r="Q903" s="50">
        <v>0</v>
      </c>
      <c r="R903" s="48">
        <v>0</v>
      </c>
      <c r="S903" s="48" t="s">
        <v>1195</v>
      </c>
      <c r="T903" s="48" t="s">
        <v>1196</v>
      </c>
      <c r="U903" s="48" t="s">
        <v>1197</v>
      </c>
      <c r="V903" s="48" t="s">
        <v>1198</v>
      </c>
      <c r="W903" s="48" t="s">
        <v>1340</v>
      </c>
      <c r="X903" s="48" t="s">
        <v>1200</v>
      </c>
      <c r="Y903" s="104" t="s">
        <v>1201</v>
      </c>
    </row>
    <row r="904" spans="1:25" ht="195" x14ac:dyDescent="0.2">
      <c r="A904" s="2">
        <v>228</v>
      </c>
      <c r="B904" s="53" t="s">
        <v>1190</v>
      </c>
      <c r="C904" s="48" t="s">
        <v>1337</v>
      </c>
      <c r="D904" s="51" t="s">
        <v>1338</v>
      </c>
      <c r="E904" s="48">
        <v>52141500</v>
      </c>
      <c r="F904" s="2" t="s">
        <v>1384</v>
      </c>
      <c r="G904" s="49">
        <v>2</v>
      </c>
      <c r="H904" s="49">
        <v>2</v>
      </c>
      <c r="I904" s="48">
        <v>1</v>
      </c>
      <c r="J904" s="48">
        <v>1</v>
      </c>
      <c r="K904" s="48" t="s">
        <v>1385</v>
      </c>
      <c r="L904" s="48" t="s">
        <v>46</v>
      </c>
      <c r="M904" s="2" t="s">
        <v>1084</v>
      </c>
      <c r="N904" s="48">
        <v>0</v>
      </c>
      <c r="O904" s="92">
        <v>2217205</v>
      </c>
      <c r="P904" s="92">
        <v>2217205</v>
      </c>
      <c r="Q904" s="50">
        <v>0</v>
      </c>
      <c r="R904" s="48">
        <v>0</v>
      </c>
      <c r="S904" s="48" t="s">
        <v>1195</v>
      </c>
      <c r="T904" s="48" t="s">
        <v>1196</v>
      </c>
      <c r="U904" s="48" t="s">
        <v>1197</v>
      </c>
      <c r="V904" s="48" t="s">
        <v>1198</v>
      </c>
      <c r="W904" s="48" t="s">
        <v>1340</v>
      </c>
      <c r="X904" s="48" t="s">
        <v>1200</v>
      </c>
      <c r="Y904" s="104" t="s">
        <v>1201</v>
      </c>
    </row>
    <row r="905" spans="1:25" ht="150" x14ac:dyDescent="0.2">
      <c r="A905" s="2">
        <v>229</v>
      </c>
      <c r="B905" s="53" t="s">
        <v>1190</v>
      </c>
      <c r="C905" s="48" t="s">
        <v>1337</v>
      </c>
      <c r="D905" s="51" t="s">
        <v>1338</v>
      </c>
      <c r="E905" s="48">
        <v>42131600</v>
      </c>
      <c r="F905" s="2" t="s">
        <v>1386</v>
      </c>
      <c r="G905" s="49">
        <v>2</v>
      </c>
      <c r="H905" s="49">
        <v>2</v>
      </c>
      <c r="I905" s="48">
        <v>2</v>
      </c>
      <c r="J905" s="48">
        <v>1</v>
      </c>
      <c r="K905" s="48" t="s">
        <v>1385</v>
      </c>
      <c r="L905" s="48" t="s">
        <v>46</v>
      </c>
      <c r="M905" s="2" t="s">
        <v>1084</v>
      </c>
      <c r="N905" s="48">
        <v>0</v>
      </c>
      <c r="O905" s="92">
        <v>76701966</v>
      </c>
      <c r="P905" s="92">
        <v>76701966</v>
      </c>
      <c r="Q905" s="50">
        <v>0</v>
      </c>
      <c r="R905" s="48">
        <v>0</v>
      </c>
      <c r="S905" s="48" t="s">
        <v>1195</v>
      </c>
      <c r="T905" s="48" t="s">
        <v>1196</v>
      </c>
      <c r="U905" s="48" t="s">
        <v>1197</v>
      </c>
      <c r="V905" s="48" t="s">
        <v>1198</v>
      </c>
      <c r="W905" s="48" t="s">
        <v>1340</v>
      </c>
      <c r="X905" s="48" t="s">
        <v>1200</v>
      </c>
      <c r="Y905" s="104" t="s">
        <v>1201</v>
      </c>
    </row>
    <row r="906" spans="1:25" ht="240" x14ac:dyDescent="0.2">
      <c r="A906" s="2">
        <v>230</v>
      </c>
      <c r="B906" s="14" t="s">
        <v>1190</v>
      </c>
      <c r="C906" s="14" t="s">
        <v>1191</v>
      </c>
      <c r="D906" s="14" t="s">
        <v>1214</v>
      </c>
      <c r="E906" s="2">
        <v>72121406</v>
      </c>
      <c r="F906" s="2" t="s">
        <v>1387</v>
      </c>
      <c r="G906" s="3">
        <v>3</v>
      </c>
      <c r="H906" s="3">
        <v>4</v>
      </c>
      <c r="I906" s="2">
        <v>15.5</v>
      </c>
      <c r="J906" s="2">
        <v>1</v>
      </c>
      <c r="K906" s="2" t="s">
        <v>51</v>
      </c>
      <c r="L906" s="2" t="s">
        <v>52</v>
      </c>
      <c r="M906" s="2" t="s">
        <v>1203</v>
      </c>
      <c r="N906" s="2">
        <v>3</v>
      </c>
      <c r="O906" s="47">
        <v>29396359008</v>
      </c>
      <c r="P906" s="47">
        <v>21394081912</v>
      </c>
      <c r="Q906" s="1">
        <v>1</v>
      </c>
      <c r="R906" s="2">
        <v>2</v>
      </c>
      <c r="S906" s="14" t="s">
        <v>1195</v>
      </c>
      <c r="T906" s="2" t="s">
        <v>1196</v>
      </c>
      <c r="U906" s="14" t="s">
        <v>1197</v>
      </c>
      <c r="V906" s="14" t="s">
        <v>1198</v>
      </c>
      <c r="W906" s="14" t="s">
        <v>1199</v>
      </c>
      <c r="X906" s="2" t="s">
        <v>1200</v>
      </c>
      <c r="Y906" s="96" t="s">
        <v>1201</v>
      </c>
    </row>
    <row r="907" spans="1:25" ht="150" x14ac:dyDescent="0.2">
      <c r="A907" s="2">
        <v>231</v>
      </c>
      <c r="B907" s="14" t="s">
        <v>1190</v>
      </c>
      <c r="C907" s="14" t="s">
        <v>1191</v>
      </c>
      <c r="D907" s="14" t="s">
        <v>1388</v>
      </c>
      <c r="E907" s="2">
        <v>72121406</v>
      </c>
      <c r="F907" s="2" t="s">
        <v>1389</v>
      </c>
      <c r="G907" s="3">
        <v>3</v>
      </c>
      <c r="H907" s="3">
        <v>4</v>
      </c>
      <c r="I907" s="2">
        <v>2</v>
      </c>
      <c r="J907" s="2">
        <v>1</v>
      </c>
      <c r="K907" s="2" t="s">
        <v>1390</v>
      </c>
      <c r="L907" s="2" t="s">
        <v>848</v>
      </c>
      <c r="M907" s="2" t="s">
        <v>1203</v>
      </c>
      <c r="N907" s="2">
        <v>0</v>
      </c>
      <c r="O907" s="47">
        <v>75228930</v>
      </c>
      <c r="P907" s="47">
        <v>75228930</v>
      </c>
      <c r="Q907" s="1">
        <v>0</v>
      </c>
      <c r="R907" s="2">
        <v>0</v>
      </c>
      <c r="S907" s="14" t="s">
        <v>1195</v>
      </c>
      <c r="T907" s="2" t="s">
        <v>1196</v>
      </c>
      <c r="U907" s="14" t="s">
        <v>1197</v>
      </c>
      <c r="V907" s="14" t="s">
        <v>1198</v>
      </c>
      <c r="W907" s="14" t="s">
        <v>1199</v>
      </c>
      <c r="X907" s="2" t="s">
        <v>1200</v>
      </c>
      <c r="Y907" s="96" t="s">
        <v>1201</v>
      </c>
    </row>
    <row r="908" spans="1:25" ht="255" x14ac:dyDescent="0.2">
      <c r="A908" s="2">
        <v>232</v>
      </c>
      <c r="B908" s="14" t="s">
        <v>1190</v>
      </c>
      <c r="C908" s="14" t="s">
        <v>1191</v>
      </c>
      <c r="D908" s="14" t="s">
        <v>1214</v>
      </c>
      <c r="E908" s="2" t="s">
        <v>1391</v>
      </c>
      <c r="F908" s="2" t="s">
        <v>1392</v>
      </c>
      <c r="G908" s="3">
        <v>3</v>
      </c>
      <c r="H908" s="2">
        <v>4</v>
      </c>
      <c r="I908" s="2">
        <v>16.5</v>
      </c>
      <c r="J908" s="2">
        <v>1</v>
      </c>
      <c r="K908" s="2" t="s">
        <v>944</v>
      </c>
      <c r="L908" s="2" t="s">
        <v>1194</v>
      </c>
      <c r="M908" s="2" t="s">
        <v>1205</v>
      </c>
      <c r="N908" s="2">
        <v>3</v>
      </c>
      <c r="O908" s="47">
        <v>1116145523</v>
      </c>
      <c r="P908" s="47">
        <v>464310000.00000012</v>
      </c>
      <c r="Q908" s="1">
        <v>1</v>
      </c>
      <c r="R908" s="2">
        <v>2</v>
      </c>
      <c r="S908" s="14" t="s">
        <v>1195</v>
      </c>
      <c r="T908" s="2" t="s">
        <v>1196</v>
      </c>
      <c r="U908" s="14" t="s">
        <v>1197</v>
      </c>
      <c r="V908" s="14" t="s">
        <v>1198</v>
      </c>
      <c r="W908" s="14" t="s">
        <v>1199</v>
      </c>
      <c r="X908" s="2" t="s">
        <v>1200</v>
      </c>
      <c r="Y908" s="96" t="s">
        <v>1201</v>
      </c>
    </row>
    <row r="909" spans="1:25" ht="285" x14ac:dyDescent="0.2">
      <c r="A909" s="2">
        <v>233</v>
      </c>
      <c r="B909" s="14" t="s">
        <v>1190</v>
      </c>
      <c r="C909" s="14" t="s">
        <v>1337</v>
      </c>
      <c r="D909" s="14" t="s">
        <v>1338</v>
      </c>
      <c r="E909" s="2">
        <v>49241500</v>
      </c>
      <c r="F909" s="2" t="s">
        <v>1346</v>
      </c>
      <c r="G909" s="3">
        <v>4</v>
      </c>
      <c r="H909" s="2">
        <v>5</v>
      </c>
      <c r="I909" s="2">
        <v>5</v>
      </c>
      <c r="J909" s="2">
        <v>1</v>
      </c>
      <c r="K909" s="2" t="s">
        <v>45</v>
      </c>
      <c r="L909" s="2" t="s">
        <v>46</v>
      </c>
      <c r="M909" s="2" t="s">
        <v>1084</v>
      </c>
      <c r="N909" s="2" t="s">
        <v>1383</v>
      </c>
      <c r="O909" s="47">
        <v>345011318</v>
      </c>
      <c r="P909" s="47">
        <v>345011318</v>
      </c>
      <c r="Q909" s="1">
        <v>0</v>
      </c>
      <c r="R909" s="2">
        <v>0</v>
      </c>
      <c r="S909" s="14" t="s">
        <v>1195</v>
      </c>
      <c r="T909" s="2" t="s">
        <v>1196</v>
      </c>
      <c r="U909" s="14" t="s">
        <v>1197</v>
      </c>
      <c r="V909" s="14" t="s">
        <v>1198</v>
      </c>
      <c r="W909" s="14" t="s">
        <v>1340</v>
      </c>
      <c r="X909" s="2" t="s">
        <v>1200</v>
      </c>
      <c r="Y909" s="96" t="s">
        <v>1201</v>
      </c>
    </row>
    <row r="910" spans="1:25" ht="165" x14ac:dyDescent="0.2">
      <c r="A910" s="2">
        <v>234</v>
      </c>
      <c r="B910" s="14" t="s">
        <v>1190</v>
      </c>
      <c r="C910" s="14" t="s">
        <v>1337</v>
      </c>
      <c r="D910" s="14" t="s">
        <v>1393</v>
      </c>
      <c r="E910" s="2">
        <v>56121400</v>
      </c>
      <c r="F910" s="2" t="s">
        <v>1394</v>
      </c>
      <c r="G910" s="3">
        <v>4</v>
      </c>
      <c r="H910" s="2">
        <v>4</v>
      </c>
      <c r="I910" s="54">
        <v>1</v>
      </c>
      <c r="J910" s="3">
        <v>1</v>
      </c>
      <c r="K910" s="2" t="s">
        <v>1395</v>
      </c>
      <c r="L910" s="2" t="s">
        <v>46</v>
      </c>
      <c r="M910" s="2" t="s">
        <v>1084</v>
      </c>
      <c r="N910" s="2">
        <v>0</v>
      </c>
      <c r="O910" s="2">
        <v>7792312</v>
      </c>
      <c r="P910" s="2">
        <v>7792312</v>
      </c>
      <c r="Q910" s="47">
        <v>0</v>
      </c>
      <c r="R910" s="47">
        <v>0</v>
      </c>
      <c r="S910" s="14" t="s">
        <v>1195</v>
      </c>
      <c r="T910" s="2" t="s">
        <v>1196</v>
      </c>
      <c r="U910" s="14" t="s">
        <v>1197</v>
      </c>
      <c r="V910" s="14" t="s">
        <v>1198</v>
      </c>
      <c r="W910" s="14" t="s">
        <v>1340</v>
      </c>
      <c r="X910" s="2" t="s">
        <v>1200</v>
      </c>
      <c r="Y910" s="96" t="s">
        <v>1201</v>
      </c>
    </row>
    <row r="911" spans="1:25" ht="285" x14ac:dyDescent="0.2">
      <c r="A911" s="2">
        <v>235</v>
      </c>
      <c r="B911" s="14" t="s">
        <v>1190</v>
      </c>
      <c r="C911" s="14" t="s">
        <v>1337</v>
      </c>
      <c r="D911" s="14" t="s">
        <v>1338</v>
      </c>
      <c r="E911" s="2">
        <v>52151704</v>
      </c>
      <c r="F911" s="2" t="s">
        <v>1396</v>
      </c>
      <c r="G911" s="3">
        <v>4</v>
      </c>
      <c r="H911" s="2">
        <v>4</v>
      </c>
      <c r="I911" s="54">
        <v>1</v>
      </c>
      <c r="J911" s="3">
        <v>1</v>
      </c>
      <c r="K911" s="2" t="s">
        <v>1397</v>
      </c>
      <c r="L911" s="2" t="s">
        <v>46</v>
      </c>
      <c r="M911" s="2" t="s">
        <v>1084</v>
      </c>
      <c r="N911" s="2">
        <v>0</v>
      </c>
      <c r="O911" s="47">
        <v>9513348</v>
      </c>
      <c r="P911" s="47">
        <v>9513348</v>
      </c>
      <c r="Q911" s="47">
        <v>0</v>
      </c>
      <c r="R911" s="47">
        <v>0</v>
      </c>
      <c r="S911" s="14" t="s">
        <v>1195</v>
      </c>
      <c r="T911" s="2" t="s">
        <v>1196</v>
      </c>
      <c r="U911" s="14" t="s">
        <v>1197</v>
      </c>
      <c r="V911" s="14" t="s">
        <v>1198</v>
      </c>
      <c r="W911" s="14" t="s">
        <v>1340</v>
      </c>
      <c r="X911" s="2" t="s">
        <v>1200</v>
      </c>
      <c r="Y911" s="96" t="s">
        <v>1201</v>
      </c>
    </row>
    <row r="912" spans="1:25" ht="285" x14ac:dyDescent="0.2">
      <c r="A912" s="2">
        <v>236</v>
      </c>
      <c r="B912" s="14" t="s">
        <v>1190</v>
      </c>
      <c r="C912" s="14" t="s">
        <v>1337</v>
      </c>
      <c r="D912" s="14" t="s">
        <v>1338</v>
      </c>
      <c r="E912" s="2">
        <v>48101800</v>
      </c>
      <c r="F912" s="2" t="s">
        <v>1398</v>
      </c>
      <c r="G912" s="3">
        <v>5</v>
      </c>
      <c r="H912" s="2">
        <v>5</v>
      </c>
      <c r="I912" s="54">
        <v>3</v>
      </c>
      <c r="J912" s="3">
        <v>1</v>
      </c>
      <c r="K912" s="2" t="s">
        <v>45</v>
      </c>
      <c r="L912" s="2" t="s">
        <v>46</v>
      </c>
      <c r="M912" s="2" t="s">
        <v>1084</v>
      </c>
      <c r="N912" s="2" t="s">
        <v>1383</v>
      </c>
      <c r="O912" s="55">
        <v>1817441795</v>
      </c>
      <c r="P912" s="55">
        <v>1817441795</v>
      </c>
      <c r="Q912" s="55">
        <v>0</v>
      </c>
      <c r="R912" s="55">
        <v>0</v>
      </c>
      <c r="S912" s="14" t="s">
        <v>1195</v>
      </c>
      <c r="T912" s="2" t="s">
        <v>1196</v>
      </c>
      <c r="U912" s="14" t="s">
        <v>1197</v>
      </c>
      <c r="V912" s="14" t="s">
        <v>1198</v>
      </c>
      <c r="W912" s="14" t="s">
        <v>1340</v>
      </c>
      <c r="X912" s="2" t="s">
        <v>1200</v>
      </c>
      <c r="Y912" s="96" t="s">
        <v>1201</v>
      </c>
    </row>
    <row r="913" spans="1:25" ht="285" x14ac:dyDescent="0.2">
      <c r="A913" s="2">
        <v>237</v>
      </c>
      <c r="B913" s="14" t="s">
        <v>1190</v>
      </c>
      <c r="C913" s="14" t="s">
        <v>1337</v>
      </c>
      <c r="D913" s="14" t="s">
        <v>1338</v>
      </c>
      <c r="E913" s="2">
        <v>601315</v>
      </c>
      <c r="F913" s="2" t="s">
        <v>1399</v>
      </c>
      <c r="G913" s="3">
        <v>5</v>
      </c>
      <c r="H913" s="2">
        <v>5</v>
      </c>
      <c r="I913" s="54">
        <v>2</v>
      </c>
      <c r="J913" s="3">
        <v>1</v>
      </c>
      <c r="K913" s="2" t="s">
        <v>45</v>
      </c>
      <c r="L913" s="2" t="s">
        <v>46</v>
      </c>
      <c r="M913" s="2" t="s">
        <v>1084</v>
      </c>
      <c r="N913" s="2" t="s">
        <v>1383</v>
      </c>
      <c r="O913" s="56">
        <v>400052334</v>
      </c>
      <c r="P913" s="56">
        <v>400052334</v>
      </c>
      <c r="Q913" s="56">
        <v>0</v>
      </c>
      <c r="R913" s="56">
        <v>0</v>
      </c>
      <c r="S913" s="14" t="s">
        <v>1195</v>
      </c>
      <c r="T913" s="2" t="s">
        <v>1196</v>
      </c>
      <c r="U913" s="14" t="s">
        <v>1197</v>
      </c>
      <c r="V913" s="14" t="s">
        <v>1198</v>
      </c>
      <c r="W913" s="14" t="s">
        <v>1340</v>
      </c>
      <c r="X913" s="2" t="s">
        <v>1200</v>
      </c>
      <c r="Y913" s="96" t="s">
        <v>1201</v>
      </c>
    </row>
    <row r="914" spans="1:25" ht="285" x14ac:dyDescent="0.2">
      <c r="A914" s="2">
        <v>238</v>
      </c>
      <c r="B914" s="14" t="s">
        <v>1190</v>
      </c>
      <c r="C914" s="14" t="s">
        <v>1337</v>
      </c>
      <c r="D914" s="14" t="s">
        <v>1338</v>
      </c>
      <c r="E914" s="2">
        <v>60102300</v>
      </c>
      <c r="F914" s="2" t="s">
        <v>1400</v>
      </c>
      <c r="G914" s="3">
        <v>5</v>
      </c>
      <c r="H914" s="2">
        <v>6</v>
      </c>
      <c r="I914" s="54">
        <v>5</v>
      </c>
      <c r="J914" s="3">
        <v>1</v>
      </c>
      <c r="K914" s="2" t="s">
        <v>1401</v>
      </c>
      <c r="L914" s="2" t="s">
        <v>46</v>
      </c>
      <c r="M914" s="2" t="s">
        <v>1084</v>
      </c>
      <c r="N914" s="2" t="s">
        <v>1383</v>
      </c>
      <c r="O914" s="57">
        <v>509417359</v>
      </c>
      <c r="P914" s="57">
        <v>509417359</v>
      </c>
      <c r="Q914" s="57">
        <v>0</v>
      </c>
      <c r="R914" s="57">
        <v>0</v>
      </c>
      <c r="S914" s="14" t="s">
        <v>1195</v>
      </c>
      <c r="T914" s="2" t="s">
        <v>1196</v>
      </c>
      <c r="U914" s="14" t="s">
        <v>1197</v>
      </c>
      <c r="V914" s="14" t="s">
        <v>1198</v>
      </c>
      <c r="W914" s="14" t="s">
        <v>1340</v>
      </c>
      <c r="X914" s="2" t="s">
        <v>1200</v>
      </c>
      <c r="Y914" s="96" t="s">
        <v>1201</v>
      </c>
    </row>
    <row r="915" spans="1:25" ht="285" x14ac:dyDescent="0.2">
      <c r="A915" s="2">
        <v>239</v>
      </c>
      <c r="B915" s="14" t="s">
        <v>1190</v>
      </c>
      <c r="C915" s="14" t="s">
        <v>1337</v>
      </c>
      <c r="D915" s="14" t="s">
        <v>1338</v>
      </c>
      <c r="E915" s="2">
        <v>82121500</v>
      </c>
      <c r="F915" s="2" t="s">
        <v>1402</v>
      </c>
      <c r="G915" s="3">
        <v>6</v>
      </c>
      <c r="H915" s="2">
        <v>6</v>
      </c>
      <c r="I915" s="54">
        <v>2</v>
      </c>
      <c r="J915" s="3">
        <v>1</v>
      </c>
      <c r="K915" s="2" t="s">
        <v>1403</v>
      </c>
      <c r="L915" s="2" t="s">
        <v>46</v>
      </c>
      <c r="M915" s="2" t="s">
        <v>1084</v>
      </c>
      <c r="N915" s="2">
        <v>0</v>
      </c>
      <c r="O915" s="47">
        <v>50299094</v>
      </c>
      <c r="P915" s="47">
        <v>50299094</v>
      </c>
      <c r="Q915" s="47">
        <v>0</v>
      </c>
      <c r="R915" s="47">
        <v>0</v>
      </c>
      <c r="S915" s="14" t="s">
        <v>1195</v>
      </c>
      <c r="T915" s="2" t="s">
        <v>1196</v>
      </c>
      <c r="U915" s="14" t="s">
        <v>1197</v>
      </c>
      <c r="V915" s="14" t="s">
        <v>1198</v>
      </c>
      <c r="W915" s="14" t="s">
        <v>1340</v>
      </c>
      <c r="X915" s="2" t="s">
        <v>1200</v>
      </c>
      <c r="Y915" s="96" t="s">
        <v>1201</v>
      </c>
    </row>
    <row r="916" spans="1:25" ht="285" x14ac:dyDescent="0.2">
      <c r="A916" s="2" t="s">
        <v>1404</v>
      </c>
      <c r="B916" s="14" t="s">
        <v>1190</v>
      </c>
      <c r="C916" s="14" t="s">
        <v>1337</v>
      </c>
      <c r="D916" s="14" t="s">
        <v>1338</v>
      </c>
      <c r="E916" s="2">
        <v>60102300</v>
      </c>
      <c r="F916" s="2" t="s">
        <v>1405</v>
      </c>
      <c r="G916" s="3">
        <v>6</v>
      </c>
      <c r="H916" s="2">
        <v>6</v>
      </c>
      <c r="I916" s="54">
        <v>2</v>
      </c>
      <c r="J916" s="3">
        <v>2</v>
      </c>
      <c r="K916" s="2" t="s">
        <v>1406</v>
      </c>
      <c r="L916" s="2" t="s">
        <v>1252</v>
      </c>
      <c r="M916" s="2" t="s">
        <v>1084</v>
      </c>
      <c r="N916" s="2" t="s">
        <v>1383</v>
      </c>
      <c r="O916" s="47">
        <v>294464251</v>
      </c>
      <c r="P916" s="47">
        <v>294464251</v>
      </c>
      <c r="Q916" s="47">
        <v>0</v>
      </c>
      <c r="R916" s="47">
        <v>0</v>
      </c>
      <c r="S916" s="14" t="s">
        <v>1195</v>
      </c>
      <c r="T916" s="2" t="s">
        <v>1196</v>
      </c>
      <c r="U916" s="14" t="s">
        <v>1197</v>
      </c>
      <c r="V916" s="14" t="s">
        <v>1198</v>
      </c>
      <c r="W916" s="14" t="s">
        <v>1340</v>
      </c>
      <c r="X916" s="2" t="s">
        <v>1200</v>
      </c>
      <c r="Y916" s="96" t="s">
        <v>1201</v>
      </c>
    </row>
    <row r="917" spans="1:25" ht="285" x14ac:dyDescent="0.2">
      <c r="A917" s="2">
        <v>241</v>
      </c>
      <c r="B917" s="14" t="s">
        <v>1190</v>
      </c>
      <c r="C917" s="14" t="s">
        <v>1191</v>
      </c>
      <c r="D917" s="14" t="s">
        <v>1262</v>
      </c>
      <c r="E917" s="2">
        <v>83101800</v>
      </c>
      <c r="F917" s="2" t="s">
        <v>1407</v>
      </c>
      <c r="G917" s="3">
        <v>7</v>
      </c>
      <c r="H917" s="2">
        <v>7</v>
      </c>
      <c r="I917" s="54" t="s">
        <v>1408</v>
      </c>
      <c r="J917" s="3">
        <v>1</v>
      </c>
      <c r="K917" s="2" t="s">
        <v>30</v>
      </c>
      <c r="L917" s="2" t="s">
        <v>31</v>
      </c>
      <c r="M917" s="2" t="s">
        <v>1409</v>
      </c>
      <c r="N917" s="2">
        <v>0</v>
      </c>
      <c r="O917" s="58">
        <v>20800000</v>
      </c>
      <c r="P917" s="58">
        <v>20800000</v>
      </c>
      <c r="Q917" s="58">
        <v>0</v>
      </c>
      <c r="R917" s="58">
        <v>0</v>
      </c>
      <c r="S917" s="14" t="s">
        <v>1195</v>
      </c>
      <c r="T917" s="2" t="s">
        <v>1196</v>
      </c>
      <c r="U917" s="14" t="s">
        <v>1197</v>
      </c>
      <c r="V917" s="14" t="s">
        <v>1198</v>
      </c>
      <c r="W917" s="14" t="s">
        <v>1340</v>
      </c>
      <c r="X917" s="2" t="s">
        <v>1200</v>
      </c>
      <c r="Y917" s="96" t="s">
        <v>1201</v>
      </c>
    </row>
    <row r="918" spans="1:25" ht="195" x14ac:dyDescent="0.2">
      <c r="A918" s="2">
        <v>242</v>
      </c>
      <c r="B918" s="14" t="s">
        <v>1190</v>
      </c>
      <c r="C918" s="14" t="s">
        <v>1191</v>
      </c>
      <c r="D918" s="14" t="s">
        <v>1262</v>
      </c>
      <c r="E918" s="2">
        <v>80111617</v>
      </c>
      <c r="F918" s="2" t="s">
        <v>1410</v>
      </c>
      <c r="G918" s="3">
        <v>7</v>
      </c>
      <c r="H918" s="2">
        <v>7</v>
      </c>
      <c r="I918" s="105" t="s">
        <v>1411</v>
      </c>
      <c r="J918" s="3">
        <v>1</v>
      </c>
      <c r="K918" s="2" t="s">
        <v>30</v>
      </c>
      <c r="L918" s="2" t="s">
        <v>31</v>
      </c>
      <c r="M918" s="2" t="s">
        <v>1409</v>
      </c>
      <c r="N918" s="2">
        <v>0</v>
      </c>
      <c r="O918" s="58">
        <v>23296000</v>
      </c>
      <c r="P918" s="58">
        <v>23296000</v>
      </c>
      <c r="Q918" s="58">
        <v>0</v>
      </c>
      <c r="R918" s="58">
        <v>0</v>
      </c>
      <c r="S918" s="14" t="s">
        <v>1195</v>
      </c>
      <c r="T918" s="2" t="s">
        <v>1196</v>
      </c>
      <c r="U918" s="14" t="s">
        <v>1197</v>
      </c>
      <c r="V918" s="14" t="s">
        <v>1198</v>
      </c>
      <c r="W918" s="14" t="s">
        <v>1340</v>
      </c>
      <c r="X918" s="2" t="s">
        <v>1200</v>
      </c>
      <c r="Y918" s="96" t="s">
        <v>1201</v>
      </c>
    </row>
    <row r="919" spans="1:25" ht="180" x14ac:dyDescent="0.2">
      <c r="A919" s="2">
        <v>243</v>
      </c>
      <c r="B919" s="14" t="s">
        <v>1190</v>
      </c>
      <c r="C919" s="14" t="s">
        <v>1191</v>
      </c>
      <c r="D919" s="14" t="s">
        <v>1262</v>
      </c>
      <c r="E919" s="2">
        <v>77101700</v>
      </c>
      <c r="F919" s="2" t="s">
        <v>1412</v>
      </c>
      <c r="G919" s="3">
        <v>7</v>
      </c>
      <c r="H919" s="2">
        <v>7</v>
      </c>
      <c r="I919" s="105" t="s">
        <v>1408</v>
      </c>
      <c r="J919" s="3">
        <v>1</v>
      </c>
      <c r="K919" s="2" t="s">
        <v>30</v>
      </c>
      <c r="L919" s="2" t="s">
        <v>31</v>
      </c>
      <c r="M919" s="2" t="s">
        <v>1409</v>
      </c>
      <c r="N919" s="2">
        <v>0</v>
      </c>
      <c r="O919" s="58">
        <v>30000000</v>
      </c>
      <c r="P919" s="58">
        <v>30000000</v>
      </c>
      <c r="Q919" s="58">
        <v>0</v>
      </c>
      <c r="R919" s="58">
        <v>0</v>
      </c>
      <c r="S919" s="14" t="s">
        <v>1195</v>
      </c>
      <c r="T919" s="2" t="s">
        <v>1196</v>
      </c>
      <c r="U919" s="14" t="s">
        <v>1197</v>
      </c>
      <c r="V919" s="14" t="s">
        <v>1198</v>
      </c>
      <c r="W919" s="14" t="s">
        <v>1340</v>
      </c>
      <c r="X919" s="2" t="s">
        <v>1200</v>
      </c>
      <c r="Y919" s="96" t="s">
        <v>1201</v>
      </c>
    </row>
    <row r="920" spans="1:25" ht="255" x14ac:dyDescent="0.2">
      <c r="A920" s="2">
        <v>244</v>
      </c>
      <c r="B920" s="14" t="s">
        <v>1190</v>
      </c>
      <c r="C920" s="14" t="s">
        <v>1191</v>
      </c>
      <c r="D920" s="14" t="s">
        <v>1262</v>
      </c>
      <c r="E920" s="2">
        <v>80111617</v>
      </c>
      <c r="F920" s="2" t="s">
        <v>1413</v>
      </c>
      <c r="G920" s="3">
        <v>7</v>
      </c>
      <c r="H920" s="2">
        <v>7</v>
      </c>
      <c r="I920" s="2" t="s">
        <v>1414</v>
      </c>
      <c r="J920" s="3">
        <v>1</v>
      </c>
      <c r="K920" s="2" t="s">
        <v>30</v>
      </c>
      <c r="L920" s="2" t="s">
        <v>31</v>
      </c>
      <c r="M920" s="2" t="s">
        <v>1409</v>
      </c>
      <c r="N920" s="2">
        <v>0</v>
      </c>
      <c r="O920" s="58">
        <v>30510066</v>
      </c>
      <c r="P920" s="58">
        <v>30510066</v>
      </c>
      <c r="Q920" s="58">
        <v>0</v>
      </c>
      <c r="R920" s="58">
        <v>0</v>
      </c>
      <c r="S920" s="14" t="s">
        <v>1195</v>
      </c>
      <c r="T920" s="2" t="s">
        <v>1196</v>
      </c>
      <c r="U920" s="14" t="s">
        <v>1197</v>
      </c>
      <c r="V920" s="14" t="s">
        <v>1198</v>
      </c>
      <c r="W920" s="14" t="s">
        <v>1340</v>
      </c>
      <c r="X920" s="2" t="s">
        <v>1200</v>
      </c>
      <c r="Y920" s="96" t="s">
        <v>1201</v>
      </c>
    </row>
    <row r="921" spans="1:25" ht="225" x14ac:dyDescent="0.2">
      <c r="A921" s="2">
        <v>245</v>
      </c>
      <c r="B921" s="14" t="s">
        <v>1190</v>
      </c>
      <c r="C921" s="14" t="s">
        <v>1191</v>
      </c>
      <c r="D921" s="14" t="s">
        <v>1262</v>
      </c>
      <c r="E921" s="2">
        <v>80121704</v>
      </c>
      <c r="F921" s="2" t="s">
        <v>1415</v>
      </c>
      <c r="G921" s="3">
        <v>7</v>
      </c>
      <c r="H921" s="2">
        <v>7</v>
      </c>
      <c r="I921" s="2" t="s">
        <v>1411</v>
      </c>
      <c r="J921" s="3">
        <v>1</v>
      </c>
      <c r="K921" s="2" t="s">
        <v>30</v>
      </c>
      <c r="L921" s="2" t="s">
        <v>31</v>
      </c>
      <c r="M921" s="2" t="s">
        <v>1409</v>
      </c>
      <c r="N921" s="2">
        <v>0</v>
      </c>
      <c r="O921" s="58">
        <v>40379730</v>
      </c>
      <c r="P921" s="58">
        <v>40379730</v>
      </c>
      <c r="Q921" s="58">
        <v>0</v>
      </c>
      <c r="R921" s="58">
        <v>0</v>
      </c>
      <c r="S921" s="14" t="s">
        <v>1195</v>
      </c>
      <c r="T921" s="2" t="s">
        <v>1196</v>
      </c>
      <c r="U921" s="14" t="s">
        <v>1197</v>
      </c>
      <c r="V921" s="14" t="s">
        <v>1198</v>
      </c>
      <c r="W921" s="14" t="s">
        <v>1340</v>
      </c>
      <c r="X921" s="2" t="s">
        <v>1200</v>
      </c>
      <c r="Y921" s="96" t="s">
        <v>1201</v>
      </c>
    </row>
    <row r="922" spans="1:25" ht="270" x14ac:dyDescent="0.2">
      <c r="A922" s="2">
        <v>246</v>
      </c>
      <c r="B922" s="14" t="s">
        <v>1190</v>
      </c>
      <c r="C922" s="14" t="s">
        <v>1191</v>
      </c>
      <c r="D922" s="14" t="s">
        <v>1262</v>
      </c>
      <c r="E922" s="2">
        <v>81101500</v>
      </c>
      <c r="F922" s="2" t="s">
        <v>1416</v>
      </c>
      <c r="G922" s="3">
        <v>7</v>
      </c>
      <c r="H922" s="2">
        <v>7</v>
      </c>
      <c r="I922" s="2" t="s">
        <v>1417</v>
      </c>
      <c r="J922" s="3">
        <v>1</v>
      </c>
      <c r="K922" s="2" t="s">
        <v>30</v>
      </c>
      <c r="L922" s="2" t="s">
        <v>31</v>
      </c>
      <c r="M922" s="2" t="s">
        <v>1409</v>
      </c>
      <c r="N922" s="2">
        <v>0</v>
      </c>
      <c r="O922" s="58">
        <v>35322752</v>
      </c>
      <c r="P922" s="58">
        <v>35322752</v>
      </c>
      <c r="Q922" s="58">
        <v>0</v>
      </c>
      <c r="R922" s="58">
        <v>0</v>
      </c>
      <c r="S922" s="14" t="s">
        <v>1195</v>
      </c>
      <c r="T922" s="2" t="s">
        <v>1196</v>
      </c>
      <c r="U922" s="14" t="s">
        <v>1197</v>
      </c>
      <c r="V922" s="14" t="s">
        <v>1198</v>
      </c>
      <c r="W922" s="14" t="s">
        <v>1340</v>
      </c>
      <c r="X922" s="2" t="s">
        <v>1200</v>
      </c>
      <c r="Y922" s="96" t="s">
        <v>1201</v>
      </c>
    </row>
    <row r="923" spans="1:25" ht="300" x14ac:dyDescent="0.2">
      <c r="A923" s="2">
        <v>247</v>
      </c>
      <c r="B923" s="14" t="s">
        <v>1190</v>
      </c>
      <c r="C923" s="14" t="s">
        <v>1191</v>
      </c>
      <c r="D923" s="14" t="s">
        <v>1262</v>
      </c>
      <c r="E923" s="2">
        <v>80111617</v>
      </c>
      <c r="F923" s="2" t="s">
        <v>1418</v>
      </c>
      <c r="G923" s="3">
        <v>7</v>
      </c>
      <c r="H923" s="2">
        <v>7</v>
      </c>
      <c r="I923" s="2" t="s">
        <v>1417</v>
      </c>
      <c r="J923" s="3">
        <v>1</v>
      </c>
      <c r="K923" s="2" t="s">
        <v>30</v>
      </c>
      <c r="L923" s="2" t="s">
        <v>31</v>
      </c>
      <c r="M923" s="2" t="s">
        <v>1409</v>
      </c>
      <c r="N923" s="2">
        <v>0</v>
      </c>
      <c r="O923" s="58">
        <v>44345600</v>
      </c>
      <c r="P923" s="58">
        <v>44345600</v>
      </c>
      <c r="Q923" s="58">
        <v>0</v>
      </c>
      <c r="R923" s="58">
        <v>0</v>
      </c>
      <c r="S923" s="14" t="s">
        <v>1195</v>
      </c>
      <c r="T923" s="2" t="s">
        <v>1196</v>
      </c>
      <c r="U923" s="14" t="s">
        <v>1197</v>
      </c>
      <c r="V923" s="14" t="s">
        <v>1198</v>
      </c>
      <c r="W923" s="14" t="s">
        <v>1340</v>
      </c>
      <c r="X923" s="2" t="s">
        <v>1200</v>
      </c>
      <c r="Y923" s="96" t="s">
        <v>1201</v>
      </c>
    </row>
    <row r="924" spans="1:25" ht="240" x14ac:dyDescent="0.2">
      <c r="A924" s="2">
        <v>248</v>
      </c>
      <c r="B924" s="14" t="s">
        <v>1190</v>
      </c>
      <c r="C924" s="14" t="s">
        <v>1191</v>
      </c>
      <c r="D924" s="14" t="s">
        <v>1262</v>
      </c>
      <c r="E924" s="2">
        <v>80111617</v>
      </c>
      <c r="F924" s="2" t="s">
        <v>1419</v>
      </c>
      <c r="G924" s="3">
        <v>7</v>
      </c>
      <c r="H924" s="2">
        <v>7</v>
      </c>
      <c r="I924" s="2" t="s">
        <v>1420</v>
      </c>
      <c r="J924" s="3">
        <v>1</v>
      </c>
      <c r="K924" s="2" t="s">
        <v>30</v>
      </c>
      <c r="L924" s="2" t="s">
        <v>31</v>
      </c>
      <c r="M924" s="2" t="s">
        <v>1409</v>
      </c>
      <c r="N924" s="2">
        <v>0</v>
      </c>
      <c r="O924" s="58">
        <v>29808893</v>
      </c>
      <c r="P924" s="58">
        <v>29808893</v>
      </c>
      <c r="Q924" s="58">
        <v>0</v>
      </c>
      <c r="R924" s="58">
        <v>0</v>
      </c>
      <c r="S924" s="14" t="s">
        <v>1195</v>
      </c>
      <c r="T924" s="2" t="s">
        <v>1196</v>
      </c>
      <c r="U924" s="14" t="s">
        <v>1197</v>
      </c>
      <c r="V924" s="14" t="s">
        <v>1198</v>
      </c>
      <c r="W924" s="14" t="s">
        <v>1340</v>
      </c>
      <c r="X924" s="2" t="s">
        <v>1200</v>
      </c>
      <c r="Y924" s="96" t="s">
        <v>1201</v>
      </c>
    </row>
    <row r="925" spans="1:25" ht="165" x14ac:dyDescent="0.2">
      <c r="A925" s="2">
        <v>249</v>
      </c>
      <c r="B925" s="14" t="s">
        <v>1190</v>
      </c>
      <c r="C925" s="14" t="s">
        <v>1191</v>
      </c>
      <c r="D925" s="14" t="s">
        <v>1262</v>
      </c>
      <c r="E925" s="2">
        <v>81101500</v>
      </c>
      <c r="F925" s="2" t="s">
        <v>1421</v>
      </c>
      <c r="G925" s="3">
        <v>7</v>
      </c>
      <c r="H925" s="2">
        <v>7</v>
      </c>
      <c r="I925" s="2" t="s">
        <v>1422</v>
      </c>
      <c r="J925" s="3">
        <v>1</v>
      </c>
      <c r="K925" s="2" t="s">
        <v>30</v>
      </c>
      <c r="L925" s="2" t="s">
        <v>31</v>
      </c>
      <c r="M925" s="2" t="s">
        <v>1409</v>
      </c>
      <c r="N925" s="2">
        <v>0</v>
      </c>
      <c r="O925" s="58">
        <v>44616000</v>
      </c>
      <c r="P925" s="58">
        <v>44616000</v>
      </c>
      <c r="Q925" s="58">
        <v>0</v>
      </c>
      <c r="R925" s="58">
        <v>0</v>
      </c>
      <c r="S925" s="14" t="s">
        <v>1195</v>
      </c>
      <c r="T925" s="2" t="s">
        <v>1196</v>
      </c>
      <c r="U925" s="14" t="s">
        <v>1197</v>
      </c>
      <c r="V925" s="14" t="s">
        <v>1198</v>
      </c>
      <c r="W925" s="14" t="s">
        <v>1340</v>
      </c>
      <c r="X925" s="2" t="s">
        <v>1200</v>
      </c>
      <c r="Y925" s="96" t="s">
        <v>1201</v>
      </c>
    </row>
    <row r="926" spans="1:25" ht="240" x14ac:dyDescent="0.2">
      <c r="A926" s="2">
        <v>250</v>
      </c>
      <c r="B926" s="14" t="s">
        <v>1190</v>
      </c>
      <c r="C926" s="14" t="s">
        <v>1191</v>
      </c>
      <c r="D926" s="14" t="s">
        <v>1262</v>
      </c>
      <c r="E926" s="2">
        <v>80111617</v>
      </c>
      <c r="F926" s="2" t="s">
        <v>1419</v>
      </c>
      <c r="G926" s="3">
        <v>7</v>
      </c>
      <c r="H926" s="2">
        <v>7</v>
      </c>
      <c r="I926" s="2" t="s">
        <v>1411</v>
      </c>
      <c r="J926" s="3">
        <v>1</v>
      </c>
      <c r="K926" s="2" t="s">
        <v>30</v>
      </c>
      <c r="L926" s="2" t="s">
        <v>31</v>
      </c>
      <c r="M926" s="2" t="s">
        <v>1409</v>
      </c>
      <c r="N926" s="2">
        <v>0</v>
      </c>
      <c r="O926" s="58">
        <v>37333330</v>
      </c>
      <c r="P926" s="58">
        <v>37333330</v>
      </c>
      <c r="Q926" s="58">
        <v>0</v>
      </c>
      <c r="R926" s="58">
        <v>0</v>
      </c>
      <c r="S926" s="14" t="s">
        <v>1195</v>
      </c>
      <c r="T926" s="2" t="s">
        <v>1196</v>
      </c>
      <c r="U926" s="14" t="s">
        <v>1197</v>
      </c>
      <c r="V926" s="14" t="s">
        <v>1198</v>
      </c>
      <c r="W926" s="14" t="s">
        <v>1340</v>
      </c>
      <c r="X926" s="2" t="s">
        <v>1200</v>
      </c>
      <c r="Y926" s="96" t="s">
        <v>1201</v>
      </c>
    </row>
    <row r="927" spans="1:25" ht="240" x14ac:dyDescent="0.2">
      <c r="A927" s="2">
        <v>251</v>
      </c>
      <c r="B927" s="14" t="s">
        <v>1190</v>
      </c>
      <c r="C927" s="14" t="s">
        <v>1191</v>
      </c>
      <c r="D927" s="14" t="s">
        <v>1262</v>
      </c>
      <c r="E927" s="2">
        <v>81101500</v>
      </c>
      <c r="F927" s="2" t="s">
        <v>1419</v>
      </c>
      <c r="G927" s="3">
        <v>7</v>
      </c>
      <c r="H927" s="2">
        <v>7</v>
      </c>
      <c r="I927" s="2" t="s">
        <v>1411</v>
      </c>
      <c r="J927" s="3">
        <v>1</v>
      </c>
      <c r="K927" s="2" t="s">
        <v>30</v>
      </c>
      <c r="L927" s="2" t="s">
        <v>31</v>
      </c>
      <c r="M927" s="2" t="s">
        <v>1409</v>
      </c>
      <c r="N927" s="2">
        <v>0</v>
      </c>
      <c r="O927" s="58">
        <v>29996370</v>
      </c>
      <c r="P927" s="58">
        <v>29996370</v>
      </c>
      <c r="Q927" s="58">
        <v>0</v>
      </c>
      <c r="R927" s="58">
        <v>0</v>
      </c>
      <c r="S927" s="14" t="s">
        <v>1195</v>
      </c>
      <c r="T927" s="2" t="s">
        <v>1196</v>
      </c>
      <c r="U927" s="14" t="s">
        <v>1197</v>
      </c>
      <c r="V927" s="14" t="s">
        <v>1198</v>
      </c>
      <c r="W927" s="14" t="s">
        <v>1340</v>
      </c>
      <c r="X927" s="2" t="s">
        <v>1200</v>
      </c>
      <c r="Y927" s="96" t="s">
        <v>1201</v>
      </c>
    </row>
    <row r="928" spans="1:25" ht="240" x14ac:dyDescent="0.2">
      <c r="A928" s="2">
        <v>252</v>
      </c>
      <c r="B928" s="14" t="s">
        <v>1190</v>
      </c>
      <c r="C928" s="14" t="s">
        <v>1191</v>
      </c>
      <c r="D928" s="14" t="s">
        <v>1262</v>
      </c>
      <c r="E928" s="2">
        <v>81101500</v>
      </c>
      <c r="F928" s="2" t="s">
        <v>1419</v>
      </c>
      <c r="G928" s="3">
        <v>7</v>
      </c>
      <c r="H928" s="2">
        <v>7</v>
      </c>
      <c r="I928" s="2" t="s">
        <v>1411</v>
      </c>
      <c r="J928" s="3">
        <v>1</v>
      </c>
      <c r="K928" s="2" t="s">
        <v>30</v>
      </c>
      <c r="L928" s="2" t="s">
        <v>31</v>
      </c>
      <c r="M928" s="2" t="s">
        <v>1409</v>
      </c>
      <c r="N928" s="2">
        <v>0</v>
      </c>
      <c r="O928" s="58">
        <v>27331315</v>
      </c>
      <c r="P928" s="58">
        <v>27331315</v>
      </c>
      <c r="Q928" s="58">
        <v>0</v>
      </c>
      <c r="R928" s="58">
        <v>0</v>
      </c>
      <c r="S928" s="14" t="s">
        <v>1195</v>
      </c>
      <c r="T928" s="2" t="s">
        <v>1196</v>
      </c>
      <c r="U928" s="14" t="s">
        <v>1197</v>
      </c>
      <c r="V928" s="14" t="s">
        <v>1198</v>
      </c>
      <c r="W928" s="14" t="s">
        <v>1340</v>
      </c>
      <c r="X928" s="2" t="s">
        <v>1200</v>
      </c>
      <c r="Y928" s="96" t="s">
        <v>1201</v>
      </c>
    </row>
    <row r="929" spans="1:25" ht="240" x14ac:dyDescent="0.2">
      <c r="A929" s="2">
        <v>253</v>
      </c>
      <c r="B929" s="14" t="s">
        <v>1190</v>
      </c>
      <c r="C929" s="14" t="s">
        <v>1191</v>
      </c>
      <c r="D929" s="14" t="s">
        <v>1262</v>
      </c>
      <c r="E929" s="2">
        <v>81101500</v>
      </c>
      <c r="F929" s="2" t="s">
        <v>1419</v>
      </c>
      <c r="G929" s="3">
        <v>7</v>
      </c>
      <c r="H929" s="2">
        <v>7</v>
      </c>
      <c r="I929" s="2" t="s">
        <v>1411</v>
      </c>
      <c r="J929" s="3">
        <v>1</v>
      </c>
      <c r="K929" s="2" t="s">
        <v>30</v>
      </c>
      <c r="L929" s="2" t="s">
        <v>31</v>
      </c>
      <c r="M929" s="2" t="s">
        <v>1409</v>
      </c>
      <c r="N929" s="2">
        <v>0</v>
      </c>
      <c r="O929" s="58">
        <v>29996370</v>
      </c>
      <c r="P929" s="58">
        <v>29996370</v>
      </c>
      <c r="Q929" s="58">
        <v>0</v>
      </c>
      <c r="R929" s="58">
        <v>0</v>
      </c>
      <c r="S929" s="14" t="s">
        <v>1195</v>
      </c>
      <c r="T929" s="2" t="s">
        <v>1196</v>
      </c>
      <c r="U929" s="14" t="s">
        <v>1197</v>
      </c>
      <c r="V929" s="14" t="s">
        <v>1198</v>
      </c>
      <c r="W929" s="14" t="s">
        <v>1340</v>
      </c>
      <c r="X929" s="2" t="s">
        <v>1200</v>
      </c>
      <c r="Y929" s="96" t="s">
        <v>1201</v>
      </c>
    </row>
    <row r="930" spans="1:25" ht="240" x14ac:dyDescent="0.2">
      <c r="A930" s="2">
        <v>254</v>
      </c>
      <c r="B930" s="14" t="s">
        <v>1190</v>
      </c>
      <c r="C930" s="14" t="s">
        <v>1191</v>
      </c>
      <c r="D930" s="14" t="s">
        <v>1262</v>
      </c>
      <c r="E930" s="2">
        <v>80111617</v>
      </c>
      <c r="F930" s="2" t="s">
        <v>1419</v>
      </c>
      <c r="G930" s="3">
        <v>7</v>
      </c>
      <c r="H930" s="2">
        <v>7</v>
      </c>
      <c r="I930" s="2" t="s">
        <v>1411</v>
      </c>
      <c r="J930" s="3">
        <v>1</v>
      </c>
      <c r="K930" s="2" t="s">
        <v>30</v>
      </c>
      <c r="L930" s="2" t="s">
        <v>31</v>
      </c>
      <c r="M930" s="2" t="s">
        <v>1409</v>
      </c>
      <c r="N930" s="2">
        <v>0</v>
      </c>
      <c r="O930" s="58">
        <v>32000000</v>
      </c>
      <c r="P930" s="58">
        <v>32000000</v>
      </c>
      <c r="Q930" s="58">
        <v>0</v>
      </c>
      <c r="R930" s="58">
        <v>0</v>
      </c>
      <c r="S930" s="14" t="s">
        <v>1195</v>
      </c>
      <c r="T930" s="2" t="s">
        <v>1196</v>
      </c>
      <c r="U930" s="14" t="s">
        <v>1197</v>
      </c>
      <c r="V930" s="14" t="s">
        <v>1198</v>
      </c>
      <c r="W930" s="14" t="s">
        <v>1340</v>
      </c>
      <c r="X930" s="2" t="s">
        <v>1200</v>
      </c>
      <c r="Y930" s="96" t="s">
        <v>1201</v>
      </c>
    </row>
    <row r="931" spans="1:25" ht="270" x14ac:dyDescent="0.2">
      <c r="A931" s="2">
        <v>255</v>
      </c>
      <c r="B931" s="14" t="s">
        <v>1190</v>
      </c>
      <c r="C931" s="14" t="s">
        <v>1191</v>
      </c>
      <c r="D931" s="14" t="s">
        <v>1262</v>
      </c>
      <c r="E931" s="2">
        <v>81101500</v>
      </c>
      <c r="F931" s="2" t="s">
        <v>1423</v>
      </c>
      <c r="G931" s="3">
        <v>7</v>
      </c>
      <c r="H931" s="2">
        <v>7</v>
      </c>
      <c r="I931" s="2" t="s">
        <v>1408</v>
      </c>
      <c r="J931" s="3">
        <v>1</v>
      </c>
      <c r="K931" s="2" t="s">
        <v>30</v>
      </c>
      <c r="L931" s="2" t="s">
        <v>31</v>
      </c>
      <c r="M931" s="2" t="s">
        <v>1409</v>
      </c>
      <c r="N931" s="2">
        <v>0</v>
      </c>
      <c r="O931" s="58">
        <v>34424085</v>
      </c>
      <c r="P931" s="58">
        <v>34424085</v>
      </c>
      <c r="Q931" s="58">
        <v>0</v>
      </c>
      <c r="R931" s="58">
        <v>0</v>
      </c>
      <c r="S931" s="14" t="s">
        <v>1195</v>
      </c>
      <c r="T931" s="2" t="s">
        <v>1196</v>
      </c>
      <c r="U931" s="14" t="s">
        <v>1197</v>
      </c>
      <c r="V931" s="14" t="s">
        <v>1198</v>
      </c>
      <c r="W931" s="14" t="s">
        <v>1340</v>
      </c>
      <c r="X931" s="2" t="s">
        <v>1200</v>
      </c>
      <c r="Y931" s="96" t="s">
        <v>1201</v>
      </c>
    </row>
    <row r="932" spans="1:25" ht="180" x14ac:dyDescent="0.2">
      <c r="A932" s="2">
        <v>256</v>
      </c>
      <c r="B932" s="14" t="s">
        <v>1190</v>
      </c>
      <c r="C932" s="14" t="s">
        <v>1191</v>
      </c>
      <c r="D932" s="14" t="s">
        <v>1262</v>
      </c>
      <c r="E932" s="2">
        <v>80121704</v>
      </c>
      <c r="F932" s="2" t="s">
        <v>1424</v>
      </c>
      <c r="G932" s="3">
        <v>7</v>
      </c>
      <c r="H932" s="2">
        <v>7</v>
      </c>
      <c r="I932" s="2" t="s">
        <v>1411</v>
      </c>
      <c r="J932" s="3">
        <v>1</v>
      </c>
      <c r="K932" s="2" t="s">
        <v>30</v>
      </c>
      <c r="L932" s="2" t="s">
        <v>31</v>
      </c>
      <c r="M932" s="2" t="s">
        <v>1409</v>
      </c>
      <c r="N932" s="2">
        <v>0</v>
      </c>
      <c r="O932" s="58">
        <v>26923520</v>
      </c>
      <c r="P932" s="58">
        <v>26923520</v>
      </c>
      <c r="Q932" s="58">
        <v>0</v>
      </c>
      <c r="R932" s="58">
        <v>0</v>
      </c>
      <c r="S932" s="14" t="s">
        <v>1195</v>
      </c>
      <c r="T932" s="2" t="s">
        <v>1196</v>
      </c>
      <c r="U932" s="14" t="s">
        <v>1197</v>
      </c>
      <c r="V932" s="14" t="s">
        <v>1198</v>
      </c>
      <c r="W932" s="14" t="s">
        <v>1340</v>
      </c>
      <c r="X932" s="2" t="s">
        <v>1200</v>
      </c>
      <c r="Y932" s="96" t="s">
        <v>1201</v>
      </c>
    </row>
    <row r="933" spans="1:25" ht="150" x14ac:dyDescent="0.2">
      <c r="A933" s="2">
        <v>257</v>
      </c>
      <c r="B933" s="14" t="s">
        <v>1190</v>
      </c>
      <c r="C933" s="14" t="s">
        <v>1191</v>
      </c>
      <c r="D933" s="14" t="s">
        <v>1262</v>
      </c>
      <c r="E933" s="2">
        <v>80121704</v>
      </c>
      <c r="F933" s="2" t="s">
        <v>1425</v>
      </c>
      <c r="G933" s="3">
        <v>7</v>
      </c>
      <c r="H933" s="2">
        <v>7</v>
      </c>
      <c r="I933" s="2" t="s">
        <v>1411</v>
      </c>
      <c r="J933" s="3">
        <v>1</v>
      </c>
      <c r="K933" s="2" t="s">
        <v>30</v>
      </c>
      <c r="L933" s="2" t="s">
        <v>31</v>
      </c>
      <c r="M933" s="2" t="s">
        <v>1409</v>
      </c>
      <c r="N933" s="2">
        <v>0</v>
      </c>
      <c r="O933" s="58">
        <v>34389330</v>
      </c>
      <c r="P933" s="58">
        <v>34389330</v>
      </c>
      <c r="Q933" s="58">
        <v>0</v>
      </c>
      <c r="R933" s="58">
        <v>0</v>
      </c>
      <c r="S933" s="14" t="s">
        <v>1195</v>
      </c>
      <c r="T933" s="2" t="s">
        <v>1196</v>
      </c>
      <c r="U933" s="14" t="s">
        <v>1197</v>
      </c>
      <c r="V933" s="14" t="s">
        <v>1198</v>
      </c>
      <c r="W933" s="14" t="s">
        <v>1340</v>
      </c>
      <c r="X933" s="2" t="s">
        <v>1200</v>
      </c>
      <c r="Y933" s="96" t="s">
        <v>1201</v>
      </c>
    </row>
    <row r="934" spans="1:25" ht="150" x14ac:dyDescent="0.2">
      <c r="A934" s="2">
        <v>258</v>
      </c>
      <c r="B934" s="14" t="s">
        <v>1190</v>
      </c>
      <c r="C934" s="14" t="s">
        <v>1191</v>
      </c>
      <c r="D934" s="14" t="s">
        <v>1262</v>
      </c>
      <c r="E934" s="2">
        <v>80121704</v>
      </c>
      <c r="F934" s="2" t="s">
        <v>1426</v>
      </c>
      <c r="G934" s="3">
        <v>7</v>
      </c>
      <c r="H934" s="2">
        <v>7</v>
      </c>
      <c r="I934" s="2" t="s">
        <v>1408</v>
      </c>
      <c r="J934" s="3">
        <v>1</v>
      </c>
      <c r="K934" s="2" t="s">
        <v>30</v>
      </c>
      <c r="L934" s="2" t="s">
        <v>31</v>
      </c>
      <c r="M934" s="2" t="s">
        <v>1409</v>
      </c>
      <c r="N934" s="2">
        <v>0</v>
      </c>
      <c r="O934" s="58">
        <v>29744000</v>
      </c>
      <c r="P934" s="58">
        <v>29744000</v>
      </c>
      <c r="Q934" s="58">
        <v>0</v>
      </c>
      <c r="R934" s="58">
        <v>0</v>
      </c>
      <c r="S934" s="14" t="s">
        <v>1195</v>
      </c>
      <c r="T934" s="2" t="s">
        <v>1196</v>
      </c>
      <c r="U934" s="14" t="s">
        <v>1197</v>
      </c>
      <c r="V934" s="14" t="s">
        <v>1198</v>
      </c>
      <c r="W934" s="14" t="s">
        <v>1340</v>
      </c>
      <c r="X934" s="2" t="s">
        <v>1200</v>
      </c>
      <c r="Y934" s="96" t="s">
        <v>1201</v>
      </c>
    </row>
    <row r="935" spans="1:25" ht="285" x14ac:dyDescent="0.2">
      <c r="A935" s="2">
        <v>259</v>
      </c>
      <c r="B935" s="14" t="s">
        <v>1190</v>
      </c>
      <c r="C935" s="14" t="s">
        <v>1191</v>
      </c>
      <c r="D935" s="14" t="s">
        <v>1262</v>
      </c>
      <c r="E935" s="2">
        <v>81101500</v>
      </c>
      <c r="F935" s="2" t="s">
        <v>1427</v>
      </c>
      <c r="G935" s="3">
        <v>7</v>
      </c>
      <c r="H935" s="2">
        <v>7</v>
      </c>
      <c r="I935" s="2" t="s">
        <v>1411</v>
      </c>
      <c r="J935" s="3">
        <v>1</v>
      </c>
      <c r="K935" s="2" t="s">
        <v>30</v>
      </c>
      <c r="L935" s="2" t="s">
        <v>31</v>
      </c>
      <c r="M935" s="2" t="s">
        <v>1409</v>
      </c>
      <c r="N935" s="2">
        <v>0</v>
      </c>
      <c r="O935" s="58">
        <v>47532710</v>
      </c>
      <c r="P935" s="58">
        <v>47532710</v>
      </c>
      <c r="Q935" s="58">
        <v>0</v>
      </c>
      <c r="R935" s="58">
        <v>0</v>
      </c>
      <c r="S935" s="14" t="s">
        <v>1195</v>
      </c>
      <c r="T935" s="2" t="s">
        <v>1196</v>
      </c>
      <c r="U935" s="14" t="s">
        <v>1197</v>
      </c>
      <c r="V935" s="14" t="s">
        <v>1198</v>
      </c>
      <c r="W935" s="14" t="s">
        <v>1340</v>
      </c>
      <c r="X935" s="2" t="s">
        <v>1200</v>
      </c>
      <c r="Y935" s="96" t="s">
        <v>1201</v>
      </c>
    </row>
    <row r="936" spans="1:25" ht="165" x14ac:dyDescent="0.2">
      <c r="A936" s="2">
        <v>260</v>
      </c>
      <c r="B936" s="14" t="s">
        <v>1190</v>
      </c>
      <c r="C936" s="14" t="s">
        <v>1191</v>
      </c>
      <c r="D936" s="14" t="s">
        <v>1262</v>
      </c>
      <c r="E936" s="2">
        <v>80121704</v>
      </c>
      <c r="F936" s="2" t="s">
        <v>1428</v>
      </c>
      <c r="G936" s="3">
        <v>7</v>
      </c>
      <c r="H936" s="2">
        <v>7</v>
      </c>
      <c r="I936" s="2" t="s">
        <v>1408</v>
      </c>
      <c r="J936" s="3">
        <v>1</v>
      </c>
      <c r="K936" s="2" t="s">
        <v>30</v>
      </c>
      <c r="L936" s="2" t="s">
        <v>31</v>
      </c>
      <c r="M936" s="2" t="s">
        <v>1409</v>
      </c>
      <c r="N936" s="2">
        <v>0</v>
      </c>
      <c r="O936" s="58">
        <v>31200000</v>
      </c>
      <c r="P936" s="58">
        <v>31200000</v>
      </c>
      <c r="Q936" s="58">
        <v>0</v>
      </c>
      <c r="R936" s="58">
        <v>0</v>
      </c>
      <c r="S936" s="14" t="s">
        <v>1195</v>
      </c>
      <c r="T936" s="2" t="s">
        <v>1196</v>
      </c>
      <c r="U936" s="14" t="s">
        <v>1197</v>
      </c>
      <c r="V936" s="14" t="s">
        <v>1198</v>
      </c>
      <c r="W936" s="14" t="s">
        <v>1340</v>
      </c>
      <c r="X936" s="2" t="s">
        <v>1200</v>
      </c>
      <c r="Y936" s="96" t="s">
        <v>1201</v>
      </c>
    </row>
    <row r="937" spans="1:25" ht="150" x14ac:dyDescent="0.2">
      <c r="A937" s="2">
        <v>261</v>
      </c>
      <c r="B937" s="14" t="s">
        <v>1190</v>
      </c>
      <c r="C937" s="14" t="s">
        <v>1191</v>
      </c>
      <c r="D937" s="14" t="s">
        <v>1262</v>
      </c>
      <c r="E937" s="2">
        <v>72101507</v>
      </c>
      <c r="F937" s="2" t="s">
        <v>1429</v>
      </c>
      <c r="G937" s="3">
        <v>7</v>
      </c>
      <c r="H937" s="2">
        <v>7</v>
      </c>
      <c r="I937" s="2" t="s">
        <v>1408</v>
      </c>
      <c r="J937" s="3">
        <v>1</v>
      </c>
      <c r="K937" s="2" t="s">
        <v>30</v>
      </c>
      <c r="L937" s="2" t="s">
        <v>31</v>
      </c>
      <c r="M937" s="2" t="s">
        <v>911</v>
      </c>
      <c r="N937" s="2">
        <v>0</v>
      </c>
      <c r="O937" s="58">
        <v>13000000</v>
      </c>
      <c r="P937" s="58">
        <v>13000000</v>
      </c>
      <c r="Q937" s="58">
        <v>0</v>
      </c>
      <c r="R937" s="58">
        <v>0</v>
      </c>
      <c r="S937" s="14" t="s">
        <v>1195</v>
      </c>
      <c r="T937" s="2" t="s">
        <v>1196</v>
      </c>
      <c r="U937" s="14" t="s">
        <v>1197</v>
      </c>
      <c r="V937" s="14" t="s">
        <v>1198</v>
      </c>
      <c r="W937" s="14" t="s">
        <v>1340</v>
      </c>
      <c r="X937" s="2" t="s">
        <v>1200</v>
      </c>
      <c r="Y937" s="96" t="s">
        <v>1201</v>
      </c>
    </row>
    <row r="938" spans="1:25" ht="150" x14ac:dyDescent="0.2">
      <c r="A938" s="2">
        <v>262</v>
      </c>
      <c r="B938" s="14" t="s">
        <v>1190</v>
      </c>
      <c r="C938" s="14" t="s">
        <v>1191</v>
      </c>
      <c r="D938" s="14" t="s">
        <v>1262</v>
      </c>
      <c r="E938" s="2">
        <v>72101507</v>
      </c>
      <c r="F938" s="2" t="s">
        <v>1429</v>
      </c>
      <c r="G938" s="3">
        <v>7</v>
      </c>
      <c r="H938" s="2">
        <v>7</v>
      </c>
      <c r="I938" s="2" t="s">
        <v>1408</v>
      </c>
      <c r="J938" s="3">
        <v>1</v>
      </c>
      <c r="K938" s="2" t="s">
        <v>30</v>
      </c>
      <c r="L938" s="2" t="s">
        <v>31</v>
      </c>
      <c r="M938" s="2" t="s">
        <v>911</v>
      </c>
      <c r="N938" s="2">
        <v>0</v>
      </c>
      <c r="O938" s="58">
        <v>13000000</v>
      </c>
      <c r="P938" s="58">
        <v>13000000</v>
      </c>
      <c r="Q938" s="58">
        <v>0</v>
      </c>
      <c r="R938" s="58">
        <v>0</v>
      </c>
      <c r="S938" s="14" t="s">
        <v>1195</v>
      </c>
      <c r="T938" s="2" t="s">
        <v>1196</v>
      </c>
      <c r="U938" s="14" t="s">
        <v>1197</v>
      </c>
      <c r="V938" s="14" t="s">
        <v>1198</v>
      </c>
      <c r="W938" s="14" t="s">
        <v>1340</v>
      </c>
      <c r="X938" s="2" t="s">
        <v>1200</v>
      </c>
      <c r="Y938" s="96" t="s">
        <v>1201</v>
      </c>
    </row>
    <row r="939" spans="1:25" ht="225" x14ac:dyDescent="0.2">
      <c r="A939" s="2">
        <v>263</v>
      </c>
      <c r="B939" s="14" t="s">
        <v>1190</v>
      </c>
      <c r="C939" s="14" t="s">
        <v>1191</v>
      </c>
      <c r="D939" s="14" t="s">
        <v>1262</v>
      </c>
      <c r="E939" s="2">
        <v>81101500</v>
      </c>
      <c r="F939" s="2" t="s">
        <v>1430</v>
      </c>
      <c r="G939" s="3">
        <v>7</v>
      </c>
      <c r="H939" s="2">
        <v>7</v>
      </c>
      <c r="I939" s="2" t="s">
        <v>1420</v>
      </c>
      <c r="J939" s="3">
        <v>1</v>
      </c>
      <c r="K939" s="2" t="s">
        <v>30</v>
      </c>
      <c r="L939" s="2" t="s">
        <v>31</v>
      </c>
      <c r="M939" s="2" t="s">
        <v>1409</v>
      </c>
      <c r="N939" s="2">
        <v>0</v>
      </c>
      <c r="O939" s="58">
        <v>29158483</v>
      </c>
      <c r="P939" s="58">
        <v>29158483</v>
      </c>
      <c r="Q939" s="58">
        <v>0</v>
      </c>
      <c r="R939" s="58">
        <v>0</v>
      </c>
      <c r="S939" s="14" t="s">
        <v>1195</v>
      </c>
      <c r="T939" s="2" t="s">
        <v>1196</v>
      </c>
      <c r="U939" s="14" t="s">
        <v>1197</v>
      </c>
      <c r="V939" s="14" t="s">
        <v>1198</v>
      </c>
      <c r="W939" s="14" t="s">
        <v>1340</v>
      </c>
      <c r="X939" s="2" t="s">
        <v>1200</v>
      </c>
      <c r="Y939" s="96" t="s">
        <v>1201</v>
      </c>
    </row>
    <row r="940" spans="1:25" ht="165" x14ac:dyDescent="0.2">
      <c r="A940" s="2">
        <v>264</v>
      </c>
      <c r="B940" s="14" t="s">
        <v>1190</v>
      </c>
      <c r="C940" s="14" t="s">
        <v>1191</v>
      </c>
      <c r="D940" s="14" t="s">
        <v>1262</v>
      </c>
      <c r="E940" s="2">
        <v>80111617</v>
      </c>
      <c r="F940" s="2" t="s">
        <v>1431</v>
      </c>
      <c r="G940" s="3">
        <v>7</v>
      </c>
      <c r="H940" s="2">
        <v>7</v>
      </c>
      <c r="I940" s="2" t="s">
        <v>1411</v>
      </c>
      <c r="J940" s="3">
        <v>1</v>
      </c>
      <c r="K940" s="2" t="s">
        <v>30</v>
      </c>
      <c r="L940" s="2" t="s">
        <v>31</v>
      </c>
      <c r="M940" s="2" t="s">
        <v>1409</v>
      </c>
      <c r="N940" s="2">
        <v>0</v>
      </c>
      <c r="O940" s="58">
        <v>43264000</v>
      </c>
      <c r="P940" s="58">
        <v>43264000</v>
      </c>
      <c r="Q940" s="58">
        <v>0</v>
      </c>
      <c r="R940" s="58">
        <v>0</v>
      </c>
      <c r="S940" s="14" t="s">
        <v>1195</v>
      </c>
      <c r="T940" s="2" t="s">
        <v>1196</v>
      </c>
      <c r="U940" s="14" t="s">
        <v>1197</v>
      </c>
      <c r="V940" s="14" t="s">
        <v>1198</v>
      </c>
      <c r="W940" s="14" t="s">
        <v>1340</v>
      </c>
      <c r="X940" s="2" t="s">
        <v>1200</v>
      </c>
      <c r="Y940" s="96" t="s">
        <v>1201</v>
      </c>
    </row>
    <row r="941" spans="1:25" ht="270" x14ac:dyDescent="0.2">
      <c r="A941" s="2">
        <v>265</v>
      </c>
      <c r="B941" s="14" t="s">
        <v>1190</v>
      </c>
      <c r="C941" s="14" t="s">
        <v>1191</v>
      </c>
      <c r="D941" s="14" t="s">
        <v>1262</v>
      </c>
      <c r="E941" s="2">
        <v>80111617</v>
      </c>
      <c r="F941" s="2" t="s">
        <v>1432</v>
      </c>
      <c r="G941" s="3">
        <v>7</v>
      </c>
      <c r="H941" s="2">
        <v>7</v>
      </c>
      <c r="I941" s="2" t="s">
        <v>1433</v>
      </c>
      <c r="J941" s="3">
        <v>1</v>
      </c>
      <c r="K941" s="2" t="s">
        <v>30</v>
      </c>
      <c r="L941" s="2" t="s">
        <v>31</v>
      </c>
      <c r="M941" s="2" t="s">
        <v>1409</v>
      </c>
      <c r="N941" s="2">
        <v>0</v>
      </c>
      <c r="O941" s="58">
        <v>25845912</v>
      </c>
      <c r="P941" s="58">
        <v>25845912</v>
      </c>
      <c r="Q941" s="58">
        <v>0</v>
      </c>
      <c r="R941" s="58">
        <v>0</v>
      </c>
      <c r="S941" s="14" t="s">
        <v>1195</v>
      </c>
      <c r="T941" s="2" t="s">
        <v>1196</v>
      </c>
      <c r="U941" s="14" t="s">
        <v>1197</v>
      </c>
      <c r="V941" s="14" t="s">
        <v>1198</v>
      </c>
      <c r="W941" s="14" t="s">
        <v>1340</v>
      </c>
      <c r="X941" s="2" t="s">
        <v>1200</v>
      </c>
      <c r="Y941" s="96" t="s">
        <v>1201</v>
      </c>
    </row>
    <row r="942" spans="1:25" ht="150" x14ac:dyDescent="0.2">
      <c r="A942" s="2">
        <v>266</v>
      </c>
      <c r="B942" s="14" t="s">
        <v>1190</v>
      </c>
      <c r="C942" s="14" t="s">
        <v>1191</v>
      </c>
      <c r="D942" s="14" t="s">
        <v>1262</v>
      </c>
      <c r="E942" s="2">
        <v>93151501</v>
      </c>
      <c r="F942" s="2" t="s">
        <v>1434</v>
      </c>
      <c r="G942" s="3">
        <v>7</v>
      </c>
      <c r="H942" s="2">
        <v>7</v>
      </c>
      <c r="I942" s="2" t="s">
        <v>1411</v>
      </c>
      <c r="J942" s="3">
        <v>1</v>
      </c>
      <c r="K942" s="2" t="s">
        <v>30</v>
      </c>
      <c r="L942" s="2" t="s">
        <v>31</v>
      </c>
      <c r="M942" s="2" t="s">
        <v>1409</v>
      </c>
      <c r="N942" s="2">
        <v>0</v>
      </c>
      <c r="O942" s="58">
        <v>29996370</v>
      </c>
      <c r="P942" s="58">
        <v>29996370</v>
      </c>
      <c r="Q942" s="58">
        <v>0</v>
      </c>
      <c r="R942" s="58">
        <v>0</v>
      </c>
      <c r="S942" s="14" t="s">
        <v>1195</v>
      </c>
      <c r="T942" s="2" t="s">
        <v>1196</v>
      </c>
      <c r="U942" s="14" t="s">
        <v>1197</v>
      </c>
      <c r="V942" s="14" t="s">
        <v>1198</v>
      </c>
      <c r="W942" s="14" t="s">
        <v>1340</v>
      </c>
      <c r="X942" s="2" t="s">
        <v>1200</v>
      </c>
      <c r="Y942" s="96" t="s">
        <v>1201</v>
      </c>
    </row>
    <row r="943" spans="1:25" ht="195" x14ac:dyDescent="0.2">
      <c r="A943" s="2">
        <v>267</v>
      </c>
      <c r="B943" s="14" t="s">
        <v>1190</v>
      </c>
      <c r="C943" s="14" t="s">
        <v>1191</v>
      </c>
      <c r="D943" s="14" t="s">
        <v>1262</v>
      </c>
      <c r="E943" s="2">
        <v>81101512</v>
      </c>
      <c r="F943" s="2" t="s">
        <v>1435</v>
      </c>
      <c r="G943" s="3">
        <v>7</v>
      </c>
      <c r="H943" s="2">
        <v>7</v>
      </c>
      <c r="I943" s="2" t="s">
        <v>1414</v>
      </c>
      <c r="J943" s="3">
        <v>1</v>
      </c>
      <c r="K943" s="2" t="s">
        <v>30</v>
      </c>
      <c r="L943" s="2" t="s">
        <v>31</v>
      </c>
      <c r="M943" s="2" t="s">
        <v>1409</v>
      </c>
      <c r="N943" s="2">
        <v>0</v>
      </c>
      <c r="O943" s="58">
        <v>26203560</v>
      </c>
      <c r="P943" s="58">
        <v>26203560</v>
      </c>
      <c r="Q943" s="58">
        <v>0</v>
      </c>
      <c r="R943" s="58">
        <v>0</v>
      </c>
      <c r="S943" s="14" t="s">
        <v>1195</v>
      </c>
      <c r="T943" s="2" t="s">
        <v>1196</v>
      </c>
      <c r="U943" s="14" t="s">
        <v>1197</v>
      </c>
      <c r="V943" s="14" t="s">
        <v>1198</v>
      </c>
      <c r="W943" s="14" t="s">
        <v>1340</v>
      </c>
      <c r="X943" s="2" t="s">
        <v>1200</v>
      </c>
      <c r="Y943" s="96" t="s">
        <v>1201</v>
      </c>
    </row>
    <row r="944" spans="1:25" ht="270" x14ac:dyDescent="0.2">
      <c r="A944" s="2">
        <v>268</v>
      </c>
      <c r="B944" s="14" t="s">
        <v>1190</v>
      </c>
      <c r="C944" s="14" t="s">
        <v>1191</v>
      </c>
      <c r="D944" s="14" t="s">
        <v>1262</v>
      </c>
      <c r="E944" s="2">
        <v>81101500</v>
      </c>
      <c r="F944" s="2" t="s">
        <v>1436</v>
      </c>
      <c r="G944" s="3">
        <v>7</v>
      </c>
      <c r="H944" s="2">
        <v>7</v>
      </c>
      <c r="I944" s="2" t="s">
        <v>1411</v>
      </c>
      <c r="J944" s="3">
        <v>1</v>
      </c>
      <c r="K944" s="2" t="s">
        <v>30</v>
      </c>
      <c r="L944" s="2" t="s">
        <v>31</v>
      </c>
      <c r="M944" s="2" t="s">
        <v>1409</v>
      </c>
      <c r="N944" s="2">
        <v>0</v>
      </c>
      <c r="O944" s="58">
        <v>32678740</v>
      </c>
      <c r="P944" s="58">
        <v>32678740</v>
      </c>
      <c r="Q944" s="58">
        <v>0</v>
      </c>
      <c r="R944" s="58">
        <v>0</v>
      </c>
      <c r="S944" s="14" t="s">
        <v>1195</v>
      </c>
      <c r="T944" s="2" t="s">
        <v>1196</v>
      </c>
      <c r="U944" s="14" t="s">
        <v>1197</v>
      </c>
      <c r="V944" s="14" t="s">
        <v>1198</v>
      </c>
      <c r="W944" s="14" t="s">
        <v>1340</v>
      </c>
      <c r="X944" s="2" t="s">
        <v>1200</v>
      </c>
      <c r="Y944" s="96" t="s">
        <v>1201</v>
      </c>
    </row>
    <row r="945" spans="1:25" ht="285" x14ac:dyDescent="0.2">
      <c r="A945" s="2">
        <v>269</v>
      </c>
      <c r="B945" s="14" t="s">
        <v>1190</v>
      </c>
      <c r="C945" s="14" t="s">
        <v>1191</v>
      </c>
      <c r="D945" s="14" t="s">
        <v>1262</v>
      </c>
      <c r="E945" s="2">
        <v>81101500</v>
      </c>
      <c r="F945" s="2" t="s">
        <v>1437</v>
      </c>
      <c r="G945" s="3">
        <v>7</v>
      </c>
      <c r="H945" s="2">
        <v>7</v>
      </c>
      <c r="I945" s="2" t="s">
        <v>1408</v>
      </c>
      <c r="J945" s="3">
        <v>1</v>
      </c>
      <c r="K945" s="2" t="s">
        <v>30</v>
      </c>
      <c r="L945" s="2" t="s">
        <v>31</v>
      </c>
      <c r="M945" s="2" t="s">
        <v>1409</v>
      </c>
      <c r="N945" s="2">
        <v>0</v>
      </c>
      <c r="O945" s="58">
        <v>28965250</v>
      </c>
      <c r="P945" s="58">
        <v>28965250</v>
      </c>
      <c r="Q945" s="58">
        <v>0</v>
      </c>
      <c r="R945" s="58">
        <v>0</v>
      </c>
      <c r="S945" s="14" t="s">
        <v>1195</v>
      </c>
      <c r="T945" s="2" t="s">
        <v>1196</v>
      </c>
      <c r="U945" s="14" t="s">
        <v>1197</v>
      </c>
      <c r="V945" s="14" t="s">
        <v>1198</v>
      </c>
      <c r="W945" s="14" t="s">
        <v>1340</v>
      </c>
      <c r="X945" s="2" t="s">
        <v>1200</v>
      </c>
      <c r="Y945" s="96" t="s">
        <v>1201</v>
      </c>
    </row>
    <row r="946" spans="1:25" ht="255" x14ac:dyDescent="0.2">
      <c r="A946" s="2">
        <v>270</v>
      </c>
      <c r="B946" s="14" t="s">
        <v>1190</v>
      </c>
      <c r="C946" s="14" t="s">
        <v>1191</v>
      </c>
      <c r="D946" s="14" t="s">
        <v>1262</v>
      </c>
      <c r="E946" s="2">
        <v>80111617</v>
      </c>
      <c r="F946" s="2" t="s">
        <v>1438</v>
      </c>
      <c r="G946" s="3">
        <v>7</v>
      </c>
      <c r="H946" s="2">
        <v>7</v>
      </c>
      <c r="I946" s="2" t="s">
        <v>1433</v>
      </c>
      <c r="J946" s="3">
        <v>1</v>
      </c>
      <c r="K946" s="2" t="s">
        <v>30</v>
      </c>
      <c r="L946" s="2" t="s">
        <v>31</v>
      </c>
      <c r="M946" s="2" t="s">
        <v>1409</v>
      </c>
      <c r="N946" s="2">
        <v>0</v>
      </c>
      <c r="O946" s="58">
        <v>34611200</v>
      </c>
      <c r="P946" s="58">
        <v>34611200</v>
      </c>
      <c r="Q946" s="58">
        <v>0</v>
      </c>
      <c r="R946" s="58">
        <v>0</v>
      </c>
      <c r="S946" s="14" t="s">
        <v>1195</v>
      </c>
      <c r="T946" s="2" t="s">
        <v>1196</v>
      </c>
      <c r="U946" s="14" t="s">
        <v>1197</v>
      </c>
      <c r="V946" s="14" t="s">
        <v>1198</v>
      </c>
      <c r="W946" s="14" t="s">
        <v>1340</v>
      </c>
      <c r="X946" s="2" t="s">
        <v>1200</v>
      </c>
      <c r="Y946" s="96" t="s">
        <v>1201</v>
      </c>
    </row>
    <row r="947" spans="1:25" ht="285" x14ac:dyDescent="0.2">
      <c r="A947" s="2">
        <v>271</v>
      </c>
      <c r="B947" s="14" t="s">
        <v>1190</v>
      </c>
      <c r="C947" s="14" t="s">
        <v>1191</v>
      </c>
      <c r="D947" s="14" t="s">
        <v>1262</v>
      </c>
      <c r="E947" s="2">
        <v>80111617</v>
      </c>
      <c r="F947" s="2" t="s">
        <v>1427</v>
      </c>
      <c r="G947" s="3">
        <v>7</v>
      </c>
      <c r="H947" s="2">
        <v>7</v>
      </c>
      <c r="I947" s="2" t="s">
        <v>1420</v>
      </c>
      <c r="J947" s="3">
        <v>1</v>
      </c>
      <c r="K947" s="2" t="s">
        <v>30</v>
      </c>
      <c r="L947" s="2" t="s">
        <v>31</v>
      </c>
      <c r="M947" s="2" t="s">
        <v>1409</v>
      </c>
      <c r="N947" s="2">
        <v>0</v>
      </c>
      <c r="O947" s="58">
        <v>35827997</v>
      </c>
      <c r="P947" s="58">
        <v>35827997</v>
      </c>
      <c r="Q947" s="58">
        <v>0</v>
      </c>
      <c r="R947" s="58">
        <v>0</v>
      </c>
      <c r="S947" s="14" t="s">
        <v>1195</v>
      </c>
      <c r="T947" s="2" t="s">
        <v>1196</v>
      </c>
      <c r="U947" s="14" t="s">
        <v>1197</v>
      </c>
      <c r="V947" s="14" t="s">
        <v>1198</v>
      </c>
      <c r="W947" s="14" t="s">
        <v>1340</v>
      </c>
      <c r="X947" s="2" t="s">
        <v>1200</v>
      </c>
      <c r="Y947" s="96" t="s">
        <v>1201</v>
      </c>
    </row>
    <row r="948" spans="1:25" ht="240" x14ac:dyDescent="0.2">
      <c r="A948" s="2">
        <v>272</v>
      </c>
      <c r="B948" s="14" t="s">
        <v>1190</v>
      </c>
      <c r="C948" s="14" t="s">
        <v>1191</v>
      </c>
      <c r="D948" s="14" t="s">
        <v>1262</v>
      </c>
      <c r="E948" s="2">
        <v>80111617</v>
      </c>
      <c r="F948" s="2" t="s">
        <v>1439</v>
      </c>
      <c r="G948" s="3">
        <v>7</v>
      </c>
      <c r="H948" s="2">
        <v>7</v>
      </c>
      <c r="I948" s="2" t="s">
        <v>1411</v>
      </c>
      <c r="J948" s="3">
        <v>1</v>
      </c>
      <c r="K948" s="2" t="s">
        <v>30</v>
      </c>
      <c r="L948" s="2" t="s">
        <v>31</v>
      </c>
      <c r="M948" s="2" t="s">
        <v>1409</v>
      </c>
      <c r="N948" s="2">
        <v>0</v>
      </c>
      <c r="O948" s="58">
        <v>29996370</v>
      </c>
      <c r="P948" s="58">
        <v>29996370</v>
      </c>
      <c r="Q948" s="58">
        <v>0</v>
      </c>
      <c r="R948" s="58">
        <v>0</v>
      </c>
      <c r="S948" s="14" t="s">
        <v>1195</v>
      </c>
      <c r="T948" s="2" t="s">
        <v>1196</v>
      </c>
      <c r="U948" s="14" t="s">
        <v>1197</v>
      </c>
      <c r="V948" s="14" t="s">
        <v>1198</v>
      </c>
      <c r="W948" s="14" t="s">
        <v>1340</v>
      </c>
      <c r="X948" s="2" t="s">
        <v>1200</v>
      </c>
      <c r="Y948" s="96" t="s">
        <v>1201</v>
      </c>
    </row>
    <row r="949" spans="1:25" ht="255" x14ac:dyDescent="0.2">
      <c r="A949" s="2">
        <v>273</v>
      </c>
      <c r="B949" s="14" t="s">
        <v>1190</v>
      </c>
      <c r="C949" s="14" t="s">
        <v>1191</v>
      </c>
      <c r="D949" s="14" t="s">
        <v>1262</v>
      </c>
      <c r="E949" s="2">
        <v>80111617</v>
      </c>
      <c r="F949" s="2" t="s">
        <v>1440</v>
      </c>
      <c r="G949" s="3">
        <v>7</v>
      </c>
      <c r="H949" s="2">
        <v>7</v>
      </c>
      <c r="I949" s="2" t="s">
        <v>1422</v>
      </c>
      <c r="J949" s="3">
        <v>1</v>
      </c>
      <c r="K949" s="2" t="s">
        <v>30</v>
      </c>
      <c r="L949" s="2" t="s">
        <v>31</v>
      </c>
      <c r="M949" s="2" t="s">
        <v>1409</v>
      </c>
      <c r="N949" s="2">
        <v>0</v>
      </c>
      <c r="O949" s="58">
        <v>35538135</v>
      </c>
      <c r="P949" s="58">
        <v>35538135</v>
      </c>
      <c r="Q949" s="58">
        <v>0</v>
      </c>
      <c r="R949" s="58">
        <v>0</v>
      </c>
      <c r="S949" s="14" t="s">
        <v>1195</v>
      </c>
      <c r="T949" s="2" t="s">
        <v>1196</v>
      </c>
      <c r="U949" s="14" t="s">
        <v>1197</v>
      </c>
      <c r="V949" s="14" t="s">
        <v>1198</v>
      </c>
      <c r="W949" s="14" t="s">
        <v>1340</v>
      </c>
      <c r="X949" s="2" t="s">
        <v>1200</v>
      </c>
      <c r="Y949" s="96" t="s">
        <v>1201</v>
      </c>
    </row>
    <row r="950" spans="1:25" ht="240" x14ac:dyDescent="0.2">
      <c r="A950" s="2">
        <v>274</v>
      </c>
      <c r="B950" s="14" t="s">
        <v>1190</v>
      </c>
      <c r="C950" s="14" t="s">
        <v>1191</v>
      </c>
      <c r="D950" s="14" t="s">
        <v>1262</v>
      </c>
      <c r="E950" s="2">
        <v>81101500</v>
      </c>
      <c r="F950" s="2" t="s">
        <v>1441</v>
      </c>
      <c r="G950" s="3">
        <v>7</v>
      </c>
      <c r="H950" s="2">
        <v>7</v>
      </c>
      <c r="I950" s="2" t="s">
        <v>1408</v>
      </c>
      <c r="J950" s="3">
        <v>1</v>
      </c>
      <c r="K950" s="2" t="s">
        <v>30</v>
      </c>
      <c r="L950" s="2" t="s">
        <v>31</v>
      </c>
      <c r="M950" s="2" t="s">
        <v>1409</v>
      </c>
      <c r="N950" s="2">
        <v>0</v>
      </c>
      <c r="O950" s="58">
        <v>28600000</v>
      </c>
      <c r="P950" s="58">
        <v>28600000</v>
      </c>
      <c r="Q950" s="58">
        <v>0</v>
      </c>
      <c r="R950" s="58">
        <v>0</v>
      </c>
      <c r="S950" s="14" t="s">
        <v>1195</v>
      </c>
      <c r="T950" s="2" t="s">
        <v>1196</v>
      </c>
      <c r="U950" s="14" t="s">
        <v>1197</v>
      </c>
      <c r="V950" s="14" t="s">
        <v>1198</v>
      </c>
      <c r="W950" s="14" t="s">
        <v>1340</v>
      </c>
      <c r="X950" s="2" t="s">
        <v>1200</v>
      </c>
      <c r="Y950" s="96" t="s">
        <v>1201</v>
      </c>
    </row>
    <row r="951" spans="1:25" ht="300" x14ac:dyDescent="0.2">
      <c r="A951" s="2">
        <v>275</v>
      </c>
      <c r="B951" s="14" t="s">
        <v>1190</v>
      </c>
      <c r="C951" s="14" t="s">
        <v>1191</v>
      </c>
      <c r="D951" s="14" t="s">
        <v>1262</v>
      </c>
      <c r="E951" s="2">
        <v>80111617</v>
      </c>
      <c r="F951" s="2" t="s">
        <v>1442</v>
      </c>
      <c r="G951" s="3">
        <v>7</v>
      </c>
      <c r="H951" s="2">
        <v>7</v>
      </c>
      <c r="I951" s="2" t="s">
        <v>1411</v>
      </c>
      <c r="J951" s="3">
        <v>1</v>
      </c>
      <c r="K951" s="2" t="s">
        <v>30</v>
      </c>
      <c r="L951" s="2" t="s">
        <v>31</v>
      </c>
      <c r="M951" s="2" t="s">
        <v>1409</v>
      </c>
      <c r="N951" s="2">
        <v>0</v>
      </c>
      <c r="O951" s="58">
        <v>33280000</v>
      </c>
      <c r="P951" s="58">
        <v>33280000</v>
      </c>
      <c r="Q951" s="58">
        <v>0</v>
      </c>
      <c r="R951" s="58">
        <v>0</v>
      </c>
      <c r="S951" s="14" t="s">
        <v>1195</v>
      </c>
      <c r="T951" s="2" t="s">
        <v>1196</v>
      </c>
      <c r="U951" s="14" t="s">
        <v>1197</v>
      </c>
      <c r="V951" s="14" t="s">
        <v>1198</v>
      </c>
      <c r="W951" s="14" t="s">
        <v>1340</v>
      </c>
      <c r="X951" s="2" t="s">
        <v>1200</v>
      </c>
      <c r="Y951" s="96" t="s">
        <v>1201</v>
      </c>
    </row>
    <row r="952" spans="1:25" ht="240" x14ac:dyDescent="0.2">
      <c r="A952" s="2">
        <v>276</v>
      </c>
      <c r="B952" s="14" t="s">
        <v>1190</v>
      </c>
      <c r="C952" s="14" t="s">
        <v>1191</v>
      </c>
      <c r="D952" s="14" t="s">
        <v>1262</v>
      </c>
      <c r="E952" s="2">
        <v>80111617</v>
      </c>
      <c r="F952" s="2" t="s">
        <v>1419</v>
      </c>
      <c r="G952" s="3">
        <v>7</v>
      </c>
      <c r="H952" s="2">
        <v>7</v>
      </c>
      <c r="I952" s="2" t="s">
        <v>1411</v>
      </c>
      <c r="J952" s="3">
        <v>1</v>
      </c>
      <c r="K952" s="2" t="s">
        <v>30</v>
      </c>
      <c r="L952" s="2" t="s">
        <v>31</v>
      </c>
      <c r="M952" s="2" t="s">
        <v>1409</v>
      </c>
      <c r="N952" s="2">
        <v>0</v>
      </c>
      <c r="O952" s="58">
        <v>24475884</v>
      </c>
      <c r="P952" s="58">
        <v>24475884</v>
      </c>
      <c r="Q952" s="58">
        <v>0</v>
      </c>
      <c r="R952" s="58">
        <v>0</v>
      </c>
      <c r="S952" s="14" t="s">
        <v>1195</v>
      </c>
      <c r="T952" s="2" t="s">
        <v>1196</v>
      </c>
      <c r="U952" s="14" t="s">
        <v>1197</v>
      </c>
      <c r="V952" s="14" t="s">
        <v>1198</v>
      </c>
      <c r="W952" s="14" t="s">
        <v>1340</v>
      </c>
      <c r="X952" s="2" t="s">
        <v>1200</v>
      </c>
      <c r="Y952" s="96" t="s">
        <v>1201</v>
      </c>
    </row>
    <row r="953" spans="1:25" ht="285" x14ac:dyDescent="0.2">
      <c r="A953" s="2">
        <v>277</v>
      </c>
      <c r="B953" s="14" t="s">
        <v>1190</v>
      </c>
      <c r="C953" s="14" t="s">
        <v>1191</v>
      </c>
      <c r="D953" s="14" t="s">
        <v>1262</v>
      </c>
      <c r="E953" s="2">
        <v>81101500</v>
      </c>
      <c r="F953" s="2" t="s">
        <v>1443</v>
      </c>
      <c r="G953" s="3">
        <v>7</v>
      </c>
      <c r="H953" s="2">
        <v>7</v>
      </c>
      <c r="I953" s="2" t="s">
        <v>1420</v>
      </c>
      <c r="J953" s="3">
        <v>1</v>
      </c>
      <c r="K953" s="2" t="s">
        <v>30</v>
      </c>
      <c r="L953" s="2" t="s">
        <v>31</v>
      </c>
      <c r="M953" s="2" t="s">
        <v>1409</v>
      </c>
      <c r="N953" s="2">
        <v>0</v>
      </c>
      <c r="O953" s="58">
        <v>35827997</v>
      </c>
      <c r="P953" s="58">
        <v>35827997</v>
      </c>
      <c r="Q953" s="58">
        <v>0</v>
      </c>
      <c r="R953" s="58">
        <v>0</v>
      </c>
      <c r="S953" s="14" t="s">
        <v>1195</v>
      </c>
      <c r="T953" s="2" t="s">
        <v>1196</v>
      </c>
      <c r="U953" s="14" t="s">
        <v>1197</v>
      </c>
      <c r="V953" s="14" t="s">
        <v>1198</v>
      </c>
      <c r="W953" s="14" t="s">
        <v>1340</v>
      </c>
      <c r="X953" s="2" t="s">
        <v>1200</v>
      </c>
      <c r="Y953" s="96" t="s">
        <v>1201</v>
      </c>
    </row>
    <row r="954" spans="1:25" ht="240" x14ac:dyDescent="0.2">
      <c r="A954" s="2">
        <v>278</v>
      </c>
      <c r="B954" s="14" t="s">
        <v>1190</v>
      </c>
      <c r="C954" s="14" t="s">
        <v>1191</v>
      </c>
      <c r="D954" s="14" t="s">
        <v>1262</v>
      </c>
      <c r="E954" s="2">
        <v>80111617</v>
      </c>
      <c r="F954" s="2" t="s">
        <v>1419</v>
      </c>
      <c r="G954" s="3">
        <v>7</v>
      </c>
      <c r="H954" s="2">
        <v>7</v>
      </c>
      <c r="I954" s="2" t="s">
        <v>1411</v>
      </c>
      <c r="J954" s="3">
        <v>1</v>
      </c>
      <c r="K954" s="2" t="s">
        <v>30</v>
      </c>
      <c r="L954" s="2" t="s">
        <v>31</v>
      </c>
      <c r="M954" s="2" t="s">
        <v>1409</v>
      </c>
      <c r="N954" s="2">
        <v>0</v>
      </c>
      <c r="O954" s="58">
        <v>26624000</v>
      </c>
      <c r="P954" s="58">
        <v>26624000</v>
      </c>
      <c r="Q954" s="58">
        <v>0</v>
      </c>
      <c r="R954" s="58">
        <v>0</v>
      </c>
      <c r="S954" s="14" t="s">
        <v>1195</v>
      </c>
      <c r="T954" s="2" t="s">
        <v>1196</v>
      </c>
      <c r="U954" s="14" t="s">
        <v>1197</v>
      </c>
      <c r="V954" s="14" t="s">
        <v>1198</v>
      </c>
      <c r="W954" s="14" t="s">
        <v>1340</v>
      </c>
      <c r="X954" s="2" t="s">
        <v>1200</v>
      </c>
      <c r="Y954" s="96" t="s">
        <v>1201</v>
      </c>
    </row>
    <row r="955" spans="1:25" ht="165" x14ac:dyDescent="0.2">
      <c r="A955" s="2">
        <v>279</v>
      </c>
      <c r="B955" s="14" t="s">
        <v>1190</v>
      </c>
      <c r="C955" s="14" t="s">
        <v>1191</v>
      </c>
      <c r="D955" s="14" t="s">
        <v>1262</v>
      </c>
      <c r="E955" s="2">
        <v>81101500</v>
      </c>
      <c r="F955" s="2" t="s">
        <v>1444</v>
      </c>
      <c r="G955" s="3">
        <v>7</v>
      </c>
      <c r="H955" s="2">
        <v>7</v>
      </c>
      <c r="I955" s="2" t="s">
        <v>1422</v>
      </c>
      <c r="J955" s="3">
        <v>1</v>
      </c>
      <c r="K955" s="2" t="s">
        <v>30</v>
      </c>
      <c r="L955" s="2" t="s">
        <v>31</v>
      </c>
      <c r="M955" s="2" t="s">
        <v>1409</v>
      </c>
      <c r="N955" s="2">
        <v>0</v>
      </c>
      <c r="O955" s="58">
        <v>35538105</v>
      </c>
      <c r="P955" s="58">
        <v>35538105</v>
      </c>
      <c r="Q955" s="58">
        <v>0</v>
      </c>
      <c r="R955" s="58">
        <v>0</v>
      </c>
      <c r="S955" s="14" t="s">
        <v>1195</v>
      </c>
      <c r="T955" s="2" t="s">
        <v>1196</v>
      </c>
      <c r="U955" s="14" t="s">
        <v>1197</v>
      </c>
      <c r="V955" s="14" t="s">
        <v>1198</v>
      </c>
      <c r="W955" s="14" t="s">
        <v>1340</v>
      </c>
      <c r="X955" s="2" t="s">
        <v>1200</v>
      </c>
      <c r="Y955" s="96" t="s">
        <v>1201</v>
      </c>
    </row>
    <row r="956" spans="1:25" ht="195" x14ac:dyDescent="0.2">
      <c r="A956" s="2">
        <v>280</v>
      </c>
      <c r="B956" s="14" t="s">
        <v>1190</v>
      </c>
      <c r="C956" s="14" t="s">
        <v>1191</v>
      </c>
      <c r="D956" s="14" t="s">
        <v>1262</v>
      </c>
      <c r="E956" s="2">
        <v>93142009</v>
      </c>
      <c r="F956" s="2" t="s">
        <v>1445</v>
      </c>
      <c r="G956" s="3">
        <v>7</v>
      </c>
      <c r="H956" s="2">
        <v>7</v>
      </c>
      <c r="I956" s="2" t="s">
        <v>1411</v>
      </c>
      <c r="J956" s="3">
        <v>1</v>
      </c>
      <c r="K956" s="2" t="s">
        <v>30</v>
      </c>
      <c r="L956" s="2" t="s">
        <v>31</v>
      </c>
      <c r="M956" s="2" t="s">
        <v>1409</v>
      </c>
      <c r="N956" s="2">
        <v>0</v>
      </c>
      <c r="O956" s="58">
        <v>28842670</v>
      </c>
      <c r="P956" s="58">
        <v>28842670</v>
      </c>
      <c r="Q956" s="58">
        <v>0</v>
      </c>
      <c r="R956" s="58">
        <v>0</v>
      </c>
      <c r="S956" s="14" t="s">
        <v>1195</v>
      </c>
      <c r="T956" s="2" t="s">
        <v>1196</v>
      </c>
      <c r="U956" s="14" t="s">
        <v>1197</v>
      </c>
      <c r="V956" s="14" t="s">
        <v>1198</v>
      </c>
      <c r="W956" s="14" t="s">
        <v>1340</v>
      </c>
      <c r="X956" s="2" t="s">
        <v>1200</v>
      </c>
      <c r="Y956" s="96" t="s">
        <v>1201</v>
      </c>
    </row>
    <row r="957" spans="1:25" ht="255" x14ac:dyDescent="0.2">
      <c r="A957" s="2">
        <v>281</v>
      </c>
      <c r="B957" s="14" t="s">
        <v>1190</v>
      </c>
      <c r="C957" s="14" t="s">
        <v>1191</v>
      </c>
      <c r="D957" s="14" t="s">
        <v>1262</v>
      </c>
      <c r="E957" s="2">
        <v>80111617</v>
      </c>
      <c r="F957" s="2" t="s">
        <v>1446</v>
      </c>
      <c r="G957" s="3">
        <v>7</v>
      </c>
      <c r="H957" s="2">
        <v>7</v>
      </c>
      <c r="I957" s="2" t="s">
        <v>1408</v>
      </c>
      <c r="J957" s="3">
        <v>1</v>
      </c>
      <c r="K957" s="2" t="s">
        <v>30</v>
      </c>
      <c r="L957" s="2" t="s">
        <v>31</v>
      </c>
      <c r="M957" s="2" t="s">
        <v>1409</v>
      </c>
      <c r="N957" s="2">
        <v>0</v>
      </c>
      <c r="O957" s="58">
        <v>33800000</v>
      </c>
      <c r="P957" s="58">
        <v>33800000</v>
      </c>
      <c r="Q957" s="58">
        <v>0</v>
      </c>
      <c r="R957" s="58">
        <v>0</v>
      </c>
      <c r="S957" s="14" t="s">
        <v>1195</v>
      </c>
      <c r="T957" s="2" t="s">
        <v>1196</v>
      </c>
      <c r="U957" s="14" t="s">
        <v>1197</v>
      </c>
      <c r="V957" s="14" t="s">
        <v>1198</v>
      </c>
      <c r="W957" s="14" t="s">
        <v>1340</v>
      </c>
      <c r="X957" s="2" t="s">
        <v>1200</v>
      </c>
      <c r="Y957" s="96" t="s">
        <v>1201</v>
      </c>
    </row>
    <row r="958" spans="1:25" ht="285" x14ac:dyDescent="0.2">
      <c r="A958" s="2">
        <v>282</v>
      </c>
      <c r="B958" s="14" t="s">
        <v>1190</v>
      </c>
      <c r="C958" s="14" t="s">
        <v>1191</v>
      </c>
      <c r="D958" s="14" t="s">
        <v>1262</v>
      </c>
      <c r="E958" s="2">
        <v>83101800</v>
      </c>
      <c r="F958" s="2" t="s">
        <v>1447</v>
      </c>
      <c r="G958" s="3">
        <v>7</v>
      </c>
      <c r="H958" s="2">
        <v>7</v>
      </c>
      <c r="I958" s="2" t="s">
        <v>1417</v>
      </c>
      <c r="J958" s="3">
        <v>1</v>
      </c>
      <c r="K958" s="2" t="s">
        <v>30</v>
      </c>
      <c r="L958" s="2" t="s">
        <v>31</v>
      </c>
      <c r="M958" s="2" t="s">
        <v>1409</v>
      </c>
      <c r="N958" s="2">
        <v>0</v>
      </c>
      <c r="O958" s="58">
        <v>31668678</v>
      </c>
      <c r="P958" s="58">
        <v>31668678</v>
      </c>
      <c r="Q958" s="58">
        <v>0</v>
      </c>
      <c r="R958" s="58">
        <v>0</v>
      </c>
      <c r="S958" s="14" t="s">
        <v>1195</v>
      </c>
      <c r="T958" s="2" t="s">
        <v>1196</v>
      </c>
      <c r="U958" s="14" t="s">
        <v>1197</v>
      </c>
      <c r="V958" s="14" t="s">
        <v>1198</v>
      </c>
      <c r="W958" s="14" t="s">
        <v>1340</v>
      </c>
      <c r="X958" s="2" t="s">
        <v>1200</v>
      </c>
      <c r="Y958" s="96" t="s">
        <v>1201</v>
      </c>
    </row>
    <row r="959" spans="1:25" ht="285" x14ac:dyDescent="0.2">
      <c r="A959" s="2">
        <v>283</v>
      </c>
      <c r="B959" s="14" t="s">
        <v>1190</v>
      </c>
      <c r="C959" s="14" t="s">
        <v>1191</v>
      </c>
      <c r="D959" s="14" t="s">
        <v>1262</v>
      </c>
      <c r="E959" s="2">
        <v>80111617</v>
      </c>
      <c r="F959" s="2" t="s">
        <v>1448</v>
      </c>
      <c r="G959" s="3">
        <v>7</v>
      </c>
      <c r="H959" s="2">
        <v>7</v>
      </c>
      <c r="I959" s="2" t="s">
        <v>1411</v>
      </c>
      <c r="J959" s="3">
        <v>1</v>
      </c>
      <c r="K959" s="2" t="s">
        <v>30</v>
      </c>
      <c r="L959" s="2" t="s">
        <v>31</v>
      </c>
      <c r="M959" s="2" t="s">
        <v>1409</v>
      </c>
      <c r="N959" s="2">
        <v>0</v>
      </c>
      <c r="O959" s="58">
        <v>36053330</v>
      </c>
      <c r="P959" s="58">
        <v>36053330</v>
      </c>
      <c r="Q959" s="58">
        <v>0</v>
      </c>
      <c r="R959" s="58">
        <v>0</v>
      </c>
      <c r="S959" s="14" t="s">
        <v>1195</v>
      </c>
      <c r="T959" s="2" t="s">
        <v>1196</v>
      </c>
      <c r="U959" s="14" t="s">
        <v>1197</v>
      </c>
      <c r="V959" s="14" t="s">
        <v>1198</v>
      </c>
      <c r="W959" s="14" t="s">
        <v>1340</v>
      </c>
      <c r="X959" s="2" t="s">
        <v>1200</v>
      </c>
      <c r="Y959" s="96" t="s">
        <v>1201</v>
      </c>
    </row>
    <row r="960" spans="1:25" ht="315" x14ac:dyDescent="0.2">
      <c r="A960" s="2">
        <v>284</v>
      </c>
      <c r="B960" s="14" t="s">
        <v>1190</v>
      </c>
      <c r="C960" s="14" t="s">
        <v>1191</v>
      </c>
      <c r="D960" s="14" t="s">
        <v>1262</v>
      </c>
      <c r="E960" s="2">
        <v>81101500</v>
      </c>
      <c r="F960" s="2" t="s">
        <v>1449</v>
      </c>
      <c r="G960" s="3">
        <v>7</v>
      </c>
      <c r="H960" s="2">
        <v>7</v>
      </c>
      <c r="I960" s="2" t="s">
        <v>1408</v>
      </c>
      <c r="J960" s="3">
        <v>1</v>
      </c>
      <c r="K960" s="2" t="s">
        <v>30</v>
      </c>
      <c r="L960" s="2" t="s">
        <v>31</v>
      </c>
      <c r="M960" s="2" t="s">
        <v>1409</v>
      </c>
      <c r="N960" s="2">
        <v>0</v>
      </c>
      <c r="O960" s="58">
        <v>41083845</v>
      </c>
      <c r="P960" s="58">
        <v>41083845</v>
      </c>
      <c r="Q960" s="58">
        <v>0</v>
      </c>
      <c r="R960" s="58">
        <v>0</v>
      </c>
      <c r="S960" s="14" t="s">
        <v>1195</v>
      </c>
      <c r="T960" s="2" t="s">
        <v>1196</v>
      </c>
      <c r="U960" s="14" t="s">
        <v>1197</v>
      </c>
      <c r="V960" s="14" t="s">
        <v>1198</v>
      </c>
      <c r="W960" s="14" t="s">
        <v>1340</v>
      </c>
      <c r="X960" s="2" t="s">
        <v>1200</v>
      </c>
      <c r="Y960" s="96" t="s">
        <v>1201</v>
      </c>
    </row>
    <row r="961" spans="1:25" ht="150" x14ac:dyDescent="0.2">
      <c r="A961" s="2">
        <v>285</v>
      </c>
      <c r="B961" s="14" t="s">
        <v>1190</v>
      </c>
      <c r="C961" s="14" t="s">
        <v>1191</v>
      </c>
      <c r="D961" s="14" t="s">
        <v>1262</v>
      </c>
      <c r="E961" s="2">
        <v>80111706</v>
      </c>
      <c r="F961" s="2" t="s">
        <v>1450</v>
      </c>
      <c r="G961" s="3">
        <v>7</v>
      </c>
      <c r="H961" s="2">
        <v>7</v>
      </c>
      <c r="I961" s="2" t="s">
        <v>1433</v>
      </c>
      <c r="J961" s="3">
        <v>1</v>
      </c>
      <c r="K961" s="2" t="s">
        <v>30</v>
      </c>
      <c r="L961" s="2" t="s">
        <v>31</v>
      </c>
      <c r="M961" s="2" t="s">
        <v>911</v>
      </c>
      <c r="N961" s="2">
        <v>0</v>
      </c>
      <c r="O961" s="58">
        <v>5191680</v>
      </c>
      <c r="P961" s="58">
        <v>5191680</v>
      </c>
      <c r="Q961" s="58">
        <v>0</v>
      </c>
      <c r="R961" s="58">
        <v>0</v>
      </c>
      <c r="S961" s="14" t="s">
        <v>1195</v>
      </c>
      <c r="T961" s="2" t="s">
        <v>1196</v>
      </c>
      <c r="U961" s="14" t="s">
        <v>1197</v>
      </c>
      <c r="V961" s="14" t="s">
        <v>1198</v>
      </c>
      <c r="W961" s="14" t="s">
        <v>1340</v>
      </c>
      <c r="X961" s="2" t="s">
        <v>1200</v>
      </c>
      <c r="Y961" s="96" t="s">
        <v>1201</v>
      </c>
    </row>
    <row r="962" spans="1:25" ht="150" x14ac:dyDescent="0.2">
      <c r="A962" s="2">
        <v>286</v>
      </c>
      <c r="B962" s="14" t="s">
        <v>1190</v>
      </c>
      <c r="C962" s="14" t="s">
        <v>1191</v>
      </c>
      <c r="D962" s="14" t="s">
        <v>1262</v>
      </c>
      <c r="E962" s="2">
        <v>80111706</v>
      </c>
      <c r="F962" s="2" t="s">
        <v>1451</v>
      </c>
      <c r="G962" s="3">
        <v>7</v>
      </c>
      <c r="H962" s="2">
        <v>7</v>
      </c>
      <c r="I962" s="2" t="s">
        <v>1408</v>
      </c>
      <c r="J962" s="3">
        <v>1</v>
      </c>
      <c r="K962" s="2" t="s">
        <v>30</v>
      </c>
      <c r="L962" s="2" t="s">
        <v>31</v>
      </c>
      <c r="M962" s="2" t="s">
        <v>911</v>
      </c>
      <c r="N962" s="2">
        <v>0</v>
      </c>
      <c r="O962" s="58">
        <v>11697505</v>
      </c>
      <c r="P962" s="58">
        <v>11697505</v>
      </c>
      <c r="Q962" s="58">
        <v>0</v>
      </c>
      <c r="R962" s="58">
        <v>0</v>
      </c>
      <c r="S962" s="14" t="s">
        <v>1195</v>
      </c>
      <c r="T962" s="2" t="s">
        <v>1196</v>
      </c>
      <c r="U962" s="14" t="s">
        <v>1197</v>
      </c>
      <c r="V962" s="14" t="s">
        <v>1198</v>
      </c>
      <c r="W962" s="14" t="s">
        <v>1340</v>
      </c>
      <c r="X962" s="2" t="s">
        <v>1200</v>
      </c>
      <c r="Y962" s="96" t="s">
        <v>1201</v>
      </c>
    </row>
    <row r="963" spans="1:25" ht="345" x14ac:dyDescent="0.2">
      <c r="A963" s="2">
        <v>287</v>
      </c>
      <c r="B963" s="14" t="s">
        <v>1190</v>
      </c>
      <c r="C963" s="14" t="s">
        <v>1191</v>
      </c>
      <c r="D963" s="14" t="s">
        <v>1262</v>
      </c>
      <c r="E963" s="2">
        <v>81101500</v>
      </c>
      <c r="F963" s="2" t="s">
        <v>1452</v>
      </c>
      <c r="G963" s="3">
        <v>7</v>
      </c>
      <c r="H963" s="2">
        <v>7</v>
      </c>
      <c r="I963" s="2" t="s">
        <v>1411</v>
      </c>
      <c r="J963" s="3">
        <v>1</v>
      </c>
      <c r="K963" s="2" t="s">
        <v>30</v>
      </c>
      <c r="L963" s="2" t="s">
        <v>31</v>
      </c>
      <c r="M963" s="2" t="s">
        <v>1409</v>
      </c>
      <c r="N963" s="2">
        <v>0</v>
      </c>
      <c r="O963" s="58">
        <v>48958700</v>
      </c>
      <c r="P963" s="58">
        <v>48958700</v>
      </c>
      <c r="Q963" s="58">
        <v>0</v>
      </c>
      <c r="R963" s="58">
        <v>0</v>
      </c>
      <c r="S963" s="14" t="s">
        <v>1195</v>
      </c>
      <c r="T963" s="2" t="s">
        <v>1196</v>
      </c>
      <c r="U963" s="14" t="s">
        <v>1197</v>
      </c>
      <c r="V963" s="14" t="s">
        <v>1198</v>
      </c>
      <c r="W963" s="14" t="s">
        <v>1340</v>
      </c>
      <c r="X963" s="2" t="s">
        <v>1200</v>
      </c>
      <c r="Y963" s="96" t="s">
        <v>1201</v>
      </c>
    </row>
    <row r="964" spans="1:25" ht="150" x14ac:dyDescent="0.2">
      <c r="A964" s="2">
        <v>288</v>
      </c>
      <c r="B964" s="14" t="s">
        <v>1190</v>
      </c>
      <c r="C964" s="14" t="s">
        <v>1191</v>
      </c>
      <c r="D964" s="14" t="s">
        <v>1262</v>
      </c>
      <c r="E964" s="2">
        <v>81101500</v>
      </c>
      <c r="F964" s="2" t="s">
        <v>1453</v>
      </c>
      <c r="G964" s="3">
        <v>7</v>
      </c>
      <c r="H964" s="2">
        <v>7</v>
      </c>
      <c r="I964" s="2" t="s">
        <v>1411</v>
      </c>
      <c r="J964" s="3">
        <v>1</v>
      </c>
      <c r="K964" s="2" t="s">
        <v>30</v>
      </c>
      <c r="L964" s="2" t="s">
        <v>31</v>
      </c>
      <c r="M964" s="2" t="s">
        <v>1409</v>
      </c>
      <c r="N964" s="2">
        <v>0</v>
      </c>
      <c r="O964" s="58">
        <v>23650990</v>
      </c>
      <c r="P964" s="58">
        <v>23650990</v>
      </c>
      <c r="Q964" s="58">
        <v>0</v>
      </c>
      <c r="R964" s="58">
        <v>0</v>
      </c>
      <c r="S964" s="14" t="s">
        <v>1195</v>
      </c>
      <c r="T964" s="2" t="s">
        <v>1196</v>
      </c>
      <c r="U964" s="14" t="s">
        <v>1197</v>
      </c>
      <c r="V964" s="14" t="s">
        <v>1198</v>
      </c>
      <c r="W964" s="14" t="s">
        <v>1340</v>
      </c>
      <c r="X964" s="2" t="s">
        <v>1200</v>
      </c>
      <c r="Y964" s="96" t="s">
        <v>1201</v>
      </c>
    </row>
    <row r="965" spans="1:25" ht="285" x14ac:dyDescent="0.2">
      <c r="A965" s="2">
        <v>289</v>
      </c>
      <c r="B965" s="14" t="s">
        <v>1190</v>
      </c>
      <c r="C965" s="14" t="s">
        <v>1191</v>
      </c>
      <c r="D965" s="14" t="s">
        <v>1262</v>
      </c>
      <c r="E965" s="2">
        <v>81101500</v>
      </c>
      <c r="F965" s="2" t="s">
        <v>1454</v>
      </c>
      <c r="G965" s="3">
        <v>7</v>
      </c>
      <c r="H965" s="2">
        <v>7</v>
      </c>
      <c r="I965" s="2" t="s">
        <v>1411</v>
      </c>
      <c r="J965" s="3">
        <v>1</v>
      </c>
      <c r="K965" s="2" t="s">
        <v>30</v>
      </c>
      <c r="L965" s="2" t="s">
        <v>31</v>
      </c>
      <c r="M965" s="2" t="s">
        <v>1409</v>
      </c>
      <c r="N965" s="2">
        <v>0</v>
      </c>
      <c r="O965" s="58">
        <v>38620330</v>
      </c>
      <c r="P965" s="58">
        <v>38620330</v>
      </c>
      <c r="Q965" s="58">
        <v>0</v>
      </c>
      <c r="R965" s="58">
        <v>0</v>
      </c>
      <c r="S965" s="14" t="s">
        <v>1195</v>
      </c>
      <c r="T965" s="2" t="s">
        <v>1196</v>
      </c>
      <c r="U965" s="14" t="s">
        <v>1197</v>
      </c>
      <c r="V965" s="14" t="s">
        <v>1198</v>
      </c>
      <c r="W965" s="14" t="s">
        <v>1340</v>
      </c>
      <c r="X965" s="2" t="s">
        <v>1200</v>
      </c>
      <c r="Y965" s="96" t="s">
        <v>1201</v>
      </c>
    </row>
    <row r="966" spans="1:25" ht="240" x14ac:dyDescent="0.2">
      <c r="A966" s="2">
        <v>290</v>
      </c>
      <c r="B966" s="14" t="s">
        <v>1190</v>
      </c>
      <c r="C966" s="14" t="s">
        <v>1191</v>
      </c>
      <c r="D966" s="14" t="s">
        <v>1262</v>
      </c>
      <c r="E966" s="2">
        <v>81101500</v>
      </c>
      <c r="F966" s="2" t="s">
        <v>1441</v>
      </c>
      <c r="G966" s="3">
        <v>7</v>
      </c>
      <c r="H966" s="2">
        <v>7</v>
      </c>
      <c r="I966" s="2" t="s">
        <v>1414</v>
      </c>
      <c r="J966" s="3">
        <v>1</v>
      </c>
      <c r="K966" s="2" t="s">
        <v>30</v>
      </c>
      <c r="L966" s="2" t="s">
        <v>31</v>
      </c>
      <c r="M966" s="2" t="s">
        <v>1409</v>
      </c>
      <c r="N966" s="2">
        <v>0</v>
      </c>
      <c r="O966" s="58">
        <v>31330344</v>
      </c>
      <c r="P966" s="58">
        <v>31330344</v>
      </c>
      <c r="Q966" s="58">
        <v>0</v>
      </c>
      <c r="R966" s="58">
        <v>0</v>
      </c>
      <c r="S966" s="14" t="s">
        <v>1195</v>
      </c>
      <c r="T966" s="2" t="s">
        <v>1196</v>
      </c>
      <c r="U966" s="14" t="s">
        <v>1197</v>
      </c>
      <c r="V966" s="14" t="s">
        <v>1198</v>
      </c>
      <c r="W966" s="14" t="s">
        <v>1340</v>
      </c>
      <c r="X966" s="2" t="s">
        <v>1200</v>
      </c>
      <c r="Y966" s="96" t="s">
        <v>1201</v>
      </c>
    </row>
    <row r="967" spans="1:25" ht="240" x14ac:dyDescent="0.2">
      <c r="A967" s="2">
        <v>291</v>
      </c>
      <c r="B967" s="14" t="s">
        <v>1190</v>
      </c>
      <c r="C967" s="14" t="s">
        <v>1191</v>
      </c>
      <c r="D967" s="14" t="s">
        <v>1262</v>
      </c>
      <c r="E967" s="2">
        <v>80111617</v>
      </c>
      <c r="F967" s="2" t="s">
        <v>1419</v>
      </c>
      <c r="G967" s="3">
        <v>7</v>
      </c>
      <c r="H967" s="2">
        <v>7</v>
      </c>
      <c r="I967" s="2" t="s">
        <v>1417</v>
      </c>
      <c r="J967" s="3">
        <v>1</v>
      </c>
      <c r="K967" s="2" t="s">
        <v>30</v>
      </c>
      <c r="L967" s="2" t="s">
        <v>31</v>
      </c>
      <c r="M967" s="2" t="s">
        <v>1409</v>
      </c>
      <c r="N967" s="2">
        <v>0</v>
      </c>
      <c r="O967" s="58">
        <v>29563738</v>
      </c>
      <c r="P967" s="58">
        <v>29563738</v>
      </c>
      <c r="Q967" s="58">
        <v>0</v>
      </c>
      <c r="R967" s="58">
        <v>0</v>
      </c>
      <c r="S967" s="14" t="s">
        <v>1195</v>
      </c>
      <c r="T967" s="2" t="s">
        <v>1196</v>
      </c>
      <c r="U967" s="14" t="s">
        <v>1197</v>
      </c>
      <c r="V967" s="14" t="s">
        <v>1198</v>
      </c>
      <c r="W967" s="14" t="s">
        <v>1340</v>
      </c>
      <c r="X967" s="2" t="s">
        <v>1200</v>
      </c>
      <c r="Y967" s="96" t="s">
        <v>1201</v>
      </c>
    </row>
    <row r="968" spans="1:25" ht="150" x14ac:dyDescent="0.2">
      <c r="A968" s="2">
        <v>292</v>
      </c>
      <c r="B968" s="14" t="s">
        <v>1190</v>
      </c>
      <c r="C968" s="14" t="s">
        <v>1191</v>
      </c>
      <c r="D968" s="14" t="s">
        <v>1262</v>
      </c>
      <c r="E968" s="2">
        <v>81101500</v>
      </c>
      <c r="F968" s="2" t="s">
        <v>1455</v>
      </c>
      <c r="G968" s="3">
        <v>7</v>
      </c>
      <c r="H968" s="2">
        <v>7</v>
      </c>
      <c r="I968" s="2" t="s">
        <v>1422</v>
      </c>
      <c r="J968" s="3">
        <v>1</v>
      </c>
      <c r="K968" s="2" t="s">
        <v>30</v>
      </c>
      <c r="L968" s="2" t="s">
        <v>31</v>
      </c>
      <c r="M968" s="2" t="s">
        <v>1409</v>
      </c>
      <c r="N968" s="2">
        <v>0</v>
      </c>
      <c r="O968" s="58">
        <v>27364475</v>
      </c>
      <c r="P968" s="58">
        <v>27364475</v>
      </c>
      <c r="Q968" s="58">
        <v>0</v>
      </c>
      <c r="R968" s="58">
        <v>0</v>
      </c>
      <c r="S968" s="14" t="s">
        <v>1195</v>
      </c>
      <c r="T968" s="2" t="s">
        <v>1196</v>
      </c>
      <c r="U968" s="14" t="s">
        <v>1197</v>
      </c>
      <c r="V968" s="14" t="s">
        <v>1198</v>
      </c>
      <c r="W968" s="14" t="s">
        <v>1340</v>
      </c>
      <c r="X968" s="2" t="s">
        <v>1200</v>
      </c>
      <c r="Y968" s="96" t="s">
        <v>1201</v>
      </c>
    </row>
    <row r="969" spans="1:25" ht="300" x14ac:dyDescent="0.2">
      <c r="A969" s="2">
        <v>293</v>
      </c>
      <c r="B969" s="14" t="s">
        <v>1190</v>
      </c>
      <c r="C969" s="14" t="s">
        <v>1191</v>
      </c>
      <c r="D969" s="14" t="s">
        <v>1262</v>
      </c>
      <c r="E969" s="2">
        <v>80111617</v>
      </c>
      <c r="F969" s="2" t="s">
        <v>1456</v>
      </c>
      <c r="G969" s="3">
        <v>7</v>
      </c>
      <c r="H969" s="2">
        <v>7</v>
      </c>
      <c r="I969" s="2" t="s">
        <v>1422</v>
      </c>
      <c r="J969" s="3">
        <v>1</v>
      </c>
      <c r="K969" s="2" t="s">
        <v>30</v>
      </c>
      <c r="L969" s="2" t="s">
        <v>31</v>
      </c>
      <c r="M969" s="2" t="s">
        <v>1457</v>
      </c>
      <c r="N969" s="2">
        <v>0</v>
      </c>
      <c r="O969" s="58">
        <v>34320000</v>
      </c>
      <c r="P969" s="58">
        <v>34320000</v>
      </c>
      <c r="Q969" s="58">
        <v>0</v>
      </c>
      <c r="R969" s="58">
        <v>0</v>
      </c>
      <c r="S969" s="14" t="s">
        <v>1195</v>
      </c>
      <c r="T969" s="2" t="s">
        <v>1196</v>
      </c>
      <c r="U969" s="14" t="s">
        <v>1197</v>
      </c>
      <c r="V969" s="14" t="s">
        <v>1198</v>
      </c>
      <c r="W969" s="14" t="s">
        <v>1340</v>
      </c>
      <c r="X969" s="2" t="s">
        <v>1200</v>
      </c>
      <c r="Y969" s="96" t="s">
        <v>1201</v>
      </c>
    </row>
    <row r="970" spans="1:25" ht="180" x14ac:dyDescent="0.2">
      <c r="A970" s="2">
        <v>294</v>
      </c>
      <c r="B970" s="14" t="s">
        <v>1190</v>
      </c>
      <c r="C970" s="14" t="s">
        <v>1191</v>
      </c>
      <c r="D970" s="14" t="s">
        <v>1262</v>
      </c>
      <c r="E970" s="2">
        <v>80101500</v>
      </c>
      <c r="F970" s="2" t="s">
        <v>1458</v>
      </c>
      <c r="G970" s="3">
        <v>7</v>
      </c>
      <c r="H970" s="2">
        <v>7</v>
      </c>
      <c r="I970" s="2" t="s">
        <v>1414</v>
      </c>
      <c r="J970" s="3">
        <v>1</v>
      </c>
      <c r="K970" s="2" t="s">
        <v>30</v>
      </c>
      <c r="L970" s="2" t="s">
        <v>31</v>
      </c>
      <c r="M970" s="2" t="s">
        <v>1409</v>
      </c>
      <c r="N970" s="2">
        <v>0</v>
      </c>
      <c r="O970" s="58">
        <v>35602664</v>
      </c>
      <c r="P970" s="58">
        <v>35602664</v>
      </c>
      <c r="Q970" s="58">
        <v>0</v>
      </c>
      <c r="R970" s="58">
        <v>0</v>
      </c>
      <c r="S970" s="14" t="s">
        <v>1195</v>
      </c>
      <c r="T970" s="2" t="s">
        <v>1196</v>
      </c>
      <c r="U970" s="14" t="s">
        <v>1197</v>
      </c>
      <c r="V970" s="14" t="s">
        <v>1198</v>
      </c>
      <c r="W970" s="14" t="s">
        <v>1340</v>
      </c>
      <c r="X970" s="2" t="s">
        <v>1200</v>
      </c>
      <c r="Y970" s="96" t="s">
        <v>1201</v>
      </c>
    </row>
    <row r="971" spans="1:25" ht="195" x14ac:dyDescent="0.2">
      <c r="A971" s="2">
        <v>295</v>
      </c>
      <c r="B971" s="14" t="s">
        <v>1190</v>
      </c>
      <c r="C971" s="14" t="s">
        <v>1191</v>
      </c>
      <c r="D971" s="14" t="s">
        <v>1262</v>
      </c>
      <c r="E971" s="2">
        <v>80121704</v>
      </c>
      <c r="F971" s="2" t="s">
        <v>1459</v>
      </c>
      <c r="G971" s="3">
        <v>7</v>
      </c>
      <c r="H971" s="2">
        <v>7</v>
      </c>
      <c r="I971" s="2" t="s">
        <v>1422</v>
      </c>
      <c r="J971" s="3">
        <v>1</v>
      </c>
      <c r="K971" s="2" t="s">
        <v>30</v>
      </c>
      <c r="L971" s="2" t="s">
        <v>31</v>
      </c>
      <c r="M971" s="2" t="s">
        <v>1409</v>
      </c>
      <c r="N971" s="2">
        <v>0</v>
      </c>
      <c r="O971" s="58">
        <v>47179935</v>
      </c>
      <c r="P971" s="58">
        <v>47179935</v>
      </c>
      <c r="Q971" s="58">
        <v>0</v>
      </c>
      <c r="R971" s="58">
        <v>0</v>
      </c>
      <c r="S971" s="14" t="s">
        <v>1195</v>
      </c>
      <c r="T971" s="2" t="s">
        <v>1196</v>
      </c>
      <c r="U971" s="14" t="s">
        <v>1197</v>
      </c>
      <c r="V971" s="14" t="s">
        <v>1198</v>
      </c>
      <c r="W971" s="14" t="s">
        <v>1340</v>
      </c>
      <c r="X971" s="2" t="s">
        <v>1200</v>
      </c>
      <c r="Y971" s="96" t="s">
        <v>1201</v>
      </c>
    </row>
    <row r="972" spans="1:25" ht="150" x14ac:dyDescent="0.2">
      <c r="A972" s="2">
        <v>296</v>
      </c>
      <c r="B972" s="14" t="s">
        <v>1190</v>
      </c>
      <c r="C972" s="14" t="s">
        <v>1191</v>
      </c>
      <c r="D972" s="14" t="s">
        <v>1262</v>
      </c>
      <c r="E972" s="2">
        <v>80111706</v>
      </c>
      <c r="F972" s="2" t="s">
        <v>1460</v>
      </c>
      <c r="G972" s="3">
        <v>7</v>
      </c>
      <c r="H972" s="2">
        <v>7</v>
      </c>
      <c r="I972" s="2" t="s">
        <v>1433</v>
      </c>
      <c r="J972" s="3">
        <v>1</v>
      </c>
      <c r="K972" s="2" t="s">
        <v>30</v>
      </c>
      <c r="L972" s="2" t="s">
        <v>31</v>
      </c>
      <c r="M972" s="2" t="s">
        <v>1409</v>
      </c>
      <c r="N972" s="2">
        <v>0</v>
      </c>
      <c r="O972" s="58">
        <v>12031720</v>
      </c>
      <c r="P972" s="58">
        <v>12031720</v>
      </c>
      <c r="Q972" s="58">
        <v>0</v>
      </c>
      <c r="R972" s="58">
        <v>0</v>
      </c>
      <c r="S972" s="14" t="s">
        <v>1195</v>
      </c>
      <c r="T972" s="2" t="s">
        <v>1196</v>
      </c>
      <c r="U972" s="14" t="s">
        <v>1197</v>
      </c>
      <c r="V972" s="14" t="s">
        <v>1198</v>
      </c>
      <c r="W972" s="14" t="s">
        <v>1340</v>
      </c>
      <c r="X972" s="2" t="s">
        <v>1200</v>
      </c>
      <c r="Y972" s="96" t="s">
        <v>1201</v>
      </c>
    </row>
    <row r="973" spans="1:25" ht="150" x14ac:dyDescent="0.2">
      <c r="A973" s="2">
        <v>297</v>
      </c>
      <c r="B973" s="14" t="s">
        <v>1190</v>
      </c>
      <c r="C973" s="14" t="s">
        <v>1191</v>
      </c>
      <c r="D973" s="14" t="s">
        <v>1262</v>
      </c>
      <c r="E973" s="2">
        <v>93151501</v>
      </c>
      <c r="F973" s="2" t="s">
        <v>1455</v>
      </c>
      <c r="G973" s="3">
        <v>7</v>
      </c>
      <c r="H973" s="2">
        <v>7</v>
      </c>
      <c r="I973" s="2" t="s">
        <v>1417</v>
      </c>
      <c r="J973" s="3">
        <v>1</v>
      </c>
      <c r="K973" s="2" t="s">
        <v>30</v>
      </c>
      <c r="L973" s="2" t="s">
        <v>31</v>
      </c>
      <c r="M973" s="2" t="s">
        <v>1409</v>
      </c>
      <c r="N973" s="2">
        <v>0</v>
      </c>
      <c r="O973" s="58">
        <v>30746278</v>
      </c>
      <c r="P973" s="58">
        <v>30746278</v>
      </c>
      <c r="Q973" s="58">
        <v>0</v>
      </c>
      <c r="R973" s="58">
        <v>0</v>
      </c>
      <c r="S973" s="14" t="s">
        <v>1195</v>
      </c>
      <c r="T973" s="2" t="s">
        <v>1196</v>
      </c>
      <c r="U973" s="14" t="s">
        <v>1197</v>
      </c>
      <c r="V973" s="14" t="s">
        <v>1198</v>
      </c>
      <c r="W973" s="14" t="s">
        <v>1340</v>
      </c>
      <c r="X973" s="2" t="s">
        <v>1200</v>
      </c>
      <c r="Y973" s="96" t="s">
        <v>1201</v>
      </c>
    </row>
    <row r="974" spans="1:25" ht="240" x14ac:dyDescent="0.2">
      <c r="A974" s="2">
        <v>298</v>
      </c>
      <c r="B974" s="14" t="s">
        <v>1190</v>
      </c>
      <c r="C974" s="14" t="s">
        <v>1191</v>
      </c>
      <c r="D974" s="14" t="s">
        <v>1262</v>
      </c>
      <c r="E974" s="2">
        <v>80111617</v>
      </c>
      <c r="F974" s="2" t="s">
        <v>1461</v>
      </c>
      <c r="G974" s="3">
        <v>7</v>
      </c>
      <c r="H974" s="2">
        <v>7</v>
      </c>
      <c r="I974" s="2" t="s">
        <v>1417</v>
      </c>
      <c r="J974" s="3">
        <v>1</v>
      </c>
      <c r="K974" s="2" t="s">
        <v>30</v>
      </c>
      <c r="L974" s="2" t="s">
        <v>31</v>
      </c>
      <c r="M974" s="2" t="s">
        <v>1409</v>
      </c>
      <c r="N974" s="2">
        <v>0</v>
      </c>
      <c r="O974" s="58">
        <v>25091334</v>
      </c>
      <c r="P974" s="58">
        <v>25091334</v>
      </c>
      <c r="Q974" s="58">
        <v>0</v>
      </c>
      <c r="R974" s="58">
        <v>0</v>
      </c>
      <c r="S974" s="14" t="s">
        <v>1195</v>
      </c>
      <c r="T974" s="2" t="s">
        <v>1196</v>
      </c>
      <c r="U974" s="14" t="s">
        <v>1197</v>
      </c>
      <c r="V974" s="14" t="s">
        <v>1198</v>
      </c>
      <c r="W974" s="14" t="s">
        <v>1340</v>
      </c>
      <c r="X974" s="2" t="s">
        <v>1200</v>
      </c>
      <c r="Y974" s="96" t="s">
        <v>1201</v>
      </c>
    </row>
    <row r="975" spans="1:25" ht="180" x14ac:dyDescent="0.2">
      <c r="A975" s="2">
        <v>299</v>
      </c>
      <c r="B975" s="14" t="s">
        <v>1190</v>
      </c>
      <c r="C975" s="14" t="s">
        <v>1191</v>
      </c>
      <c r="D975" s="14" t="s">
        <v>1262</v>
      </c>
      <c r="E975" s="2">
        <v>80121704</v>
      </c>
      <c r="F975" s="2" t="s">
        <v>1462</v>
      </c>
      <c r="G975" s="3">
        <v>7</v>
      </c>
      <c r="H975" s="2">
        <v>7</v>
      </c>
      <c r="I975" s="2" t="s">
        <v>1411</v>
      </c>
      <c r="J975" s="3">
        <v>1</v>
      </c>
      <c r="K975" s="2" t="s">
        <v>30</v>
      </c>
      <c r="L975" s="2" t="s">
        <v>31</v>
      </c>
      <c r="M975" s="2" t="s">
        <v>1409</v>
      </c>
      <c r="N975" s="2">
        <v>0</v>
      </c>
      <c r="O975" s="58">
        <v>28842670</v>
      </c>
      <c r="P975" s="58">
        <v>28842670</v>
      </c>
      <c r="Q975" s="58">
        <v>0</v>
      </c>
      <c r="R975" s="58">
        <v>0</v>
      </c>
      <c r="S975" s="14" t="s">
        <v>1195</v>
      </c>
      <c r="T975" s="2" t="s">
        <v>1196</v>
      </c>
      <c r="U975" s="14" t="s">
        <v>1197</v>
      </c>
      <c r="V975" s="14" t="s">
        <v>1198</v>
      </c>
      <c r="W975" s="14" t="s">
        <v>1340</v>
      </c>
      <c r="X975" s="2" t="s">
        <v>1200</v>
      </c>
      <c r="Y975" s="96" t="s">
        <v>1201</v>
      </c>
    </row>
    <row r="976" spans="1:25" ht="150" x14ac:dyDescent="0.2">
      <c r="A976" s="2">
        <v>300</v>
      </c>
      <c r="B976" s="14" t="s">
        <v>1190</v>
      </c>
      <c r="C976" s="14" t="s">
        <v>1191</v>
      </c>
      <c r="D976" s="14" t="s">
        <v>1262</v>
      </c>
      <c r="E976" s="2">
        <v>80111617</v>
      </c>
      <c r="F976" s="2" t="s">
        <v>1463</v>
      </c>
      <c r="G976" s="3">
        <v>7</v>
      </c>
      <c r="H976" s="2">
        <v>7</v>
      </c>
      <c r="I976" s="2" t="s">
        <v>1417</v>
      </c>
      <c r="J976" s="3">
        <v>1</v>
      </c>
      <c r="K976" s="2" t="s">
        <v>30</v>
      </c>
      <c r="L976" s="2" t="s">
        <v>31</v>
      </c>
      <c r="M976" s="2" t="s">
        <v>1409</v>
      </c>
      <c r="N976" s="2">
        <v>0</v>
      </c>
      <c r="O976" s="58">
        <v>27289600</v>
      </c>
      <c r="P976" s="58">
        <v>27289600</v>
      </c>
      <c r="Q976" s="58">
        <v>0</v>
      </c>
      <c r="R976" s="58">
        <v>0</v>
      </c>
      <c r="S976" s="14" t="s">
        <v>1195</v>
      </c>
      <c r="T976" s="2" t="s">
        <v>1196</v>
      </c>
      <c r="U976" s="14" t="s">
        <v>1197</v>
      </c>
      <c r="V976" s="14" t="s">
        <v>1198</v>
      </c>
      <c r="W976" s="14" t="s">
        <v>1340</v>
      </c>
      <c r="X976" s="2" t="s">
        <v>1200</v>
      </c>
      <c r="Y976" s="96" t="s">
        <v>1201</v>
      </c>
    </row>
    <row r="977" spans="1:25" ht="240" x14ac:dyDescent="0.2">
      <c r="A977" s="2">
        <v>301</v>
      </c>
      <c r="B977" s="14" t="s">
        <v>1190</v>
      </c>
      <c r="C977" s="14" t="s">
        <v>1191</v>
      </c>
      <c r="D977" s="14" t="s">
        <v>1262</v>
      </c>
      <c r="E977" s="2">
        <v>80111617</v>
      </c>
      <c r="F977" s="2" t="s">
        <v>1464</v>
      </c>
      <c r="G977" s="3">
        <v>7</v>
      </c>
      <c r="H977" s="2">
        <v>7</v>
      </c>
      <c r="I977" s="2" t="s">
        <v>1411</v>
      </c>
      <c r="J977" s="3">
        <v>1</v>
      </c>
      <c r="K977" s="2" t="s">
        <v>30</v>
      </c>
      <c r="L977" s="2" t="s">
        <v>31</v>
      </c>
      <c r="M977" s="2" t="s">
        <v>1409</v>
      </c>
      <c r="N977" s="2">
        <v>0</v>
      </c>
      <c r="O977" s="58">
        <v>27688960</v>
      </c>
      <c r="P977" s="58">
        <v>27688960</v>
      </c>
      <c r="Q977" s="58">
        <v>0</v>
      </c>
      <c r="R977" s="58">
        <v>0</v>
      </c>
      <c r="S977" s="14" t="s">
        <v>1195</v>
      </c>
      <c r="T977" s="2" t="s">
        <v>1196</v>
      </c>
      <c r="U977" s="14" t="s">
        <v>1197</v>
      </c>
      <c r="V977" s="14" t="s">
        <v>1198</v>
      </c>
      <c r="W977" s="14" t="s">
        <v>1340</v>
      </c>
      <c r="X977" s="2" t="s">
        <v>1200</v>
      </c>
      <c r="Y977" s="96" t="s">
        <v>1201</v>
      </c>
    </row>
    <row r="978" spans="1:25" ht="300" x14ac:dyDescent="0.2">
      <c r="A978" s="2">
        <v>302</v>
      </c>
      <c r="B978" s="14" t="s">
        <v>1190</v>
      </c>
      <c r="C978" s="14" t="s">
        <v>1191</v>
      </c>
      <c r="D978" s="14" t="s">
        <v>1262</v>
      </c>
      <c r="E978" s="2">
        <v>80111617</v>
      </c>
      <c r="F978" s="2" t="s">
        <v>1465</v>
      </c>
      <c r="G978" s="3">
        <v>7</v>
      </c>
      <c r="H978" s="2">
        <v>7</v>
      </c>
      <c r="I978" s="2" t="s">
        <v>1417</v>
      </c>
      <c r="J978" s="3">
        <v>1</v>
      </c>
      <c r="K978" s="2" t="s">
        <v>30</v>
      </c>
      <c r="L978" s="2" t="s">
        <v>31</v>
      </c>
      <c r="M978" s="2" t="s">
        <v>1409</v>
      </c>
      <c r="N978" s="2">
        <v>0</v>
      </c>
      <c r="O978" s="58">
        <v>26973189</v>
      </c>
      <c r="P978" s="58">
        <v>26973189</v>
      </c>
      <c r="Q978" s="58">
        <v>0</v>
      </c>
      <c r="R978" s="58">
        <v>0</v>
      </c>
      <c r="S978" s="14" t="s">
        <v>1195</v>
      </c>
      <c r="T978" s="2" t="s">
        <v>1196</v>
      </c>
      <c r="U978" s="14" t="s">
        <v>1197</v>
      </c>
      <c r="V978" s="14" t="s">
        <v>1198</v>
      </c>
      <c r="W978" s="14" t="s">
        <v>1340</v>
      </c>
      <c r="X978" s="2" t="s">
        <v>1200</v>
      </c>
      <c r="Y978" s="96" t="s">
        <v>1201</v>
      </c>
    </row>
    <row r="979" spans="1:25" ht="240" x14ac:dyDescent="0.2">
      <c r="A979" s="2">
        <v>303</v>
      </c>
      <c r="B979" s="14" t="s">
        <v>1190</v>
      </c>
      <c r="C979" s="14" t="s">
        <v>1191</v>
      </c>
      <c r="D979" s="14" t="s">
        <v>1262</v>
      </c>
      <c r="E979" s="2">
        <v>81101500</v>
      </c>
      <c r="F979" s="2" t="s">
        <v>1466</v>
      </c>
      <c r="G979" s="3">
        <v>7</v>
      </c>
      <c r="H979" s="2">
        <v>7</v>
      </c>
      <c r="I979" s="2" t="s">
        <v>1411</v>
      </c>
      <c r="J979" s="3">
        <v>1</v>
      </c>
      <c r="K979" s="2" t="s">
        <v>30</v>
      </c>
      <c r="L979" s="2" t="s">
        <v>31</v>
      </c>
      <c r="M979" s="2" t="s">
        <v>1409</v>
      </c>
      <c r="N979" s="2">
        <v>0</v>
      </c>
      <c r="O979" s="58">
        <v>33280000</v>
      </c>
      <c r="P979" s="58">
        <v>33280000</v>
      </c>
      <c r="Q979" s="58">
        <v>0</v>
      </c>
      <c r="R979" s="58">
        <v>0</v>
      </c>
      <c r="S979" s="14" t="s">
        <v>1195</v>
      </c>
      <c r="T979" s="2" t="s">
        <v>1196</v>
      </c>
      <c r="U979" s="14" t="s">
        <v>1197</v>
      </c>
      <c r="V979" s="14" t="s">
        <v>1198</v>
      </c>
      <c r="W979" s="14" t="s">
        <v>1340</v>
      </c>
      <c r="X979" s="2" t="s">
        <v>1200</v>
      </c>
      <c r="Y979" s="96" t="s">
        <v>1201</v>
      </c>
    </row>
    <row r="980" spans="1:25" ht="165" x14ac:dyDescent="0.2">
      <c r="A980" s="2">
        <v>304</v>
      </c>
      <c r="B980" s="14" t="s">
        <v>1190</v>
      </c>
      <c r="C980" s="14" t="s">
        <v>1191</v>
      </c>
      <c r="D980" s="14" t="s">
        <v>1262</v>
      </c>
      <c r="E980" s="2">
        <v>93141511</v>
      </c>
      <c r="F980" s="2" t="s">
        <v>1467</v>
      </c>
      <c r="G980" s="3">
        <v>7</v>
      </c>
      <c r="H980" s="2">
        <v>7</v>
      </c>
      <c r="I980" s="2" t="s">
        <v>1468</v>
      </c>
      <c r="J980" s="3">
        <v>1</v>
      </c>
      <c r="K980" s="2" t="s">
        <v>30</v>
      </c>
      <c r="L980" s="2" t="s">
        <v>31</v>
      </c>
      <c r="M980" s="2" t="s">
        <v>1457</v>
      </c>
      <c r="N980" s="2">
        <v>0</v>
      </c>
      <c r="O980" s="58">
        <v>22200000</v>
      </c>
      <c r="P980" s="58">
        <v>22200000</v>
      </c>
      <c r="Q980" s="58">
        <v>0</v>
      </c>
      <c r="R980" s="58">
        <v>0</v>
      </c>
      <c r="S980" s="14" t="s">
        <v>1195</v>
      </c>
      <c r="T980" s="2" t="s">
        <v>1196</v>
      </c>
      <c r="U980" s="14" t="s">
        <v>1197</v>
      </c>
      <c r="V980" s="14" t="s">
        <v>1198</v>
      </c>
      <c r="W980" s="14" t="s">
        <v>1340</v>
      </c>
      <c r="X980" s="2" t="s">
        <v>1200</v>
      </c>
      <c r="Y980" s="96" t="s">
        <v>1201</v>
      </c>
    </row>
    <row r="981" spans="1:25" ht="210" x14ac:dyDescent="0.2">
      <c r="A981" s="2">
        <v>305</v>
      </c>
      <c r="B981" s="14" t="s">
        <v>1190</v>
      </c>
      <c r="C981" s="14" t="s">
        <v>1191</v>
      </c>
      <c r="D981" s="14" t="s">
        <v>1243</v>
      </c>
      <c r="E981" s="2">
        <v>93141511</v>
      </c>
      <c r="F981" s="2" t="s">
        <v>1469</v>
      </c>
      <c r="G981" s="3">
        <v>7</v>
      </c>
      <c r="H981" s="2">
        <v>7</v>
      </c>
      <c r="I981" s="2" t="s">
        <v>1468</v>
      </c>
      <c r="J981" s="3">
        <v>1</v>
      </c>
      <c r="K981" s="2" t="s">
        <v>30</v>
      </c>
      <c r="L981" s="2" t="s">
        <v>31</v>
      </c>
      <c r="M981" s="2" t="s">
        <v>1409</v>
      </c>
      <c r="N981" s="2">
        <v>0</v>
      </c>
      <c r="O981" s="58">
        <v>51000000</v>
      </c>
      <c r="P981" s="58">
        <v>51000000</v>
      </c>
      <c r="Q981" s="58">
        <v>0</v>
      </c>
      <c r="R981" s="58">
        <v>0</v>
      </c>
      <c r="S981" s="14" t="s">
        <v>1195</v>
      </c>
      <c r="T981" s="2" t="s">
        <v>1196</v>
      </c>
      <c r="U981" s="14" t="s">
        <v>1197</v>
      </c>
      <c r="V981" s="14" t="s">
        <v>1198</v>
      </c>
      <c r="W981" s="14" t="s">
        <v>1340</v>
      </c>
      <c r="X981" s="2" t="s">
        <v>1200</v>
      </c>
      <c r="Y981" s="96" t="s">
        <v>1201</v>
      </c>
    </row>
    <row r="982" spans="1:25" ht="195" x14ac:dyDescent="0.2">
      <c r="A982" s="2">
        <v>306</v>
      </c>
      <c r="B982" s="14" t="s">
        <v>1190</v>
      </c>
      <c r="C982" s="14" t="s">
        <v>1191</v>
      </c>
      <c r="D982" s="14" t="s">
        <v>1243</v>
      </c>
      <c r="E982" s="2">
        <v>93141511</v>
      </c>
      <c r="F982" s="2" t="s">
        <v>1470</v>
      </c>
      <c r="G982" s="3">
        <v>7</v>
      </c>
      <c r="H982" s="2">
        <v>7</v>
      </c>
      <c r="I982" s="2" t="s">
        <v>1468</v>
      </c>
      <c r="J982" s="3">
        <v>1</v>
      </c>
      <c r="K982" s="2" t="s">
        <v>30</v>
      </c>
      <c r="L982" s="2" t="s">
        <v>31</v>
      </c>
      <c r="M982" s="2" t="s">
        <v>1409</v>
      </c>
      <c r="N982" s="2">
        <v>0</v>
      </c>
      <c r="O982" s="58">
        <v>46200000</v>
      </c>
      <c r="P982" s="58">
        <v>46200000</v>
      </c>
      <c r="Q982" s="58">
        <v>0</v>
      </c>
      <c r="R982" s="58">
        <v>0</v>
      </c>
      <c r="S982" s="14" t="s">
        <v>1195</v>
      </c>
      <c r="T982" s="2" t="s">
        <v>1196</v>
      </c>
      <c r="U982" s="14" t="s">
        <v>1197</v>
      </c>
      <c r="V982" s="14" t="s">
        <v>1198</v>
      </c>
      <c r="W982" s="14" t="s">
        <v>1340</v>
      </c>
      <c r="X982" s="2" t="s">
        <v>1200</v>
      </c>
      <c r="Y982" s="96" t="s">
        <v>1201</v>
      </c>
    </row>
    <row r="983" spans="1:25" ht="195" x14ac:dyDescent="0.2">
      <c r="A983" s="2">
        <v>307</v>
      </c>
      <c r="B983" s="14" t="s">
        <v>1190</v>
      </c>
      <c r="C983" s="14" t="s">
        <v>1191</v>
      </c>
      <c r="D983" s="14" t="s">
        <v>1243</v>
      </c>
      <c r="E983" s="2">
        <v>93141511</v>
      </c>
      <c r="F983" s="2" t="s">
        <v>1471</v>
      </c>
      <c r="G983" s="3">
        <v>7</v>
      </c>
      <c r="H983" s="2">
        <v>7</v>
      </c>
      <c r="I983" s="2" t="s">
        <v>1468</v>
      </c>
      <c r="J983" s="3">
        <v>1</v>
      </c>
      <c r="K983" s="2" t="s">
        <v>30</v>
      </c>
      <c r="L983" s="2" t="s">
        <v>31</v>
      </c>
      <c r="M983" s="2" t="s">
        <v>1409</v>
      </c>
      <c r="N983" s="2">
        <v>0</v>
      </c>
      <c r="O983" s="58">
        <v>36000000</v>
      </c>
      <c r="P983" s="58">
        <v>36000000</v>
      </c>
      <c r="Q983" s="58">
        <v>0</v>
      </c>
      <c r="R983" s="58">
        <v>0</v>
      </c>
      <c r="S983" s="14" t="s">
        <v>1195</v>
      </c>
      <c r="T983" s="2" t="s">
        <v>1196</v>
      </c>
      <c r="U983" s="14" t="s">
        <v>1197</v>
      </c>
      <c r="V983" s="14" t="s">
        <v>1198</v>
      </c>
      <c r="W983" s="14" t="s">
        <v>1340</v>
      </c>
      <c r="X983" s="2" t="s">
        <v>1200</v>
      </c>
      <c r="Y983" s="96" t="s">
        <v>1201</v>
      </c>
    </row>
    <row r="984" spans="1:25" ht="195" x14ac:dyDescent="0.2">
      <c r="A984" s="2">
        <v>308</v>
      </c>
      <c r="B984" s="14" t="s">
        <v>1190</v>
      </c>
      <c r="C984" s="14" t="s">
        <v>1191</v>
      </c>
      <c r="D984" s="14" t="s">
        <v>1243</v>
      </c>
      <c r="E984" s="2">
        <v>93141511</v>
      </c>
      <c r="F984" s="2" t="s">
        <v>1467</v>
      </c>
      <c r="G984" s="3">
        <v>7</v>
      </c>
      <c r="H984" s="2">
        <v>7</v>
      </c>
      <c r="I984" s="2" t="s">
        <v>1468</v>
      </c>
      <c r="J984" s="3">
        <v>1</v>
      </c>
      <c r="K984" s="2" t="s">
        <v>30</v>
      </c>
      <c r="L984" s="2" t="s">
        <v>31</v>
      </c>
      <c r="M984" s="2" t="s">
        <v>1409</v>
      </c>
      <c r="N984" s="2">
        <v>0</v>
      </c>
      <c r="O984" s="58">
        <v>25200000</v>
      </c>
      <c r="P984" s="58">
        <v>25200000</v>
      </c>
      <c r="Q984" s="58">
        <v>0</v>
      </c>
      <c r="R984" s="58">
        <v>0</v>
      </c>
      <c r="S984" s="14" t="s">
        <v>1195</v>
      </c>
      <c r="T984" s="2" t="s">
        <v>1196</v>
      </c>
      <c r="U984" s="14" t="s">
        <v>1197</v>
      </c>
      <c r="V984" s="14" t="s">
        <v>1198</v>
      </c>
      <c r="W984" s="14" t="s">
        <v>1340</v>
      </c>
      <c r="X984" s="2" t="s">
        <v>1200</v>
      </c>
      <c r="Y984" s="96" t="s">
        <v>1201</v>
      </c>
    </row>
    <row r="985" spans="1:25" ht="150" x14ac:dyDescent="0.2">
      <c r="A985" s="2">
        <v>309</v>
      </c>
      <c r="B985" s="14" t="s">
        <v>1190</v>
      </c>
      <c r="C985" s="14" t="s">
        <v>1245</v>
      </c>
      <c r="D985" s="14" t="s">
        <v>1472</v>
      </c>
      <c r="E985" s="2">
        <v>81101512</v>
      </c>
      <c r="F985" s="2" t="s">
        <v>1473</v>
      </c>
      <c r="G985" s="3">
        <v>7</v>
      </c>
      <c r="H985" s="3">
        <v>7</v>
      </c>
      <c r="I985" s="2">
        <v>5</v>
      </c>
      <c r="J985" s="2">
        <v>1</v>
      </c>
      <c r="K985" s="2" t="s">
        <v>944</v>
      </c>
      <c r="L985" s="2" t="s">
        <v>1194</v>
      </c>
      <c r="M985" s="2" t="s">
        <v>945</v>
      </c>
      <c r="N985" s="2">
        <v>0</v>
      </c>
      <c r="O985" s="47">
        <v>274397002</v>
      </c>
      <c r="P985" s="47">
        <v>274397002</v>
      </c>
      <c r="Q985" s="1">
        <v>0</v>
      </c>
      <c r="R985" s="2">
        <v>0</v>
      </c>
      <c r="S985" s="14" t="s">
        <v>1195</v>
      </c>
      <c r="T985" s="2" t="s">
        <v>1196</v>
      </c>
      <c r="U985" s="14" t="s">
        <v>1197</v>
      </c>
      <c r="V985" s="14" t="s">
        <v>1198</v>
      </c>
      <c r="W985" s="14" t="s">
        <v>1199</v>
      </c>
      <c r="X985" s="2" t="s">
        <v>1200</v>
      </c>
      <c r="Y985" s="96" t="s">
        <v>1201</v>
      </c>
    </row>
    <row r="986" spans="1:25" ht="195" x14ac:dyDescent="0.2">
      <c r="A986" s="2">
        <v>310</v>
      </c>
      <c r="B986" s="14" t="s">
        <v>1190</v>
      </c>
      <c r="C986" s="14" t="s">
        <v>1245</v>
      </c>
      <c r="D986" s="14" t="s">
        <v>1472</v>
      </c>
      <c r="E986" s="2">
        <v>81101512</v>
      </c>
      <c r="F986" s="2" t="s">
        <v>1474</v>
      </c>
      <c r="G986" s="3">
        <v>7</v>
      </c>
      <c r="H986" s="3">
        <v>7</v>
      </c>
      <c r="I986" s="2">
        <v>6</v>
      </c>
      <c r="J986" s="2">
        <v>1</v>
      </c>
      <c r="K986" s="2" t="s">
        <v>944</v>
      </c>
      <c r="L986" s="2" t="s">
        <v>1194</v>
      </c>
      <c r="M986" s="2" t="s">
        <v>1205</v>
      </c>
      <c r="N986" s="2">
        <v>0</v>
      </c>
      <c r="O986" s="47">
        <v>121011081</v>
      </c>
      <c r="P986" s="47">
        <v>121011081</v>
      </c>
      <c r="Q986" s="47">
        <v>0</v>
      </c>
      <c r="R986" s="47">
        <v>0</v>
      </c>
      <c r="S986" s="14" t="s">
        <v>1195</v>
      </c>
      <c r="T986" s="2" t="s">
        <v>1196</v>
      </c>
      <c r="U986" s="14" t="s">
        <v>1197</v>
      </c>
      <c r="V986" s="14" t="s">
        <v>1198</v>
      </c>
      <c r="W986" s="14" t="s">
        <v>1199</v>
      </c>
      <c r="X986" s="2" t="s">
        <v>1200</v>
      </c>
      <c r="Y986" s="96" t="s">
        <v>1201</v>
      </c>
    </row>
    <row r="987" spans="1:25" ht="75" x14ac:dyDescent="0.2">
      <c r="A987" s="2" t="s">
        <v>1475</v>
      </c>
      <c r="B987" s="2" t="s">
        <v>1476</v>
      </c>
      <c r="C987" s="2" t="s">
        <v>1477</v>
      </c>
      <c r="D987" s="2" t="s">
        <v>1478</v>
      </c>
      <c r="E987" s="2">
        <v>86121503</v>
      </c>
      <c r="F987" s="2" t="s">
        <v>1479</v>
      </c>
      <c r="G987" s="3">
        <v>1</v>
      </c>
      <c r="H987" s="3">
        <v>1</v>
      </c>
      <c r="I987" s="2">
        <v>11</v>
      </c>
      <c r="J987" s="2">
        <v>1</v>
      </c>
      <c r="K987" s="2" t="s">
        <v>30</v>
      </c>
      <c r="L987" s="2" t="s">
        <v>31</v>
      </c>
      <c r="M987" s="2" t="s">
        <v>1480</v>
      </c>
      <c r="N987" s="2">
        <v>0</v>
      </c>
      <c r="O987" s="4">
        <v>281531791</v>
      </c>
      <c r="P987" s="5">
        <v>281531791</v>
      </c>
      <c r="Q987" s="1">
        <v>0</v>
      </c>
      <c r="R987" s="2">
        <v>0</v>
      </c>
      <c r="S987" s="2" t="s">
        <v>1481</v>
      </c>
      <c r="T987" s="2" t="s">
        <v>1482</v>
      </c>
      <c r="U987" s="2" t="s">
        <v>1483</v>
      </c>
      <c r="V987" s="2" t="s">
        <v>1484</v>
      </c>
      <c r="W987" s="2" t="s">
        <v>1485</v>
      </c>
      <c r="X987" s="2">
        <v>3241000</v>
      </c>
      <c r="Y987" s="96" t="s">
        <v>1486</v>
      </c>
    </row>
    <row r="988" spans="1:25" ht="75" x14ac:dyDescent="0.2">
      <c r="A988" s="2" t="s">
        <v>1487</v>
      </c>
      <c r="B988" s="2" t="s">
        <v>1476</v>
      </c>
      <c r="C988" s="2" t="s">
        <v>1477</v>
      </c>
      <c r="D988" s="2" t="s">
        <v>1478</v>
      </c>
      <c r="E988" s="2">
        <v>86121503</v>
      </c>
      <c r="F988" s="2" t="s">
        <v>1479</v>
      </c>
      <c r="G988" s="3">
        <v>1</v>
      </c>
      <c r="H988" s="3">
        <v>1</v>
      </c>
      <c r="I988" s="2">
        <v>11</v>
      </c>
      <c r="J988" s="2">
        <v>1</v>
      </c>
      <c r="K988" s="2" t="s">
        <v>30</v>
      </c>
      <c r="L988" s="2" t="s">
        <v>31</v>
      </c>
      <c r="M988" s="2" t="s">
        <v>1480</v>
      </c>
      <c r="N988" s="2">
        <v>0</v>
      </c>
      <c r="O988" s="4">
        <v>429691650</v>
      </c>
      <c r="P988" s="5">
        <v>429691650</v>
      </c>
      <c r="Q988" s="1">
        <v>0</v>
      </c>
      <c r="R988" s="2">
        <v>0</v>
      </c>
      <c r="S988" s="2" t="s">
        <v>1481</v>
      </c>
      <c r="T988" s="2" t="s">
        <v>1482</v>
      </c>
      <c r="U988" s="2" t="s">
        <v>1483</v>
      </c>
      <c r="V988" s="2" t="s">
        <v>1484</v>
      </c>
      <c r="W988" s="2" t="s">
        <v>1485</v>
      </c>
      <c r="X988" s="2">
        <v>3241000</v>
      </c>
      <c r="Y988" s="96" t="s">
        <v>1486</v>
      </c>
    </row>
    <row r="989" spans="1:25" ht="75" x14ac:dyDescent="0.2">
      <c r="A989" s="2" t="s">
        <v>1488</v>
      </c>
      <c r="B989" s="2" t="s">
        <v>1476</v>
      </c>
      <c r="C989" s="2" t="s">
        <v>1477</v>
      </c>
      <c r="D989" s="2" t="s">
        <v>1478</v>
      </c>
      <c r="E989" s="2">
        <v>86121503</v>
      </c>
      <c r="F989" s="2" t="s">
        <v>1479</v>
      </c>
      <c r="G989" s="3">
        <v>1</v>
      </c>
      <c r="H989" s="3">
        <v>1</v>
      </c>
      <c r="I989" s="2">
        <v>11</v>
      </c>
      <c r="J989" s="2">
        <v>1</v>
      </c>
      <c r="K989" s="2" t="s">
        <v>30</v>
      </c>
      <c r="L989" s="2" t="s">
        <v>31</v>
      </c>
      <c r="M989" s="2" t="s">
        <v>1480</v>
      </c>
      <c r="N989" s="2">
        <v>0</v>
      </c>
      <c r="O989" s="4">
        <v>370455723</v>
      </c>
      <c r="P989" s="5">
        <v>370455723</v>
      </c>
      <c r="Q989" s="1">
        <v>0</v>
      </c>
      <c r="R989" s="2">
        <v>0</v>
      </c>
      <c r="S989" s="2" t="s">
        <v>1481</v>
      </c>
      <c r="T989" s="2" t="s">
        <v>1482</v>
      </c>
      <c r="U989" s="2" t="s">
        <v>1483</v>
      </c>
      <c r="V989" s="2" t="s">
        <v>1484</v>
      </c>
      <c r="W989" s="2" t="s">
        <v>1485</v>
      </c>
      <c r="X989" s="2">
        <v>3241000</v>
      </c>
      <c r="Y989" s="96" t="s">
        <v>1486</v>
      </c>
    </row>
    <row r="990" spans="1:25" ht="75" x14ac:dyDescent="0.2">
      <c r="A990" s="2" t="s">
        <v>1489</v>
      </c>
      <c r="B990" s="2" t="s">
        <v>1476</v>
      </c>
      <c r="C990" s="2" t="s">
        <v>1477</v>
      </c>
      <c r="D990" s="2" t="s">
        <v>1478</v>
      </c>
      <c r="E990" s="2">
        <v>86121503</v>
      </c>
      <c r="F990" s="2" t="s">
        <v>1479</v>
      </c>
      <c r="G990" s="3">
        <v>1</v>
      </c>
      <c r="H990" s="3">
        <v>1</v>
      </c>
      <c r="I990" s="2">
        <v>11</v>
      </c>
      <c r="J990" s="2">
        <v>1</v>
      </c>
      <c r="K990" s="2" t="s">
        <v>30</v>
      </c>
      <c r="L990" s="2" t="s">
        <v>31</v>
      </c>
      <c r="M990" s="2" t="s">
        <v>1480</v>
      </c>
      <c r="N990" s="2">
        <v>0</v>
      </c>
      <c r="O990" s="4">
        <v>240300951</v>
      </c>
      <c r="P990" s="5">
        <v>240300951</v>
      </c>
      <c r="Q990" s="1">
        <v>0</v>
      </c>
      <c r="R990" s="2">
        <v>0</v>
      </c>
      <c r="S990" s="2" t="s">
        <v>1481</v>
      </c>
      <c r="T990" s="2" t="s">
        <v>1482</v>
      </c>
      <c r="U990" s="2" t="s">
        <v>1483</v>
      </c>
      <c r="V990" s="2" t="s">
        <v>1484</v>
      </c>
      <c r="W990" s="2" t="s">
        <v>1485</v>
      </c>
      <c r="X990" s="2">
        <v>3241000</v>
      </c>
      <c r="Y990" s="96" t="s">
        <v>1486</v>
      </c>
    </row>
    <row r="991" spans="1:25" ht="75" x14ac:dyDescent="0.2">
      <c r="A991" s="2" t="s">
        <v>1490</v>
      </c>
      <c r="B991" s="2" t="s">
        <v>1476</v>
      </c>
      <c r="C991" s="2" t="s">
        <v>1477</v>
      </c>
      <c r="D991" s="2" t="s">
        <v>1478</v>
      </c>
      <c r="E991" s="2">
        <v>86121503</v>
      </c>
      <c r="F991" s="2" t="s">
        <v>1479</v>
      </c>
      <c r="G991" s="3">
        <v>1</v>
      </c>
      <c r="H991" s="3">
        <v>1</v>
      </c>
      <c r="I991" s="2">
        <v>11</v>
      </c>
      <c r="J991" s="2">
        <v>1</v>
      </c>
      <c r="K991" s="2" t="s">
        <v>30</v>
      </c>
      <c r="L991" s="2" t="s">
        <v>31</v>
      </c>
      <c r="M991" s="2" t="s">
        <v>1480</v>
      </c>
      <c r="N991" s="2">
        <v>0</v>
      </c>
      <c r="O991" s="1">
        <v>220829900</v>
      </c>
      <c r="P991" s="9">
        <v>220829900</v>
      </c>
      <c r="Q991" s="1">
        <v>0</v>
      </c>
      <c r="R991" s="2">
        <v>0</v>
      </c>
      <c r="S991" s="2" t="s">
        <v>1481</v>
      </c>
      <c r="T991" s="2" t="s">
        <v>1482</v>
      </c>
      <c r="U991" s="2" t="s">
        <v>1483</v>
      </c>
      <c r="V991" s="2" t="s">
        <v>1484</v>
      </c>
      <c r="W991" s="2" t="s">
        <v>1485</v>
      </c>
      <c r="X991" s="2">
        <v>3241000</v>
      </c>
      <c r="Y991" s="96" t="s">
        <v>1486</v>
      </c>
    </row>
    <row r="992" spans="1:25" ht="75" x14ac:dyDescent="0.2">
      <c r="A992" s="2" t="s">
        <v>1491</v>
      </c>
      <c r="B992" s="2" t="s">
        <v>1476</v>
      </c>
      <c r="C992" s="2" t="s">
        <v>1477</v>
      </c>
      <c r="D992" s="2" t="s">
        <v>1478</v>
      </c>
      <c r="E992" s="2">
        <v>86121503</v>
      </c>
      <c r="F992" s="2" t="s">
        <v>1479</v>
      </c>
      <c r="G992" s="3">
        <v>1</v>
      </c>
      <c r="H992" s="3">
        <v>1</v>
      </c>
      <c r="I992" s="2">
        <v>11</v>
      </c>
      <c r="J992" s="2">
        <v>1</v>
      </c>
      <c r="K992" s="2" t="s">
        <v>30</v>
      </c>
      <c r="L992" s="2" t="s">
        <v>31</v>
      </c>
      <c r="M992" s="2" t="s">
        <v>1480</v>
      </c>
      <c r="N992" s="2">
        <v>0</v>
      </c>
      <c r="O992" s="4">
        <v>132234347</v>
      </c>
      <c r="P992" s="5">
        <v>132234347</v>
      </c>
      <c r="Q992" s="1">
        <v>0</v>
      </c>
      <c r="R992" s="2">
        <v>0</v>
      </c>
      <c r="S992" s="2" t="s">
        <v>1481</v>
      </c>
      <c r="T992" s="2" t="s">
        <v>1482</v>
      </c>
      <c r="U992" s="2" t="s">
        <v>1483</v>
      </c>
      <c r="V992" s="2" t="s">
        <v>1484</v>
      </c>
      <c r="W992" s="2" t="s">
        <v>1485</v>
      </c>
      <c r="X992" s="2">
        <v>3241000</v>
      </c>
      <c r="Y992" s="96" t="s">
        <v>1486</v>
      </c>
    </row>
    <row r="993" spans="1:25" ht="75" x14ac:dyDescent="0.2">
      <c r="A993" s="2" t="s">
        <v>1492</v>
      </c>
      <c r="B993" s="2" t="s">
        <v>1476</v>
      </c>
      <c r="C993" s="2" t="s">
        <v>1477</v>
      </c>
      <c r="D993" s="2" t="s">
        <v>1478</v>
      </c>
      <c r="E993" s="2">
        <v>86121503</v>
      </c>
      <c r="F993" s="2" t="s">
        <v>1479</v>
      </c>
      <c r="G993" s="3">
        <v>1</v>
      </c>
      <c r="H993" s="3">
        <v>1</v>
      </c>
      <c r="I993" s="2">
        <v>11</v>
      </c>
      <c r="J993" s="2">
        <v>1</v>
      </c>
      <c r="K993" s="2" t="s">
        <v>30</v>
      </c>
      <c r="L993" s="2" t="s">
        <v>31</v>
      </c>
      <c r="M993" s="2" t="s">
        <v>1480</v>
      </c>
      <c r="N993" s="2">
        <v>0</v>
      </c>
      <c r="O993" s="4">
        <v>194798040</v>
      </c>
      <c r="P993" s="5">
        <v>194798040</v>
      </c>
      <c r="Q993" s="1">
        <v>0</v>
      </c>
      <c r="R993" s="2">
        <v>0</v>
      </c>
      <c r="S993" s="2" t="s">
        <v>1481</v>
      </c>
      <c r="T993" s="2" t="s">
        <v>1482</v>
      </c>
      <c r="U993" s="2" t="s">
        <v>1483</v>
      </c>
      <c r="V993" s="2" t="s">
        <v>1484</v>
      </c>
      <c r="W993" s="2" t="s">
        <v>1485</v>
      </c>
      <c r="X993" s="2">
        <v>3241000</v>
      </c>
      <c r="Y993" s="96" t="s">
        <v>1486</v>
      </c>
    </row>
    <row r="994" spans="1:25" ht="75" x14ac:dyDescent="0.2">
      <c r="A994" s="2" t="s">
        <v>1493</v>
      </c>
      <c r="B994" s="2" t="s">
        <v>1476</v>
      </c>
      <c r="C994" s="2" t="s">
        <v>1477</v>
      </c>
      <c r="D994" s="2" t="s">
        <v>1478</v>
      </c>
      <c r="E994" s="2">
        <v>86121503</v>
      </c>
      <c r="F994" s="2" t="s">
        <v>1479</v>
      </c>
      <c r="G994" s="3">
        <v>1</v>
      </c>
      <c r="H994" s="3">
        <v>1</v>
      </c>
      <c r="I994" s="2">
        <v>11</v>
      </c>
      <c r="J994" s="2">
        <v>1</v>
      </c>
      <c r="K994" s="2" t="s">
        <v>30</v>
      </c>
      <c r="L994" s="2" t="s">
        <v>31</v>
      </c>
      <c r="M994" s="2" t="s">
        <v>1480</v>
      </c>
      <c r="N994" s="2">
        <v>0</v>
      </c>
      <c r="O994" s="4">
        <v>63255650</v>
      </c>
      <c r="P994" s="5">
        <v>63255650</v>
      </c>
      <c r="Q994" s="1">
        <v>0</v>
      </c>
      <c r="R994" s="2">
        <v>0</v>
      </c>
      <c r="S994" s="2" t="s">
        <v>1481</v>
      </c>
      <c r="T994" s="2" t="s">
        <v>1482</v>
      </c>
      <c r="U994" s="2" t="s">
        <v>1483</v>
      </c>
      <c r="V994" s="2" t="s">
        <v>1484</v>
      </c>
      <c r="W994" s="2" t="s">
        <v>1485</v>
      </c>
      <c r="X994" s="2">
        <v>3241000</v>
      </c>
      <c r="Y994" s="96" t="s">
        <v>1486</v>
      </c>
    </row>
    <row r="995" spans="1:25" ht="75" x14ac:dyDescent="0.2">
      <c r="A995" s="2" t="s">
        <v>1494</v>
      </c>
      <c r="B995" s="2" t="s">
        <v>1476</v>
      </c>
      <c r="C995" s="2" t="s">
        <v>1477</v>
      </c>
      <c r="D995" s="2" t="s">
        <v>1478</v>
      </c>
      <c r="E995" s="2">
        <v>86121503</v>
      </c>
      <c r="F995" s="2" t="s">
        <v>1479</v>
      </c>
      <c r="G995" s="3">
        <v>1</v>
      </c>
      <c r="H995" s="3">
        <v>1</v>
      </c>
      <c r="I995" s="2">
        <v>11</v>
      </c>
      <c r="J995" s="2">
        <v>1</v>
      </c>
      <c r="K995" s="2" t="s">
        <v>30</v>
      </c>
      <c r="L995" s="2" t="s">
        <v>31</v>
      </c>
      <c r="M995" s="2" t="s">
        <v>1480</v>
      </c>
      <c r="N995" s="2">
        <v>0</v>
      </c>
      <c r="O995" s="1">
        <v>90653380</v>
      </c>
      <c r="P995" s="1">
        <v>90653380</v>
      </c>
      <c r="Q995" s="1">
        <v>0</v>
      </c>
      <c r="R995" s="2">
        <v>0</v>
      </c>
      <c r="S995" s="2" t="s">
        <v>1481</v>
      </c>
      <c r="T995" s="2" t="s">
        <v>1482</v>
      </c>
      <c r="U995" s="2" t="s">
        <v>1483</v>
      </c>
      <c r="V995" s="2" t="s">
        <v>1484</v>
      </c>
      <c r="W995" s="2" t="s">
        <v>1485</v>
      </c>
      <c r="X995" s="2">
        <v>3241000</v>
      </c>
      <c r="Y995" s="96" t="s">
        <v>1486</v>
      </c>
    </row>
    <row r="996" spans="1:25" ht="75" x14ac:dyDescent="0.2">
      <c r="A996" s="2" t="s">
        <v>1495</v>
      </c>
      <c r="B996" s="2" t="s">
        <v>1476</v>
      </c>
      <c r="C996" s="2" t="s">
        <v>1477</v>
      </c>
      <c r="D996" s="2" t="s">
        <v>1478</v>
      </c>
      <c r="E996" s="2">
        <v>86121503</v>
      </c>
      <c r="F996" s="2" t="s">
        <v>1479</v>
      </c>
      <c r="G996" s="3">
        <v>1</v>
      </c>
      <c r="H996" s="3">
        <v>1</v>
      </c>
      <c r="I996" s="2">
        <v>11</v>
      </c>
      <c r="J996" s="2">
        <v>1</v>
      </c>
      <c r="K996" s="2" t="s">
        <v>30</v>
      </c>
      <c r="L996" s="2" t="s">
        <v>31</v>
      </c>
      <c r="M996" s="2" t="s">
        <v>1480</v>
      </c>
      <c r="N996" s="2">
        <v>0</v>
      </c>
      <c r="O996" s="4">
        <v>262221411</v>
      </c>
      <c r="P996" s="5">
        <v>262221411</v>
      </c>
      <c r="Q996" s="1">
        <v>0</v>
      </c>
      <c r="R996" s="2">
        <v>0</v>
      </c>
      <c r="S996" s="2" t="s">
        <v>1481</v>
      </c>
      <c r="T996" s="2" t="s">
        <v>1482</v>
      </c>
      <c r="U996" s="2" t="s">
        <v>1483</v>
      </c>
      <c r="V996" s="2" t="s">
        <v>1484</v>
      </c>
      <c r="W996" s="2" t="s">
        <v>1485</v>
      </c>
      <c r="X996" s="2">
        <v>3241000</v>
      </c>
      <c r="Y996" s="96" t="s">
        <v>1486</v>
      </c>
    </row>
    <row r="997" spans="1:25" ht="75" x14ac:dyDescent="0.2">
      <c r="A997" s="2" t="s">
        <v>1496</v>
      </c>
      <c r="B997" s="2" t="s">
        <v>1476</v>
      </c>
      <c r="C997" s="2" t="s">
        <v>1477</v>
      </c>
      <c r="D997" s="2" t="s">
        <v>1478</v>
      </c>
      <c r="E997" s="2">
        <v>86121503</v>
      </c>
      <c r="F997" s="2" t="s">
        <v>1479</v>
      </c>
      <c r="G997" s="3">
        <v>1</v>
      </c>
      <c r="H997" s="3">
        <v>1</v>
      </c>
      <c r="I997" s="2">
        <v>11</v>
      </c>
      <c r="J997" s="2">
        <v>1</v>
      </c>
      <c r="K997" s="2" t="s">
        <v>30</v>
      </c>
      <c r="L997" s="2" t="s">
        <v>31</v>
      </c>
      <c r="M997" s="2" t="s">
        <v>1480</v>
      </c>
      <c r="N997" s="2">
        <v>0</v>
      </c>
      <c r="O997" s="4">
        <v>285146637</v>
      </c>
      <c r="P997" s="5">
        <v>285146637</v>
      </c>
      <c r="Q997" s="1">
        <v>0</v>
      </c>
      <c r="R997" s="2">
        <v>0</v>
      </c>
      <c r="S997" s="2" t="s">
        <v>1481</v>
      </c>
      <c r="T997" s="2" t="s">
        <v>1482</v>
      </c>
      <c r="U997" s="2" t="s">
        <v>1483</v>
      </c>
      <c r="V997" s="2" t="s">
        <v>1484</v>
      </c>
      <c r="W997" s="2" t="s">
        <v>1485</v>
      </c>
      <c r="X997" s="2">
        <v>3241000</v>
      </c>
      <c r="Y997" s="96" t="s">
        <v>1486</v>
      </c>
    </row>
    <row r="998" spans="1:25" ht="75" x14ac:dyDescent="0.2">
      <c r="A998" s="2" t="s">
        <v>1497</v>
      </c>
      <c r="B998" s="2" t="s">
        <v>1476</v>
      </c>
      <c r="C998" s="2" t="s">
        <v>1477</v>
      </c>
      <c r="D998" s="2" t="s">
        <v>1478</v>
      </c>
      <c r="E998" s="2">
        <v>86121503</v>
      </c>
      <c r="F998" s="2" t="s">
        <v>1479</v>
      </c>
      <c r="G998" s="3">
        <v>1</v>
      </c>
      <c r="H998" s="3">
        <v>1</v>
      </c>
      <c r="I998" s="2">
        <v>11</v>
      </c>
      <c r="J998" s="2">
        <v>1</v>
      </c>
      <c r="K998" s="2" t="s">
        <v>30</v>
      </c>
      <c r="L998" s="2" t="s">
        <v>31</v>
      </c>
      <c r="M998" s="2" t="s">
        <v>1480</v>
      </c>
      <c r="N998" s="2">
        <v>0</v>
      </c>
      <c r="O998" s="4">
        <v>803363944</v>
      </c>
      <c r="P998" s="5">
        <v>803363944</v>
      </c>
      <c r="Q998" s="1">
        <v>0</v>
      </c>
      <c r="R998" s="2">
        <v>0</v>
      </c>
      <c r="S998" s="2" t="s">
        <v>1481</v>
      </c>
      <c r="T998" s="2" t="s">
        <v>1482</v>
      </c>
      <c r="U998" s="2" t="s">
        <v>1483</v>
      </c>
      <c r="V998" s="2" t="s">
        <v>1484</v>
      </c>
      <c r="W998" s="2" t="s">
        <v>1485</v>
      </c>
      <c r="X998" s="2">
        <v>3241000</v>
      </c>
      <c r="Y998" s="96" t="s">
        <v>1486</v>
      </c>
    </row>
    <row r="999" spans="1:25" ht="75" x14ac:dyDescent="0.2">
      <c r="A999" s="2" t="s">
        <v>1498</v>
      </c>
      <c r="B999" s="2" t="s">
        <v>1476</v>
      </c>
      <c r="C999" s="2" t="s">
        <v>1477</v>
      </c>
      <c r="D999" s="2" t="s">
        <v>1478</v>
      </c>
      <c r="E999" s="2">
        <v>86121503</v>
      </c>
      <c r="F999" s="2" t="s">
        <v>1479</v>
      </c>
      <c r="G999" s="3">
        <v>1</v>
      </c>
      <c r="H999" s="3">
        <v>1</v>
      </c>
      <c r="I999" s="2">
        <v>11</v>
      </c>
      <c r="J999" s="2">
        <v>1</v>
      </c>
      <c r="K999" s="2" t="s">
        <v>30</v>
      </c>
      <c r="L999" s="2" t="s">
        <v>31</v>
      </c>
      <c r="M999" s="2" t="s">
        <v>1480</v>
      </c>
      <c r="N999" s="2">
        <v>0</v>
      </c>
      <c r="O999" s="4">
        <v>44761497</v>
      </c>
      <c r="P999" s="5">
        <v>44761497</v>
      </c>
      <c r="Q999" s="1">
        <v>0</v>
      </c>
      <c r="R999" s="2">
        <v>0</v>
      </c>
      <c r="S999" s="2" t="s">
        <v>1481</v>
      </c>
      <c r="T999" s="2" t="s">
        <v>1482</v>
      </c>
      <c r="U999" s="2" t="s">
        <v>1483</v>
      </c>
      <c r="V999" s="2" t="s">
        <v>1484</v>
      </c>
      <c r="W999" s="2" t="s">
        <v>1485</v>
      </c>
      <c r="X999" s="2">
        <v>3241000</v>
      </c>
      <c r="Y999" s="96" t="s">
        <v>1486</v>
      </c>
    </row>
    <row r="1000" spans="1:25" ht="75" x14ac:dyDescent="0.2">
      <c r="A1000" s="2" t="s">
        <v>1499</v>
      </c>
      <c r="B1000" s="2" t="s">
        <v>1476</v>
      </c>
      <c r="C1000" s="2" t="s">
        <v>1477</v>
      </c>
      <c r="D1000" s="2" t="s">
        <v>1478</v>
      </c>
      <c r="E1000" s="2">
        <v>86121503</v>
      </c>
      <c r="F1000" s="2" t="s">
        <v>1479</v>
      </c>
      <c r="G1000" s="3">
        <v>1</v>
      </c>
      <c r="H1000" s="3">
        <v>1</v>
      </c>
      <c r="I1000" s="2">
        <v>11</v>
      </c>
      <c r="J1000" s="2">
        <v>1</v>
      </c>
      <c r="K1000" s="2" t="s">
        <v>30</v>
      </c>
      <c r="L1000" s="2" t="s">
        <v>31</v>
      </c>
      <c r="M1000" s="2" t="s">
        <v>1480</v>
      </c>
      <c r="N1000" s="2">
        <v>0</v>
      </c>
      <c r="O1000" s="4">
        <v>455120525</v>
      </c>
      <c r="P1000" s="5">
        <v>455120525</v>
      </c>
      <c r="Q1000" s="1">
        <v>0</v>
      </c>
      <c r="R1000" s="2">
        <v>0</v>
      </c>
      <c r="S1000" s="2" t="s">
        <v>1481</v>
      </c>
      <c r="T1000" s="2" t="s">
        <v>1482</v>
      </c>
      <c r="U1000" s="2" t="s">
        <v>1483</v>
      </c>
      <c r="V1000" s="2" t="s">
        <v>1484</v>
      </c>
      <c r="W1000" s="2" t="s">
        <v>1485</v>
      </c>
      <c r="X1000" s="2">
        <v>3241000</v>
      </c>
      <c r="Y1000" s="96" t="s">
        <v>1486</v>
      </c>
    </row>
    <row r="1001" spans="1:25" ht="75" x14ac:dyDescent="0.2">
      <c r="A1001" s="2" t="s">
        <v>1500</v>
      </c>
      <c r="B1001" s="2" t="s">
        <v>1476</v>
      </c>
      <c r="C1001" s="2" t="s">
        <v>1477</v>
      </c>
      <c r="D1001" s="2" t="s">
        <v>1478</v>
      </c>
      <c r="E1001" s="2">
        <v>86121503</v>
      </c>
      <c r="F1001" s="2" t="s">
        <v>1479</v>
      </c>
      <c r="G1001" s="3">
        <v>1</v>
      </c>
      <c r="H1001" s="3">
        <v>1</v>
      </c>
      <c r="I1001" s="2">
        <v>11</v>
      </c>
      <c r="J1001" s="2">
        <v>1</v>
      </c>
      <c r="K1001" s="2" t="s">
        <v>30</v>
      </c>
      <c r="L1001" s="2" t="s">
        <v>31</v>
      </c>
      <c r="M1001" s="2" t="s">
        <v>1480</v>
      </c>
      <c r="N1001" s="2">
        <v>0</v>
      </c>
      <c r="O1001" s="4">
        <v>240306272</v>
      </c>
      <c r="P1001" s="5">
        <v>240306272</v>
      </c>
      <c r="Q1001" s="1">
        <v>0</v>
      </c>
      <c r="R1001" s="2">
        <v>0</v>
      </c>
      <c r="S1001" s="2" t="s">
        <v>1481</v>
      </c>
      <c r="T1001" s="2" t="s">
        <v>1482</v>
      </c>
      <c r="U1001" s="2" t="s">
        <v>1483</v>
      </c>
      <c r="V1001" s="2" t="s">
        <v>1484</v>
      </c>
      <c r="W1001" s="2" t="s">
        <v>1485</v>
      </c>
      <c r="X1001" s="2">
        <v>3241000</v>
      </c>
      <c r="Y1001" s="96" t="s">
        <v>1486</v>
      </c>
    </row>
    <row r="1002" spans="1:25" ht="75" x14ac:dyDescent="0.2">
      <c r="A1002" s="2" t="s">
        <v>1501</v>
      </c>
      <c r="B1002" s="2" t="s">
        <v>1476</v>
      </c>
      <c r="C1002" s="2" t="s">
        <v>1477</v>
      </c>
      <c r="D1002" s="2" t="s">
        <v>1478</v>
      </c>
      <c r="E1002" s="2">
        <v>86121503</v>
      </c>
      <c r="F1002" s="2" t="s">
        <v>1479</v>
      </c>
      <c r="G1002" s="3">
        <v>1</v>
      </c>
      <c r="H1002" s="3">
        <v>1</v>
      </c>
      <c r="I1002" s="2">
        <v>11</v>
      </c>
      <c r="J1002" s="2">
        <v>1</v>
      </c>
      <c r="K1002" s="2" t="s">
        <v>30</v>
      </c>
      <c r="L1002" s="2" t="s">
        <v>31</v>
      </c>
      <c r="M1002" s="2" t="s">
        <v>1480</v>
      </c>
      <c r="N1002" s="2">
        <v>0</v>
      </c>
      <c r="O1002" s="4">
        <v>196988234</v>
      </c>
      <c r="P1002" s="5">
        <v>196988234</v>
      </c>
      <c r="Q1002" s="1">
        <v>0</v>
      </c>
      <c r="R1002" s="2">
        <v>0</v>
      </c>
      <c r="S1002" s="2" t="s">
        <v>1481</v>
      </c>
      <c r="T1002" s="2" t="s">
        <v>1482</v>
      </c>
      <c r="U1002" s="2" t="s">
        <v>1483</v>
      </c>
      <c r="V1002" s="2" t="s">
        <v>1484</v>
      </c>
      <c r="W1002" s="2" t="s">
        <v>1485</v>
      </c>
      <c r="X1002" s="2">
        <v>3241000</v>
      </c>
      <c r="Y1002" s="96" t="s">
        <v>1486</v>
      </c>
    </row>
    <row r="1003" spans="1:25" ht="75" x14ac:dyDescent="0.2">
      <c r="A1003" s="2" t="s">
        <v>1502</v>
      </c>
      <c r="B1003" s="2" t="s">
        <v>1476</v>
      </c>
      <c r="C1003" s="2" t="s">
        <v>1477</v>
      </c>
      <c r="D1003" s="2" t="s">
        <v>1478</v>
      </c>
      <c r="E1003" s="2">
        <v>86121503</v>
      </c>
      <c r="F1003" s="2" t="s">
        <v>1479</v>
      </c>
      <c r="G1003" s="3">
        <v>1</v>
      </c>
      <c r="H1003" s="3">
        <v>1</v>
      </c>
      <c r="I1003" s="2">
        <v>11</v>
      </c>
      <c r="J1003" s="2">
        <v>1</v>
      </c>
      <c r="K1003" s="2" t="s">
        <v>30</v>
      </c>
      <c r="L1003" s="2" t="s">
        <v>31</v>
      </c>
      <c r="M1003" s="2" t="s">
        <v>1480</v>
      </c>
      <c r="N1003" s="2">
        <v>0</v>
      </c>
      <c r="O1003" s="4">
        <v>705396297</v>
      </c>
      <c r="P1003" s="5">
        <v>705396297</v>
      </c>
      <c r="Q1003" s="1">
        <v>0</v>
      </c>
      <c r="R1003" s="2">
        <v>0</v>
      </c>
      <c r="S1003" s="2" t="s">
        <v>1481</v>
      </c>
      <c r="T1003" s="2" t="s">
        <v>1482</v>
      </c>
      <c r="U1003" s="2" t="s">
        <v>1483</v>
      </c>
      <c r="V1003" s="2" t="s">
        <v>1484</v>
      </c>
      <c r="W1003" s="2" t="s">
        <v>1485</v>
      </c>
      <c r="X1003" s="2">
        <v>3241000</v>
      </c>
      <c r="Y1003" s="96" t="s">
        <v>1486</v>
      </c>
    </row>
    <row r="1004" spans="1:25" ht="75" x14ac:dyDescent="0.2">
      <c r="A1004" s="2" t="s">
        <v>1503</v>
      </c>
      <c r="B1004" s="2" t="s">
        <v>1476</v>
      </c>
      <c r="C1004" s="2" t="s">
        <v>1477</v>
      </c>
      <c r="D1004" s="2" t="s">
        <v>1478</v>
      </c>
      <c r="E1004" s="2">
        <v>86121503</v>
      </c>
      <c r="F1004" s="2" t="s">
        <v>1479</v>
      </c>
      <c r="G1004" s="3">
        <v>1</v>
      </c>
      <c r="H1004" s="3">
        <v>1</v>
      </c>
      <c r="I1004" s="2">
        <v>11</v>
      </c>
      <c r="J1004" s="2">
        <v>1</v>
      </c>
      <c r="K1004" s="2" t="s">
        <v>30</v>
      </c>
      <c r="L1004" s="2" t="s">
        <v>31</v>
      </c>
      <c r="M1004" s="2" t="s">
        <v>1480</v>
      </c>
      <c r="N1004" s="2">
        <v>0</v>
      </c>
      <c r="O1004" s="4">
        <v>241184909</v>
      </c>
      <c r="P1004" s="5">
        <v>241184909</v>
      </c>
      <c r="Q1004" s="1">
        <v>0</v>
      </c>
      <c r="R1004" s="2">
        <v>0</v>
      </c>
      <c r="S1004" s="2" t="s">
        <v>1481</v>
      </c>
      <c r="T1004" s="2" t="s">
        <v>1482</v>
      </c>
      <c r="U1004" s="2" t="s">
        <v>1483</v>
      </c>
      <c r="V1004" s="2" t="s">
        <v>1484</v>
      </c>
      <c r="W1004" s="2" t="s">
        <v>1485</v>
      </c>
      <c r="X1004" s="2">
        <v>3241000</v>
      </c>
      <c r="Y1004" s="96" t="s">
        <v>1486</v>
      </c>
    </row>
    <row r="1005" spans="1:25" ht="75" x14ac:dyDescent="0.2">
      <c r="A1005" s="2" t="s">
        <v>1504</v>
      </c>
      <c r="B1005" s="2" t="s">
        <v>1476</v>
      </c>
      <c r="C1005" s="2" t="s">
        <v>1477</v>
      </c>
      <c r="D1005" s="2" t="s">
        <v>1478</v>
      </c>
      <c r="E1005" s="2">
        <v>86121503</v>
      </c>
      <c r="F1005" s="2" t="s">
        <v>1479</v>
      </c>
      <c r="G1005" s="3">
        <v>1</v>
      </c>
      <c r="H1005" s="3">
        <v>1</v>
      </c>
      <c r="I1005" s="2">
        <v>11</v>
      </c>
      <c r="J1005" s="2">
        <v>1</v>
      </c>
      <c r="K1005" s="2" t="s">
        <v>30</v>
      </c>
      <c r="L1005" s="2" t="s">
        <v>31</v>
      </c>
      <c r="M1005" s="2" t="s">
        <v>1480</v>
      </c>
      <c r="N1005" s="2">
        <v>0</v>
      </c>
      <c r="O1005" s="4">
        <v>50302020</v>
      </c>
      <c r="P1005" s="5">
        <v>50302020</v>
      </c>
      <c r="Q1005" s="1">
        <v>0</v>
      </c>
      <c r="R1005" s="2">
        <v>0</v>
      </c>
      <c r="S1005" s="2" t="s">
        <v>1481</v>
      </c>
      <c r="T1005" s="2" t="s">
        <v>1482</v>
      </c>
      <c r="U1005" s="2" t="s">
        <v>1483</v>
      </c>
      <c r="V1005" s="2" t="s">
        <v>1484</v>
      </c>
      <c r="W1005" s="2" t="s">
        <v>1485</v>
      </c>
      <c r="X1005" s="2">
        <v>3241000</v>
      </c>
      <c r="Y1005" s="96" t="s">
        <v>1486</v>
      </c>
    </row>
    <row r="1006" spans="1:25" ht="75" x14ac:dyDescent="0.2">
      <c r="A1006" s="2" t="s">
        <v>1505</v>
      </c>
      <c r="B1006" s="2" t="s">
        <v>1476</v>
      </c>
      <c r="C1006" s="2" t="s">
        <v>1477</v>
      </c>
      <c r="D1006" s="2" t="s">
        <v>1478</v>
      </c>
      <c r="E1006" s="2">
        <v>86121503</v>
      </c>
      <c r="F1006" s="2" t="s">
        <v>1479</v>
      </c>
      <c r="G1006" s="3">
        <v>1</v>
      </c>
      <c r="H1006" s="3">
        <v>1</v>
      </c>
      <c r="I1006" s="2">
        <v>11</v>
      </c>
      <c r="J1006" s="2">
        <v>1</v>
      </c>
      <c r="K1006" s="2" t="s">
        <v>30</v>
      </c>
      <c r="L1006" s="2" t="s">
        <v>31</v>
      </c>
      <c r="M1006" s="2" t="s">
        <v>1480</v>
      </c>
      <c r="N1006" s="2">
        <v>0</v>
      </c>
      <c r="O1006" s="4">
        <v>101123409</v>
      </c>
      <c r="P1006" s="5">
        <v>101123409</v>
      </c>
      <c r="Q1006" s="1">
        <v>0</v>
      </c>
      <c r="R1006" s="2">
        <v>0</v>
      </c>
      <c r="S1006" s="2" t="s">
        <v>1481</v>
      </c>
      <c r="T1006" s="2" t="s">
        <v>1482</v>
      </c>
      <c r="U1006" s="2" t="s">
        <v>1483</v>
      </c>
      <c r="V1006" s="2" t="s">
        <v>1484</v>
      </c>
      <c r="W1006" s="2" t="s">
        <v>1485</v>
      </c>
      <c r="X1006" s="2">
        <v>3241000</v>
      </c>
      <c r="Y1006" s="96" t="s">
        <v>1486</v>
      </c>
    </row>
    <row r="1007" spans="1:25" ht="75" x14ac:dyDescent="0.2">
      <c r="A1007" s="2" t="s">
        <v>1506</v>
      </c>
      <c r="B1007" s="2" t="s">
        <v>1476</v>
      </c>
      <c r="C1007" s="2" t="s">
        <v>1477</v>
      </c>
      <c r="D1007" s="2" t="s">
        <v>1478</v>
      </c>
      <c r="E1007" s="2">
        <v>86121503</v>
      </c>
      <c r="F1007" s="2" t="s">
        <v>1479</v>
      </c>
      <c r="G1007" s="3">
        <v>1</v>
      </c>
      <c r="H1007" s="3">
        <v>1</v>
      </c>
      <c r="I1007" s="2">
        <v>11</v>
      </c>
      <c r="J1007" s="2">
        <v>1</v>
      </c>
      <c r="K1007" s="2" t="s">
        <v>30</v>
      </c>
      <c r="L1007" s="2" t="s">
        <v>31</v>
      </c>
      <c r="M1007" s="2" t="s">
        <v>1480</v>
      </c>
      <c r="N1007" s="2">
        <v>0</v>
      </c>
      <c r="O1007" s="4">
        <v>439468004</v>
      </c>
      <c r="P1007" s="5">
        <v>439468004</v>
      </c>
      <c r="Q1007" s="1">
        <v>0</v>
      </c>
      <c r="R1007" s="2">
        <v>0</v>
      </c>
      <c r="S1007" s="2" t="s">
        <v>1481</v>
      </c>
      <c r="T1007" s="2" t="s">
        <v>1482</v>
      </c>
      <c r="U1007" s="2" t="s">
        <v>1483</v>
      </c>
      <c r="V1007" s="2" t="s">
        <v>1484</v>
      </c>
      <c r="W1007" s="2" t="s">
        <v>1485</v>
      </c>
      <c r="X1007" s="2">
        <v>3241000</v>
      </c>
      <c r="Y1007" s="96" t="s">
        <v>1486</v>
      </c>
    </row>
    <row r="1008" spans="1:25" ht="75" x14ac:dyDescent="0.2">
      <c r="A1008" s="2" t="s">
        <v>1507</v>
      </c>
      <c r="B1008" s="2" t="s">
        <v>1476</v>
      </c>
      <c r="C1008" s="2" t="s">
        <v>1477</v>
      </c>
      <c r="D1008" s="2" t="s">
        <v>1478</v>
      </c>
      <c r="E1008" s="2">
        <v>86121503</v>
      </c>
      <c r="F1008" s="2" t="s">
        <v>1479</v>
      </c>
      <c r="G1008" s="3">
        <v>1</v>
      </c>
      <c r="H1008" s="3">
        <v>1</v>
      </c>
      <c r="I1008" s="2">
        <v>11</v>
      </c>
      <c r="J1008" s="2">
        <v>1</v>
      </c>
      <c r="K1008" s="2" t="s">
        <v>30</v>
      </c>
      <c r="L1008" s="2" t="s">
        <v>31</v>
      </c>
      <c r="M1008" s="2" t="s">
        <v>1480</v>
      </c>
      <c r="N1008" s="2">
        <v>0</v>
      </c>
      <c r="O1008" s="4">
        <v>448542430</v>
      </c>
      <c r="P1008" s="5">
        <v>448542430</v>
      </c>
      <c r="Q1008" s="1">
        <v>0</v>
      </c>
      <c r="R1008" s="2">
        <v>0</v>
      </c>
      <c r="S1008" s="2" t="s">
        <v>1481</v>
      </c>
      <c r="T1008" s="2" t="s">
        <v>1482</v>
      </c>
      <c r="U1008" s="2" t="s">
        <v>1483</v>
      </c>
      <c r="V1008" s="2" t="s">
        <v>1484</v>
      </c>
      <c r="W1008" s="2" t="s">
        <v>1485</v>
      </c>
      <c r="X1008" s="2">
        <v>3241000</v>
      </c>
      <c r="Y1008" s="96" t="s">
        <v>1486</v>
      </c>
    </row>
    <row r="1009" spans="1:25" ht="75" x14ac:dyDescent="0.2">
      <c r="A1009" s="2" t="s">
        <v>1508</v>
      </c>
      <c r="B1009" s="2" t="s">
        <v>1476</v>
      </c>
      <c r="C1009" s="2" t="s">
        <v>1477</v>
      </c>
      <c r="D1009" s="2" t="s">
        <v>1478</v>
      </c>
      <c r="E1009" s="2">
        <v>86121503</v>
      </c>
      <c r="F1009" s="2" t="s">
        <v>1479</v>
      </c>
      <c r="G1009" s="3">
        <v>1</v>
      </c>
      <c r="H1009" s="3">
        <v>1</v>
      </c>
      <c r="I1009" s="2">
        <v>11</v>
      </c>
      <c r="J1009" s="2">
        <v>1</v>
      </c>
      <c r="K1009" s="2" t="s">
        <v>30</v>
      </c>
      <c r="L1009" s="2" t="s">
        <v>31</v>
      </c>
      <c r="M1009" s="2" t="s">
        <v>1480</v>
      </c>
      <c r="N1009" s="2">
        <v>0</v>
      </c>
      <c r="O1009" s="4">
        <v>429212482</v>
      </c>
      <c r="P1009" s="5">
        <v>429212482</v>
      </c>
      <c r="Q1009" s="1">
        <v>0</v>
      </c>
      <c r="R1009" s="2">
        <v>0</v>
      </c>
      <c r="S1009" s="2" t="s">
        <v>1481</v>
      </c>
      <c r="T1009" s="2" t="s">
        <v>1482</v>
      </c>
      <c r="U1009" s="2" t="s">
        <v>1483</v>
      </c>
      <c r="V1009" s="2" t="s">
        <v>1484</v>
      </c>
      <c r="W1009" s="2" t="s">
        <v>1485</v>
      </c>
      <c r="X1009" s="2">
        <v>3241000</v>
      </c>
      <c r="Y1009" s="96" t="s">
        <v>1486</v>
      </c>
    </row>
    <row r="1010" spans="1:25" ht="75" x14ac:dyDescent="0.2">
      <c r="A1010" s="2" t="s">
        <v>1509</v>
      </c>
      <c r="B1010" s="2" t="s">
        <v>1476</v>
      </c>
      <c r="C1010" s="2" t="s">
        <v>1477</v>
      </c>
      <c r="D1010" s="2" t="s">
        <v>1478</v>
      </c>
      <c r="E1010" s="2">
        <v>86121503</v>
      </c>
      <c r="F1010" s="2" t="s">
        <v>1479</v>
      </c>
      <c r="G1010" s="3">
        <v>1</v>
      </c>
      <c r="H1010" s="3">
        <v>1</v>
      </c>
      <c r="I1010" s="2">
        <v>11</v>
      </c>
      <c r="J1010" s="2">
        <v>1</v>
      </c>
      <c r="K1010" s="2" t="s">
        <v>30</v>
      </c>
      <c r="L1010" s="2" t="s">
        <v>31</v>
      </c>
      <c r="M1010" s="2" t="s">
        <v>1480</v>
      </c>
      <c r="N1010" s="2">
        <v>0</v>
      </c>
      <c r="O1010" s="4">
        <v>1720818000</v>
      </c>
      <c r="P1010" s="5">
        <v>1720818000</v>
      </c>
      <c r="Q1010" s="1">
        <v>0</v>
      </c>
      <c r="R1010" s="2">
        <v>0</v>
      </c>
      <c r="S1010" s="2" t="s">
        <v>1481</v>
      </c>
      <c r="T1010" s="2" t="s">
        <v>1482</v>
      </c>
      <c r="U1010" s="2" t="s">
        <v>1483</v>
      </c>
      <c r="V1010" s="2" t="s">
        <v>1484</v>
      </c>
      <c r="W1010" s="2" t="s">
        <v>1485</v>
      </c>
      <c r="X1010" s="2">
        <v>3241000</v>
      </c>
      <c r="Y1010" s="96" t="s">
        <v>1486</v>
      </c>
    </row>
    <row r="1011" spans="1:25" ht="75" x14ac:dyDescent="0.2">
      <c r="A1011" s="2" t="s">
        <v>1510</v>
      </c>
      <c r="B1011" s="2" t="s">
        <v>1476</v>
      </c>
      <c r="C1011" s="2" t="s">
        <v>1477</v>
      </c>
      <c r="D1011" s="2" t="s">
        <v>1478</v>
      </c>
      <c r="E1011" s="2">
        <v>86121503</v>
      </c>
      <c r="F1011" s="2" t="s">
        <v>1479</v>
      </c>
      <c r="G1011" s="3">
        <v>1</v>
      </c>
      <c r="H1011" s="3">
        <v>1</v>
      </c>
      <c r="I1011" s="2">
        <v>11</v>
      </c>
      <c r="J1011" s="2">
        <v>1</v>
      </c>
      <c r="K1011" s="2" t="s">
        <v>30</v>
      </c>
      <c r="L1011" s="2" t="s">
        <v>31</v>
      </c>
      <c r="M1011" s="2" t="s">
        <v>1480</v>
      </c>
      <c r="N1011" s="2">
        <v>0</v>
      </c>
      <c r="O1011" s="4">
        <v>535380697</v>
      </c>
      <c r="P1011" s="5">
        <v>535380697</v>
      </c>
      <c r="Q1011" s="1">
        <v>0</v>
      </c>
      <c r="R1011" s="2">
        <v>0</v>
      </c>
      <c r="S1011" s="2" t="s">
        <v>1481</v>
      </c>
      <c r="T1011" s="2" t="s">
        <v>1482</v>
      </c>
      <c r="U1011" s="2" t="s">
        <v>1483</v>
      </c>
      <c r="V1011" s="2" t="s">
        <v>1484</v>
      </c>
      <c r="W1011" s="2" t="s">
        <v>1485</v>
      </c>
      <c r="X1011" s="2">
        <v>3241000</v>
      </c>
      <c r="Y1011" s="96" t="s">
        <v>1486</v>
      </c>
    </row>
    <row r="1012" spans="1:25" ht="75" x14ac:dyDescent="0.2">
      <c r="A1012" s="2" t="s">
        <v>1511</v>
      </c>
      <c r="B1012" s="2" t="s">
        <v>1476</v>
      </c>
      <c r="C1012" s="2" t="s">
        <v>1477</v>
      </c>
      <c r="D1012" s="2" t="s">
        <v>1478</v>
      </c>
      <c r="E1012" s="2">
        <v>86121503</v>
      </c>
      <c r="F1012" s="2" t="s">
        <v>1479</v>
      </c>
      <c r="G1012" s="3">
        <v>1</v>
      </c>
      <c r="H1012" s="3">
        <v>1</v>
      </c>
      <c r="I1012" s="2">
        <v>11</v>
      </c>
      <c r="J1012" s="2">
        <v>1</v>
      </c>
      <c r="K1012" s="2" t="s">
        <v>30</v>
      </c>
      <c r="L1012" s="2" t="s">
        <v>31</v>
      </c>
      <c r="M1012" s="2" t="s">
        <v>1480</v>
      </c>
      <c r="N1012" s="2">
        <v>0</v>
      </c>
      <c r="O1012" s="4">
        <v>470901407</v>
      </c>
      <c r="P1012" s="5">
        <v>470901407</v>
      </c>
      <c r="Q1012" s="1">
        <v>0</v>
      </c>
      <c r="R1012" s="2">
        <v>0</v>
      </c>
      <c r="S1012" s="2" t="s">
        <v>1481</v>
      </c>
      <c r="T1012" s="2" t="s">
        <v>1482</v>
      </c>
      <c r="U1012" s="2" t="s">
        <v>1483</v>
      </c>
      <c r="V1012" s="2" t="s">
        <v>1484</v>
      </c>
      <c r="W1012" s="2" t="s">
        <v>1485</v>
      </c>
      <c r="X1012" s="2">
        <v>3241000</v>
      </c>
      <c r="Y1012" s="96" t="s">
        <v>1486</v>
      </c>
    </row>
    <row r="1013" spans="1:25" ht="75" x14ac:dyDescent="0.2">
      <c r="A1013" s="2" t="s">
        <v>1512</v>
      </c>
      <c r="B1013" s="2" t="s">
        <v>1476</v>
      </c>
      <c r="C1013" s="2" t="s">
        <v>1477</v>
      </c>
      <c r="D1013" s="2" t="s">
        <v>1478</v>
      </c>
      <c r="E1013" s="2">
        <v>86121503</v>
      </c>
      <c r="F1013" s="2" t="s">
        <v>1479</v>
      </c>
      <c r="G1013" s="3">
        <v>1</v>
      </c>
      <c r="H1013" s="3">
        <v>1</v>
      </c>
      <c r="I1013" s="2">
        <v>11</v>
      </c>
      <c r="J1013" s="2">
        <v>1</v>
      </c>
      <c r="K1013" s="2" t="s">
        <v>30</v>
      </c>
      <c r="L1013" s="2" t="s">
        <v>31</v>
      </c>
      <c r="M1013" s="2" t="s">
        <v>1480</v>
      </c>
      <c r="N1013" s="2">
        <v>0</v>
      </c>
      <c r="O1013" s="1">
        <v>109067766</v>
      </c>
      <c r="P1013" s="9">
        <v>109067766</v>
      </c>
      <c r="Q1013" s="1">
        <v>0</v>
      </c>
      <c r="R1013" s="2">
        <v>0</v>
      </c>
      <c r="S1013" s="2" t="s">
        <v>1481</v>
      </c>
      <c r="T1013" s="2" t="s">
        <v>1482</v>
      </c>
      <c r="U1013" s="2" t="s">
        <v>1483</v>
      </c>
      <c r="V1013" s="2" t="s">
        <v>1484</v>
      </c>
      <c r="W1013" s="2" t="s">
        <v>1485</v>
      </c>
      <c r="X1013" s="2">
        <v>3241000</v>
      </c>
      <c r="Y1013" s="96" t="s">
        <v>1486</v>
      </c>
    </row>
    <row r="1014" spans="1:25" ht="75" x14ac:dyDescent="0.2">
      <c r="A1014" s="2" t="s">
        <v>1513</v>
      </c>
      <c r="B1014" s="2" t="s">
        <v>1476</v>
      </c>
      <c r="C1014" s="2" t="s">
        <v>1477</v>
      </c>
      <c r="D1014" s="2" t="s">
        <v>1478</v>
      </c>
      <c r="E1014" s="2">
        <v>86121503</v>
      </c>
      <c r="F1014" s="2" t="s">
        <v>1479</v>
      </c>
      <c r="G1014" s="3">
        <v>1</v>
      </c>
      <c r="H1014" s="3">
        <v>1</v>
      </c>
      <c r="I1014" s="2">
        <v>11</v>
      </c>
      <c r="J1014" s="2">
        <v>1</v>
      </c>
      <c r="K1014" s="2" t="s">
        <v>30</v>
      </c>
      <c r="L1014" s="2" t="s">
        <v>31</v>
      </c>
      <c r="M1014" s="2" t="s">
        <v>1480</v>
      </c>
      <c r="N1014" s="2">
        <v>0</v>
      </c>
      <c r="O1014" s="4">
        <v>1070614989</v>
      </c>
      <c r="P1014" s="5">
        <v>1070614989</v>
      </c>
      <c r="Q1014" s="1">
        <v>0</v>
      </c>
      <c r="R1014" s="2">
        <v>0</v>
      </c>
      <c r="S1014" s="2" t="s">
        <v>1481</v>
      </c>
      <c r="T1014" s="2" t="s">
        <v>1482</v>
      </c>
      <c r="U1014" s="2" t="s">
        <v>1483</v>
      </c>
      <c r="V1014" s="2" t="s">
        <v>1484</v>
      </c>
      <c r="W1014" s="2" t="s">
        <v>1485</v>
      </c>
      <c r="X1014" s="2">
        <v>3241000</v>
      </c>
      <c r="Y1014" s="96" t="s">
        <v>1486</v>
      </c>
    </row>
    <row r="1015" spans="1:25" ht="75" x14ac:dyDescent="0.2">
      <c r="A1015" s="2" t="s">
        <v>1514</v>
      </c>
      <c r="B1015" s="2" t="s">
        <v>1476</v>
      </c>
      <c r="C1015" s="2" t="s">
        <v>1477</v>
      </c>
      <c r="D1015" s="2" t="s">
        <v>1478</v>
      </c>
      <c r="E1015" s="2">
        <v>86121503</v>
      </c>
      <c r="F1015" s="2" t="s">
        <v>1479</v>
      </c>
      <c r="G1015" s="3">
        <v>1</v>
      </c>
      <c r="H1015" s="3">
        <v>1</v>
      </c>
      <c r="I1015" s="2">
        <v>11</v>
      </c>
      <c r="J1015" s="2">
        <v>1</v>
      </c>
      <c r="K1015" s="2" t="s">
        <v>30</v>
      </c>
      <c r="L1015" s="2" t="s">
        <v>31</v>
      </c>
      <c r="M1015" s="2" t="s">
        <v>1480</v>
      </c>
      <c r="N1015" s="2">
        <v>0</v>
      </c>
      <c r="O1015" s="4">
        <v>218460716</v>
      </c>
      <c r="P1015" s="5">
        <v>218460716</v>
      </c>
      <c r="Q1015" s="1">
        <v>0</v>
      </c>
      <c r="R1015" s="2">
        <v>0</v>
      </c>
      <c r="S1015" s="2" t="s">
        <v>1481</v>
      </c>
      <c r="T1015" s="2" t="s">
        <v>1482</v>
      </c>
      <c r="U1015" s="2" t="s">
        <v>1483</v>
      </c>
      <c r="V1015" s="2" t="s">
        <v>1484</v>
      </c>
      <c r="W1015" s="2" t="s">
        <v>1485</v>
      </c>
      <c r="X1015" s="2">
        <v>3241000</v>
      </c>
      <c r="Y1015" s="96" t="s">
        <v>1486</v>
      </c>
    </row>
    <row r="1016" spans="1:25" ht="75" x14ac:dyDescent="0.2">
      <c r="A1016" s="2" t="s">
        <v>1515</v>
      </c>
      <c r="B1016" s="2" t="s">
        <v>1476</v>
      </c>
      <c r="C1016" s="2" t="s">
        <v>1477</v>
      </c>
      <c r="D1016" s="2" t="s">
        <v>1478</v>
      </c>
      <c r="E1016" s="2">
        <v>86121503</v>
      </c>
      <c r="F1016" s="2" t="s">
        <v>1479</v>
      </c>
      <c r="G1016" s="3">
        <v>1</v>
      </c>
      <c r="H1016" s="3">
        <v>1</v>
      </c>
      <c r="I1016" s="2">
        <v>11</v>
      </c>
      <c r="J1016" s="2">
        <v>1</v>
      </c>
      <c r="K1016" s="2" t="s">
        <v>30</v>
      </c>
      <c r="L1016" s="2" t="s">
        <v>31</v>
      </c>
      <c r="M1016" s="2" t="s">
        <v>1480</v>
      </c>
      <c r="N1016" s="2">
        <v>0</v>
      </c>
      <c r="O1016" s="4">
        <v>139702733</v>
      </c>
      <c r="P1016" s="5">
        <v>139702733</v>
      </c>
      <c r="Q1016" s="1">
        <v>0</v>
      </c>
      <c r="R1016" s="2">
        <v>0</v>
      </c>
      <c r="S1016" s="2" t="s">
        <v>1481</v>
      </c>
      <c r="T1016" s="2" t="s">
        <v>1482</v>
      </c>
      <c r="U1016" s="2" t="s">
        <v>1483</v>
      </c>
      <c r="V1016" s="2" t="s">
        <v>1484</v>
      </c>
      <c r="W1016" s="2" t="s">
        <v>1485</v>
      </c>
      <c r="X1016" s="2">
        <v>3241000</v>
      </c>
      <c r="Y1016" s="96" t="s">
        <v>1486</v>
      </c>
    </row>
    <row r="1017" spans="1:25" ht="75" x14ac:dyDescent="0.2">
      <c r="A1017" s="2" t="s">
        <v>1516</v>
      </c>
      <c r="B1017" s="2" t="s">
        <v>1476</v>
      </c>
      <c r="C1017" s="2" t="s">
        <v>1477</v>
      </c>
      <c r="D1017" s="2" t="s">
        <v>1478</v>
      </c>
      <c r="E1017" s="2">
        <v>86121503</v>
      </c>
      <c r="F1017" s="2" t="s">
        <v>1479</v>
      </c>
      <c r="G1017" s="3">
        <v>1</v>
      </c>
      <c r="H1017" s="3">
        <v>1</v>
      </c>
      <c r="I1017" s="2">
        <v>11</v>
      </c>
      <c r="J1017" s="2">
        <v>1</v>
      </c>
      <c r="K1017" s="2" t="s">
        <v>30</v>
      </c>
      <c r="L1017" s="2" t="s">
        <v>31</v>
      </c>
      <c r="M1017" s="2" t="s">
        <v>1480</v>
      </c>
      <c r="N1017" s="2">
        <v>0</v>
      </c>
      <c r="O1017" s="4">
        <v>1025409492</v>
      </c>
      <c r="P1017" s="5">
        <v>1025409492</v>
      </c>
      <c r="Q1017" s="1">
        <v>0</v>
      </c>
      <c r="R1017" s="2">
        <v>0</v>
      </c>
      <c r="S1017" s="2" t="s">
        <v>1481</v>
      </c>
      <c r="T1017" s="2" t="s">
        <v>1482</v>
      </c>
      <c r="U1017" s="2" t="s">
        <v>1483</v>
      </c>
      <c r="V1017" s="2" t="s">
        <v>1484</v>
      </c>
      <c r="W1017" s="2" t="s">
        <v>1485</v>
      </c>
      <c r="X1017" s="2">
        <v>3241000</v>
      </c>
      <c r="Y1017" s="96" t="s">
        <v>1486</v>
      </c>
    </row>
    <row r="1018" spans="1:25" ht="75" x14ac:dyDescent="0.2">
      <c r="A1018" s="2" t="s">
        <v>1517</v>
      </c>
      <c r="B1018" s="2" t="s">
        <v>1476</v>
      </c>
      <c r="C1018" s="2" t="s">
        <v>1477</v>
      </c>
      <c r="D1018" s="2" t="s">
        <v>1478</v>
      </c>
      <c r="E1018" s="2">
        <v>86121503</v>
      </c>
      <c r="F1018" s="2" t="s">
        <v>1479</v>
      </c>
      <c r="G1018" s="3">
        <v>1</v>
      </c>
      <c r="H1018" s="3">
        <v>1</v>
      </c>
      <c r="I1018" s="2">
        <v>11</v>
      </c>
      <c r="J1018" s="2">
        <v>1</v>
      </c>
      <c r="K1018" s="2" t="s">
        <v>30</v>
      </c>
      <c r="L1018" s="2" t="s">
        <v>31</v>
      </c>
      <c r="M1018" s="2" t="s">
        <v>1480</v>
      </c>
      <c r="N1018" s="2">
        <v>0</v>
      </c>
      <c r="O1018" s="4">
        <v>1652026338</v>
      </c>
      <c r="P1018" s="5">
        <v>1652026338</v>
      </c>
      <c r="Q1018" s="1">
        <v>0</v>
      </c>
      <c r="R1018" s="2">
        <v>0</v>
      </c>
      <c r="S1018" s="2" t="s">
        <v>1481</v>
      </c>
      <c r="T1018" s="2" t="s">
        <v>1482</v>
      </c>
      <c r="U1018" s="2" t="s">
        <v>1483</v>
      </c>
      <c r="V1018" s="2" t="s">
        <v>1484</v>
      </c>
      <c r="W1018" s="2" t="s">
        <v>1485</v>
      </c>
      <c r="X1018" s="2">
        <v>3241000</v>
      </c>
      <c r="Y1018" s="96" t="s">
        <v>1486</v>
      </c>
    </row>
    <row r="1019" spans="1:25" ht="75" x14ac:dyDescent="0.2">
      <c r="A1019" s="2" t="s">
        <v>1518</v>
      </c>
      <c r="B1019" s="2" t="s">
        <v>1476</v>
      </c>
      <c r="C1019" s="2" t="s">
        <v>1477</v>
      </c>
      <c r="D1019" s="2" t="s">
        <v>1478</v>
      </c>
      <c r="E1019" s="2">
        <v>86121503</v>
      </c>
      <c r="F1019" s="2" t="s">
        <v>1479</v>
      </c>
      <c r="G1019" s="3">
        <v>1</v>
      </c>
      <c r="H1019" s="3">
        <v>1</v>
      </c>
      <c r="I1019" s="2">
        <v>11</v>
      </c>
      <c r="J1019" s="2">
        <v>1</v>
      </c>
      <c r="K1019" s="2" t="s">
        <v>30</v>
      </c>
      <c r="L1019" s="2" t="s">
        <v>31</v>
      </c>
      <c r="M1019" s="2" t="s">
        <v>1480</v>
      </c>
      <c r="N1019" s="2">
        <v>0</v>
      </c>
      <c r="O1019" s="4">
        <v>455328773</v>
      </c>
      <c r="P1019" s="5">
        <v>455328773</v>
      </c>
      <c r="Q1019" s="1">
        <v>0</v>
      </c>
      <c r="R1019" s="2">
        <v>0</v>
      </c>
      <c r="S1019" s="2" t="s">
        <v>1481</v>
      </c>
      <c r="T1019" s="2" t="s">
        <v>1482</v>
      </c>
      <c r="U1019" s="2" t="s">
        <v>1483</v>
      </c>
      <c r="V1019" s="2" t="s">
        <v>1484</v>
      </c>
      <c r="W1019" s="2" t="s">
        <v>1485</v>
      </c>
      <c r="X1019" s="2">
        <v>3241000</v>
      </c>
      <c r="Y1019" s="96" t="s">
        <v>1486</v>
      </c>
    </row>
    <row r="1020" spans="1:25" ht="75" x14ac:dyDescent="0.2">
      <c r="A1020" s="2" t="s">
        <v>1519</v>
      </c>
      <c r="B1020" s="2" t="s">
        <v>1476</v>
      </c>
      <c r="C1020" s="2" t="s">
        <v>1477</v>
      </c>
      <c r="D1020" s="2" t="s">
        <v>1478</v>
      </c>
      <c r="E1020" s="2">
        <v>86121503</v>
      </c>
      <c r="F1020" s="2" t="s">
        <v>1479</v>
      </c>
      <c r="G1020" s="3">
        <v>1</v>
      </c>
      <c r="H1020" s="3">
        <v>1</v>
      </c>
      <c r="I1020" s="2">
        <v>11</v>
      </c>
      <c r="J1020" s="2">
        <v>1</v>
      </c>
      <c r="K1020" s="2" t="s">
        <v>30</v>
      </c>
      <c r="L1020" s="2" t="s">
        <v>31</v>
      </c>
      <c r="M1020" s="2" t="s">
        <v>1480</v>
      </c>
      <c r="N1020" s="2">
        <v>0</v>
      </c>
      <c r="O1020" s="4">
        <v>355810142</v>
      </c>
      <c r="P1020" s="5">
        <v>355810142</v>
      </c>
      <c r="Q1020" s="1">
        <v>0</v>
      </c>
      <c r="R1020" s="2">
        <v>0</v>
      </c>
      <c r="S1020" s="2" t="s">
        <v>1481</v>
      </c>
      <c r="T1020" s="2" t="s">
        <v>1482</v>
      </c>
      <c r="U1020" s="2" t="s">
        <v>1483</v>
      </c>
      <c r="V1020" s="2" t="s">
        <v>1484</v>
      </c>
      <c r="W1020" s="2" t="s">
        <v>1485</v>
      </c>
      <c r="X1020" s="2">
        <v>3241000</v>
      </c>
      <c r="Y1020" s="96" t="s">
        <v>1486</v>
      </c>
    </row>
    <row r="1021" spans="1:25" ht="75" x14ac:dyDescent="0.2">
      <c r="A1021" s="2" t="s">
        <v>1520</v>
      </c>
      <c r="B1021" s="2" t="s">
        <v>1476</v>
      </c>
      <c r="C1021" s="2" t="s">
        <v>1477</v>
      </c>
      <c r="D1021" s="2" t="s">
        <v>1478</v>
      </c>
      <c r="E1021" s="2">
        <v>86121503</v>
      </c>
      <c r="F1021" s="2" t="s">
        <v>1479</v>
      </c>
      <c r="G1021" s="3">
        <v>1</v>
      </c>
      <c r="H1021" s="3">
        <v>1</v>
      </c>
      <c r="I1021" s="2">
        <v>11</v>
      </c>
      <c r="J1021" s="2">
        <v>1</v>
      </c>
      <c r="K1021" s="2" t="s">
        <v>30</v>
      </c>
      <c r="L1021" s="2" t="s">
        <v>31</v>
      </c>
      <c r="M1021" s="2" t="s">
        <v>1480</v>
      </c>
      <c r="N1021" s="2">
        <v>0</v>
      </c>
      <c r="O1021" s="4">
        <v>747893063</v>
      </c>
      <c r="P1021" s="5">
        <v>747893063</v>
      </c>
      <c r="Q1021" s="1">
        <v>0</v>
      </c>
      <c r="R1021" s="2">
        <v>0</v>
      </c>
      <c r="S1021" s="2" t="s">
        <v>1481</v>
      </c>
      <c r="T1021" s="2" t="s">
        <v>1482</v>
      </c>
      <c r="U1021" s="2" t="s">
        <v>1483</v>
      </c>
      <c r="V1021" s="2" t="s">
        <v>1484</v>
      </c>
      <c r="W1021" s="2" t="s">
        <v>1485</v>
      </c>
      <c r="X1021" s="2">
        <v>3241000</v>
      </c>
      <c r="Y1021" s="96" t="s">
        <v>1486</v>
      </c>
    </row>
    <row r="1022" spans="1:25" ht="75" x14ac:dyDescent="0.2">
      <c r="A1022" s="2" t="s">
        <v>1521</v>
      </c>
      <c r="B1022" s="2" t="s">
        <v>1476</v>
      </c>
      <c r="C1022" s="2" t="s">
        <v>1477</v>
      </c>
      <c r="D1022" s="2" t="s">
        <v>1478</v>
      </c>
      <c r="E1022" s="2">
        <v>86121503</v>
      </c>
      <c r="F1022" s="2" t="s">
        <v>1479</v>
      </c>
      <c r="G1022" s="3">
        <v>1</v>
      </c>
      <c r="H1022" s="3">
        <v>1</v>
      </c>
      <c r="I1022" s="2">
        <v>11</v>
      </c>
      <c r="J1022" s="2">
        <v>1</v>
      </c>
      <c r="K1022" s="2" t="s">
        <v>30</v>
      </c>
      <c r="L1022" s="2" t="s">
        <v>31</v>
      </c>
      <c r="M1022" s="2" t="s">
        <v>1480</v>
      </c>
      <c r="N1022" s="2">
        <v>0</v>
      </c>
      <c r="O1022" s="4">
        <v>509187790</v>
      </c>
      <c r="P1022" s="5">
        <v>509187790</v>
      </c>
      <c r="Q1022" s="1">
        <v>0</v>
      </c>
      <c r="R1022" s="2">
        <v>0</v>
      </c>
      <c r="S1022" s="2" t="s">
        <v>1481</v>
      </c>
      <c r="T1022" s="2" t="s">
        <v>1482</v>
      </c>
      <c r="U1022" s="2" t="s">
        <v>1483</v>
      </c>
      <c r="V1022" s="2" t="s">
        <v>1484</v>
      </c>
      <c r="W1022" s="2" t="s">
        <v>1485</v>
      </c>
      <c r="X1022" s="2">
        <v>3241000</v>
      </c>
      <c r="Y1022" s="96" t="s">
        <v>1486</v>
      </c>
    </row>
    <row r="1023" spans="1:25" ht="75" x14ac:dyDescent="0.2">
      <c r="A1023" s="2" t="s">
        <v>1522</v>
      </c>
      <c r="B1023" s="2" t="s">
        <v>1476</v>
      </c>
      <c r="C1023" s="2" t="s">
        <v>1477</v>
      </c>
      <c r="D1023" s="2" t="s">
        <v>1478</v>
      </c>
      <c r="E1023" s="2">
        <v>86121503</v>
      </c>
      <c r="F1023" s="2" t="s">
        <v>1479</v>
      </c>
      <c r="G1023" s="3">
        <v>1</v>
      </c>
      <c r="H1023" s="3">
        <v>1</v>
      </c>
      <c r="I1023" s="2">
        <v>11</v>
      </c>
      <c r="J1023" s="2">
        <v>1</v>
      </c>
      <c r="K1023" s="2" t="s">
        <v>30</v>
      </c>
      <c r="L1023" s="2" t="s">
        <v>31</v>
      </c>
      <c r="M1023" s="2" t="s">
        <v>1480</v>
      </c>
      <c r="N1023" s="2">
        <v>0</v>
      </c>
      <c r="O1023" s="4">
        <v>170213364</v>
      </c>
      <c r="P1023" s="5">
        <v>170213364</v>
      </c>
      <c r="Q1023" s="1">
        <v>0</v>
      </c>
      <c r="R1023" s="2">
        <v>0</v>
      </c>
      <c r="S1023" s="2" t="s">
        <v>1481</v>
      </c>
      <c r="T1023" s="2" t="s">
        <v>1482</v>
      </c>
      <c r="U1023" s="2" t="s">
        <v>1483</v>
      </c>
      <c r="V1023" s="2" t="s">
        <v>1484</v>
      </c>
      <c r="W1023" s="2" t="s">
        <v>1485</v>
      </c>
      <c r="X1023" s="2">
        <v>3241000</v>
      </c>
      <c r="Y1023" s="96" t="s">
        <v>1486</v>
      </c>
    </row>
    <row r="1024" spans="1:25" ht="75" x14ac:dyDescent="0.2">
      <c r="A1024" s="2" t="s">
        <v>1523</v>
      </c>
      <c r="B1024" s="2" t="s">
        <v>1476</v>
      </c>
      <c r="C1024" s="2" t="s">
        <v>1477</v>
      </c>
      <c r="D1024" s="2" t="s">
        <v>1478</v>
      </c>
      <c r="E1024" s="2">
        <v>86121503</v>
      </c>
      <c r="F1024" s="2" t="s">
        <v>1479</v>
      </c>
      <c r="G1024" s="3">
        <v>1</v>
      </c>
      <c r="H1024" s="3">
        <v>1</v>
      </c>
      <c r="I1024" s="2">
        <v>11</v>
      </c>
      <c r="J1024" s="2">
        <v>1</v>
      </c>
      <c r="K1024" s="2" t="s">
        <v>30</v>
      </c>
      <c r="L1024" s="2" t="s">
        <v>31</v>
      </c>
      <c r="M1024" s="2" t="s">
        <v>1480</v>
      </c>
      <c r="N1024" s="2">
        <v>0</v>
      </c>
      <c r="O1024" s="4">
        <v>784987315</v>
      </c>
      <c r="P1024" s="5">
        <v>784987315</v>
      </c>
      <c r="Q1024" s="1">
        <v>0</v>
      </c>
      <c r="R1024" s="2">
        <v>0</v>
      </c>
      <c r="S1024" s="2" t="s">
        <v>1481</v>
      </c>
      <c r="T1024" s="2" t="s">
        <v>1482</v>
      </c>
      <c r="U1024" s="2" t="s">
        <v>1483</v>
      </c>
      <c r="V1024" s="2" t="s">
        <v>1484</v>
      </c>
      <c r="W1024" s="2" t="s">
        <v>1485</v>
      </c>
      <c r="X1024" s="2">
        <v>3241000</v>
      </c>
      <c r="Y1024" s="96" t="s">
        <v>1486</v>
      </c>
    </row>
    <row r="1025" spans="1:25" ht="75" x14ac:dyDescent="0.2">
      <c r="A1025" s="2" t="s">
        <v>1524</v>
      </c>
      <c r="B1025" s="2" t="s">
        <v>1476</v>
      </c>
      <c r="C1025" s="2" t="s">
        <v>1477</v>
      </c>
      <c r="D1025" s="2" t="s">
        <v>1478</v>
      </c>
      <c r="E1025" s="2">
        <v>86121503</v>
      </c>
      <c r="F1025" s="2" t="s">
        <v>1479</v>
      </c>
      <c r="G1025" s="3">
        <v>1</v>
      </c>
      <c r="H1025" s="3">
        <v>1</v>
      </c>
      <c r="I1025" s="2">
        <v>11</v>
      </c>
      <c r="J1025" s="2">
        <v>1</v>
      </c>
      <c r="K1025" s="2" t="s">
        <v>30</v>
      </c>
      <c r="L1025" s="2" t="s">
        <v>31</v>
      </c>
      <c r="M1025" s="2" t="s">
        <v>1480</v>
      </c>
      <c r="N1025" s="2">
        <v>0</v>
      </c>
      <c r="O1025" s="4">
        <v>3365502104</v>
      </c>
      <c r="P1025" s="5">
        <v>3365502104</v>
      </c>
      <c r="Q1025" s="1">
        <v>0</v>
      </c>
      <c r="R1025" s="2">
        <v>0</v>
      </c>
      <c r="S1025" s="2" t="s">
        <v>1481</v>
      </c>
      <c r="T1025" s="2" t="s">
        <v>1482</v>
      </c>
      <c r="U1025" s="2" t="s">
        <v>1483</v>
      </c>
      <c r="V1025" s="2" t="s">
        <v>1484</v>
      </c>
      <c r="W1025" s="2" t="s">
        <v>1485</v>
      </c>
      <c r="X1025" s="2">
        <v>3241000</v>
      </c>
      <c r="Y1025" s="96" t="s">
        <v>1486</v>
      </c>
    </row>
    <row r="1026" spans="1:25" ht="75" x14ac:dyDescent="0.2">
      <c r="A1026" s="2" t="s">
        <v>1525</v>
      </c>
      <c r="B1026" s="2" t="s">
        <v>1476</v>
      </c>
      <c r="C1026" s="2" t="s">
        <v>1477</v>
      </c>
      <c r="D1026" s="2" t="s">
        <v>1478</v>
      </c>
      <c r="E1026" s="2">
        <v>86121503</v>
      </c>
      <c r="F1026" s="2" t="s">
        <v>1479</v>
      </c>
      <c r="G1026" s="3">
        <v>1</v>
      </c>
      <c r="H1026" s="3">
        <v>1</v>
      </c>
      <c r="I1026" s="2">
        <v>11</v>
      </c>
      <c r="J1026" s="2">
        <v>1</v>
      </c>
      <c r="K1026" s="2" t="s">
        <v>30</v>
      </c>
      <c r="L1026" s="2" t="s">
        <v>31</v>
      </c>
      <c r="M1026" s="2" t="s">
        <v>1480</v>
      </c>
      <c r="N1026" s="2">
        <v>0</v>
      </c>
      <c r="O1026" s="4">
        <v>310397037</v>
      </c>
      <c r="P1026" s="5">
        <v>310397037</v>
      </c>
      <c r="Q1026" s="1">
        <v>0</v>
      </c>
      <c r="R1026" s="2">
        <v>0</v>
      </c>
      <c r="S1026" s="2" t="s">
        <v>1481</v>
      </c>
      <c r="T1026" s="2" t="s">
        <v>1482</v>
      </c>
      <c r="U1026" s="2" t="s">
        <v>1483</v>
      </c>
      <c r="V1026" s="2" t="s">
        <v>1484</v>
      </c>
      <c r="W1026" s="2" t="s">
        <v>1485</v>
      </c>
      <c r="X1026" s="2">
        <v>3241000</v>
      </c>
      <c r="Y1026" s="96" t="s">
        <v>1486</v>
      </c>
    </row>
    <row r="1027" spans="1:25" ht="75" x14ac:dyDescent="0.2">
      <c r="A1027" s="2" t="s">
        <v>1526</v>
      </c>
      <c r="B1027" s="2" t="s">
        <v>1476</v>
      </c>
      <c r="C1027" s="2" t="s">
        <v>1477</v>
      </c>
      <c r="D1027" s="2" t="s">
        <v>1478</v>
      </c>
      <c r="E1027" s="2">
        <v>86121503</v>
      </c>
      <c r="F1027" s="2" t="s">
        <v>1479</v>
      </c>
      <c r="G1027" s="3">
        <v>1</v>
      </c>
      <c r="H1027" s="3">
        <v>1</v>
      </c>
      <c r="I1027" s="2">
        <v>11</v>
      </c>
      <c r="J1027" s="2">
        <v>1</v>
      </c>
      <c r="K1027" s="2" t="s">
        <v>30</v>
      </c>
      <c r="L1027" s="2" t="s">
        <v>31</v>
      </c>
      <c r="M1027" s="2" t="s">
        <v>1480</v>
      </c>
      <c r="N1027" s="2">
        <v>0</v>
      </c>
      <c r="O1027" s="4">
        <v>427162342</v>
      </c>
      <c r="P1027" s="5">
        <v>427162342</v>
      </c>
      <c r="Q1027" s="1">
        <v>0</v>
      </c>
      <c r="R1027" s="2">
        <v>0</v>
      </c>
      <c r="S1027" s="2" t="s">
        <v>1481</v>
      </c>
      <c r="T1027" s="2" t="s">
        <v>1482</v>
      </c>
      <c r="U1027" s="2" t="s">
        <v>1483</v>
      </c>
      <c r="V1027" s="2" t="s">
        <v>1484</v>
      </c>
      <c r="W1027" s="2" t="s">
        <v>1485</v>
      </c>
      <c r="X1027" s="2">
        <v>3241000</v>
      </c>
      <c r="Y1027" s="96" t="s">
        <v>1486</v>
      </c>
    </row>
    <row r="1028" spans="1:25" ht="75" x14ac:dyDescent="0.2">
      <c r="A1028" s="2" t="s">
        <v>1527</v>
      </c>
      <c r="B1028" s="2" t="s">
        <v>1476</v>
      </c>
      <c r="C1028" s="2" t="s">
        <v>1477</v>
      </c>
      <c r="D1028" s="2" t="s">
        <v>1478</v>
      </c>
      <c r="E1028" s="2">
        <v>86121503</v>
      </c>
      <c r="F1028" s="2" t="s">
        <v>1479</v>
      </c>
      <c r="G1028" s="3">
        <v>1</v>
      </c>
      <c r="H1028" s="3">
        <v>1</v>
      </c>
      <c r="I1028" s="2">
        <v>11</v>
      </c>
      <c r="J1028" s="2">
        <v>1</v>
      </c>
      <c r="K1028" s="2" t="s">
        <v>30</v>
      </c>
      <c r="L1028" s="2" t="s">
        <v>31</v>
      </c>
      <c r="M1028" s="2" t="s">
        <v>1480</v>
      </c>
      <c r="N1028" s="2">
        <v>0</v>
      </c>
      <c r="O1028" s="4">
        <v>206955335</v>
      </c>
      <c r="P1028" s="5">
        <v>206955335</v>
      </c>
      <c r="Q1028" s="1">
        <v>0</v>
      </c>
      <c r="R1028" s="2">
        <v>0</v>
      </c>
      <c r="S1028" s="2" t="s">
        <v>1481</v>
      </c>
      <c r="T1028" s="2" t="s">
        <v>1482</v>
      </c>
      <c r="U1028" s="2" t="s">
        <v>1483</v>
      </c>
      <c r="V1028" s="2" t="s">
        <v>1484</v>
      </c>
      <c r="W1028" s="2" t="s">
        <v>1485</v>
      </c>
      <c r="X1028" s="2">
        <v>3241000</v>
      </c>
      <c r="Y1028" s="96" t="s">
        <v>1486</v>
      </c>
    </row>
    <row r="1029" spans="1:25" ht="75" x14ac:dyDescent="0.2">
      <c r="A1029" s="2" t="s">
        <v>1528</v>
      </c>
      <c r="B1029" s="2" t="s">
        <v>1476</v>
      </c>
      <c r="C1029" s="2" t="s">
        <v>1477</v>
      </c>
      <c r="D1029" s="2" t="s">
        <v>1478</v>
      </c>
      <c r="E1029" s="2">
        <v>86121503</v>
      </c>
      <c r="F1029" s="2" t="s">
        <v>1479</v>
      </c>
      <c r="G1029" s="3">
        <v>1</v>
      </c>
      <c r="H1029" s="3">
        <v>1</v>
      </c>
      <c r="I1029" s="2">
        <v>11</v>
      </c>
      <c r="J1029" s="2">
        <v>1</v>
      </c>
      <c r="K1029" s="2" t="s">
        <v>30</v>
      </c>
      <c r="L1029" s="2" t="s">
        <v>31</v>
      </c>
      <c r="M1029" s="2" t="s">
        <v>1480</v>
      </c>
      <c r="N1029" s="2">
        <v>0</v>
      </c>
      <c r="O1029" s="4">
        <v>344223325</v>
      </c>
      <c r="P1029" s="5">
        <v>344223325</v>
      </c>
      <c r="Q1029" s="1">
        <v>0</v>
      </c>
      <c r="R1029" s="2">
        <v>0</v>
      </c>
      <c r="S1029" s="2" t="s">
        <v>1481</v>
      </c>
      <c r="T1029" s="2" t="s">
        <v>1482</v>
      </c>
      <c r="U1029" s="2" t="s">
        <v>1483</v>
      </c>
      <c r="V1029" s="2" t="s">
        <v>1484</v>
      </c>
      <c r="W1029" s="2" t="s">
        <v>1485</v>
      </c>
      <c r="X1029" s="2">
        <v>3241000</v>
      </c>
      <c r="Y1029" s="96" t="s">
        <v>1486</v>
      </c>
    </row>
    <row r="1030" spans="1:25" ht="75" x14ac:dyDescent="0.2">
      <c r="A1030" s="2" t="s">
        <v>1529</v>
      </c>
      <c r="B1030" s="2" t="s">
        <v>1476</v>
      </c>
      <c r="C1030" s="2" t="s">
        <v>1477</v>
      </c>
      <c r="D1030" s="2" t="s">
        <v>1478</v>
      </c>
      <c r="E1030" s="2">
        <v>86121503</v>
      </c>
      <c r="F1030" s="2" t="s">
        <v>1479</v>
      </c>
      <c r="G1030" s="3">
        <v>1</v>
      </c>
      <c r="H1030" s="3">
        <v>1</v>
      </c>
      <c r="I1030" s="2">
        <v>11</v>
      </c>
      <c r="J1030" s="2">
        <v>1</v>
      </c>
      <c r="K1030" s="2" t="s">
        <v>30</v>
      </c>
      <c r="L1030" s="2" t="s">
        <v>31</v>
      </c>
      <c r="M1030" s="2" t="s">
        <v>1480</v>
      </c>
      <c r="N1030" s="2">
        <v>0</v>
      </c>
      <c r="O1030" s="4">
        <v>227958660</v>
      </c>
      <c r="P1030" s="5">
        <v>227958660</v>
      </c>
      <c r="Q1030" s="1">
        <v>0</v>
      </c>
      <c r="R1030" s="2">
        <v>0</v>
      </c>
      <c r="S1030" s="2" t="s">
        <v>1481</v>
      </c>
      <c r="T1030" s="2" t="s">
        <v>1482</v>
      </c>
      <c r="U1030" s="2" t="s">
        <v>1483</v>
      </c>
      <c r="V1030" s="2" t="s">
        <v>1484</v>
      </c>
      <c r="W1030" s="2" t="s">
        <v>1485</v>
      </c>
      <c r="X1030" s="2">
        <v>3241000</v>
      </c>
      <c r="Y1030" s="96" t="s">
        <v>1486</v>
      </c>
    </row>
    <row r="1031" spans="1:25" ht="210" x14ac:dyDescent="0.2">
      <c r="A1031" s="2" t="s">
        <v>1530</v>
      </c>
      <c r="B1031" s="2" t="s">
        <v>1476</v>
      </c>
      <c r="C1031" s="2" t="s">
        <v>1531</v>
      </c>
      <c r="D1031" s="2" t="s">
        <v>1532</v>
      </c>
      <c r="E1031" s="2">
        <v>80111601</v>
      </c>
      <c r="F1031" s="2" t="s">
        <v>1533</v>
      </c>
      <c r="G1031" s="3">
        <v>1</v>
      </c>
      <c r="H1031" s="3">
        <v>1</v>
      </c>
      <c r="I1031" s="2">
        <v>11.5</v>
      </c>
      <c r="J1031" s="2">
        <v>1</v>
      </c>
      <c r="K1031" s="2" t="s">
        <v>30</v>
      </c>
      <c r="L1031" s="2" t="s">
        <v>31</v>
      </c>
      <c r="M1031" s="2" t="s">
        <v>911</v>
      </c>
      <c r="N1031" s="2">
        <v>0</v>
      </c>
      <c r="O1031" s="1">
        <v>35628921</v>
      </c>
      <c r="P1031" s="9">
        <v>35628921</v>
      </c>
      <c r="Q1031" s="1">
        <v>0</v>
      </c>
      <c r="R1031" s="2">
        <v>0</v>
      </c>
      <c r="S1031" s="2" t="s">
        <v>1481</v>
      </c>
      <c r="T1031" s="2" t="s">
        <v>1482</v>
      </c>
      <c r="U1031" s="2" t="s">
        <v>1483</v>
      </c>
      <c r="V1031" s="2" t="s">
        <v>1484</v>
      </c>
      <c r="W1031" s="2" t="s">
        <v>1485</v>
      </c>
      <c r="X1031" s="2">
        <v>3241000</v>
      </c>
      <c r="Y1031" s="96" t="s">
        <v>1486</v>
      </c>
    </row>
    <row r="1032" spans="1:25" ht="120" x14ac:dyDescent="0.2">
      <c r="A1032" s="2" t="s">
        <v>1534</v>
      </c>
      <c r="B1032" s="2" t="s">
        <v>1476</v>
      </c>
      <c r="C1032" s="2" t="s">
        <v>1531</v>
      </c>
      <c r="D1032" s="2" t="s">
        <v>1532</v>
      </c>
      <c r="E1032" s="2">
        <v>80111601</v>
      </c>
      <c r="F1032" s="62" t="s">
        <v>1535</v>
      </c>
      <c r="G1032" s="3">
        <v>1</v>
      </c>
      <c r="H1032" s="3">
        <v>1</v>
      </c>
      <c r="I1032" s="2">
        <v>11.5</v>
      </c>
      <c r="J1032" s="2">
        <v>1</v>
      </c>
      <c r="K1032" s="2" t="s">
        <v>30</v>
      </c>
      <c r="L1032" s="2" t="s">
        <v>31</v>
      </c>
      <c r="M1032" s="2" t="s">
        <v>57</v>
      </c>
      <c r="N1032" s="2">
        <v>0</v>
      </c>
      <c r="O1032" s="1">
        <v>64679680</v>
      </c>
      <c r="P1032" s="9">
        <v>64679680</v>
      </c>
      <c r="Q1032" s="1">
        <v>0</v>
      </c>
      <c r="R1032" s="2">
        <v>0</v>
      </c>
      <c r="S1032" s="2" t="s">
        <v>1481</v>
      </c>
      <c r="T1032" s="2" t="s">
        <v>1482</v>
      </c>
      <c r="U1032" s="2" t="s">
        <v>1483</v>
      </c>
      <c r="V1032" s="2" t="s">
        <v>1484</v>
      </c>
      <c r="W1032" s="2" t="s">
        <v>1485</v>
      </c>
      <c r="X1032" s="2">
        <v>3241000</v>
      </c>
      <c r="Y1032" s="96" t="s">
        <v>1486</v>
      </c>
    </row>
    <row r="1033" spans="1:25" ht="225" x14ac:dyDescent="0.2">
      <c r="A1033" s="2" t="s">
        <v>1536</v>
      </c>
      <c r="B1033" s="2" t="s">
        <v>1476</v>
      </c>
      <c r="C1033" s="2" t="s">
        <v>1531</v>
      </c>
      <c r="D1033" s="2" t="s">
        <v>1532</v>
      </c>
      <c r="E1033" s="2">
        <v>80111601</v>
      </c>
      <c r="F1033" s="2" t="s">
        <v>1537</v>
      </c>
      <c r="G1033" s="3">
        <v>1</v>
      </c>
      <c r="H1033" s="3">
        <v>1</v>
      </c>
      <c r="I1033" s="2">
        <v>11.5</v>
      </c>
      <c r="J1033" s="2">
        <v>1</v>
      </c>
      <c r="K1033" s="2" t="s">
        <v>30</v>
      </c>
      <c r="L1033" s="2" t="s">
        <v>31</v>
      </c>
      <c r="M1033" s="2" t="s">
        <v>57</v>
      </c>
      <c r="N1033" s="2">
        <v>0</v>
      </c>
      <c r="O1033" s="1">
        <v>89204270</v>
      </c>
      <c r="P1033" s="9">
        <v>89204270</v>
      </c>
      <c r="Q1033" s="1">
        <v>0</v>
      </c>
      <c r="R1033" s="2">
        <v>0</v>
      </c>
      <c r="S1033" s="2" t="s">
        <v>1481</v>
      </c>
      <c r="T1033" s="2" t="s">
        <v>1482</v>
      </c>
      <c r="U1033" s="2" t="s">
        <v>1483</v>
      </c>
      <c r="V1033" s="2" t="s">
        <v>1484</v>
      </c>
      <c r="W1033" s="2" t="s">
        <v>1485</v>
      </c>
      <c r="X1033" s="2">
        <v>3241000</v>
      </c>
      <c r="Y1033" s="96" t="s">
        <v>1486</v>
      </c>
    </row>
    <row r="1034" spans="1:25" ht="120" x14ac:dyDescent="0.2">
      <c r="A1034" s="2" t="s">
        <v>1538</v>
      </c>
      <c r="B1034" s="2" t="s">
        <v>1476</v>
      </c>
      <c r="C1034" s="2" t="s">
        <v>1531</v>
      </c>
      <c r="D1034" s="2" t="s">
        <v>1532</v>
      </c>
      <c r="E1034" s="2">
        <v>80111601</v>
      </c>
      <c r="F1034" s="2" t="s">
        <v>1539</v>
      </c>
      <c r="G1034" s="3">
        <v>1</v>
      </c>
      <c r="H1034" s="3">
        <v>1</v>
      </c>
      <c r="I1034" s="2">
        <v>11.5</v>
      </c>
      <c r="J1034" s="2">
        <v>1</v>
      </c>
      <c r="K1034" s="2" t="s">
        <v>30</v>
      </c>
      <c r="L1034" s="2" t="s">
        <v>31</v>
      </c>
      <c r="M1034" s="2" t="s">
        <v>57</v>
      </c>
      <c r="N1034" s="2">
        <v>0</v>
      </c>
      <c r="O1034" s="1">
        <v>62020719</v>
      </c>
      <c r="P1034" s="9">
        <v>62020719</v>
      </c>
      <c r="Q1034" s="1">
        <v>0</v>
      </c>
      <c r="R1034" s="2">
        <v>0</v>
      </c>
      <c r="S1034" s="2" t="s">
        <v>1481</v>
      </c>
      <c r="T1034" s="2" t="s">
        <v>1482</v>
      </c>
      <c r="U1034" s="2" t="s">
        <v>1483</v>
      </c>
      <c r="V1034" s="2" t="s">
        <v>1484</v>
      </c>
      <c r="W1034" s="2" t="s">
        <v>1485</v>
      </c>
      <c r="X1034" s="2">
        <v>3241000</v>
      </c>
      <c r="Y1034" s="96" t="s">
        <v>1486</v>
      </c>
    </row>
    <row r="1035" spans="1:25" ht="165" x14ac:dyDescent="0.2">
      <c r="A1035" s="2" t="s">
        <v>1540</v>
      </c>
      <c r="B1035" s="2" t="s">
        <v>1476</v>
      </c>
      <c r="C1035" s="2" t="s">
        <v>1531</v>
      </c>
      <c r="D1035" s="2" t="s">
        <v>1532</v>
      </c>
      <c r="E1035" s="2">
        <v>80111601</v>
      </c>
      <c r="F1035" s="2" t="s">
        <v>1541</v>
      </c>
      <c r="G1035" s="3">
        <v>1</v>
      </c>
      <c r="H1035" s="3">
        <v>1</v>
      </c>
      <c r="I1035" s="2">
        <v>11.5</v>
      </c>
      <c r="J1035" s="2">
        <v>1</v>
      </c>
      <c r="K1035" s="2" t="s">
        <v>30</v>
      </c>
      <c r="L1035" s="2" t="s">
        <v>31</v>
      </c>
      <c r="M1035" s="2" t="s">
        <v>57</v>
      </c>
      <c r="N1035" s="2">
        <v>0</v>
      </c>
      <c r="O1035" s="1">
        <v>39587692</v>
      </c>
      <c r="P1035" s="9">
        <v>39587692</v>
      </c>
      <c r="Q1035" s="1">
        <v>0</v>
      </c>
      <c r="R1035" s="2">
        <v>0</v>
      </c>
      <c r="S1035" s="2" t="s">
        <v>1481</v>
      </c>
      <c r="T1035" s="2" t="s">
        <v>1482</v>
      </c>
      <c r="U1035" s="2" t="s">
        <v>1483</v>
      </c>
      <c r="V1035" s="2" t="s">
        <v>1484</v>
      </c>
      <c r="W1035" s="2" t="s">
        <v>1485</v>
      </c>
      <c r="X1035" s="2">
        <v>3241000</v>
      </c>
      <c r="Y1035" s="96" t="s">
        <v>1486</v>
      </c>
    </row>
    <row r="1036" spans="1:25" ht="150" x14ac:dyDescent="0.2">
      <c r="A1036" s="2" t="s">
        <v>1542</v>
      </c>
      <c r="B1036" s="2" t="s">
        <v>1476</v>
      </c>
      <c r="C1036" s="2" t="s">
        <v>1531</v>
      </c>
      <c r="D1036" s="2" t="s">
        <v>1532</v>
      </c>
      <c r="E1036" s="2">
        <v>80111601</v>
      </c>
      <c r="F1036" s="2" t="s">
        <v>1543</v>
      </c>
      <c r="G1036" s="3">
        <v>1</v>
      </c>
      <c r="H1036" s="3">
        <v>1</v>
      </c>
      <c r="I1036" s="2">
        <v>11.5</v>
      </c>
      <c r="J1036" s="2">
        <v>1</v>
      </c>
      <c r="K1036" s="2" t="s">
        <v>30</v>
      </c>
      <c r="L1036" s="2" t="s">
        <v>31</v>
      </c>
      <c r="M1036" s="2" t="s">
        <v>57</v>
      </c>
      <c r="N1036" s="2">
        <v>0</v>
      </c>
      <c r="O1036" s="1">
        <v>64679680</v>
      </c>
      <c r="P1036" s="9">
        <v>64679680</v>
      </c>
      <c r="Q1036" s="1">
        <v>0</v>
      </c>
      <c r="R1036" s="2">
        <v>0</v>
      </c>
      <c r="S1036" s="2" t="s">
        <v>1481</v>
      </c>
      <c r="T1036" s="2" t="s">
        <v>1482</v>
      </c>
      <c r="U1036" s="2" t="s">
        <v>1483</v>
      </c>
      <c r="V1036" s="2" t="s">
        <v>1484</v>
      </c>
      <c r="W1036" s="2" t="s">
        <v>1485</v>
      </c>
      <c r="X1036" s="2">
        <v>3241000</v>
      </c>
      <c r="Y1036" s="96" t="s">
        <v>1486</v>
      </c>
    </row>
    <row r="1037" spans="1:25" ht="135" x14ac:dyDescent="0.2">
      <c r="A1037" s="2" t="s">
        <v>1544</v>
      </c>
      <c r="B1037" s="2" t="s">
        <v>1476</v>
      </c>
      <c r="C1037" s="2" t="s">
        <v>1545</v>
      </c>
      <c r="D1037" s="2" t="s">
        <v>1546</v>
      </c>
      <c r="E1037" s="2">
        <v>80111601</v>
      </c>
      <c r="F1037" s="2" t="s">
        <v>1547</v>
      </c>
      <c r="G1037" s="3">
        <v>1</v>
      </c>
      <c r="H1037" s="3">
        <v>1</v>
      </c>
      <c r="I1037" s="2">
        <v>6.5</v>
      </c>
      <c r="J1037" s="2">
        <v>1</v>
      </c>
      <c r="K1037" s="2" t="s">
        <v>30</v>
      </c>
      <c r="L1037" s="2" t="s">
        <v>31</v>
      </c>
      <c r="M1037" s="2" t="s">
        <v>57</v>
      </c>
      <c r="N1037" s="2">
        <v>0</v>
      </c>
      <c r="O1037" s="1">
        <v>22375652</v>
      </c>
      <c r="P1037" s="9">
        <v>22375652</v>
      </c>
      <c r="Q1037" s="1">
        <v>0</v>
      </c>
      <c r="R1037" s="2">
        <v>0</v>
      </c>
      <c r="S1037" s="2" t="s">
        <v>1481</v>
      </c>
      <c r="T1037" s="2" t="s">
        <v>1482</v>
      </c>
      <c r="U1037" s="2" t="s">
        <v>1483</v>
      </c>
      <c r="V1037" s="2" t="s">
        <v>1484</v>
      </c>
      <c r="W1037" s="2" t="s">
        <v>1485</v>
      </c>
      <c r="X1037" s="2">
        <v>3241000</v>
      </c>
      <c r="Y1037" s="96" t="s">
        <v>1486</v>
      </c>
    </row>
    <row r="1038" spans="1:25" ht="135" x14ac:dyDescent="0.2">
      <c r="A1038" s="2" t="s">
        <v>1548</v>
      </c>
      <c r="B1038" s="2" t="s">
        <v>1476</v>
      </c>
      <c r="C1038" s="2" t="s">
        <v>1531</v>
      </c>
      <c r="D1038" s="2" t="s">
        <v>1532</v>
      </c>
      <c r="E1038" s="2">
        <v>80111601</v>
      </c>
      <c r="F1038" s="2" t="s">
        <v>1549</v>
      </c>
      <c r="G1038" s="3">
        <v>1</v>
      </c>
      <c r="H1038" s="3">
        <v>1</v>
      </c>
      <c r="I1038" s="2">
        <v>11.5</v>
      </c>
      <c r="J1038" s="2">
        <v>1</v>
      </c>
      <c r="K1038" s="2" t="s">
        <v>30</v>
      </c>
      <c r="L1038" s="2" t="s">
        <v>31</v>
      </c>
      <c r="M1038" s="2" t="s">
        <v>911</v>
      </c>
      <c r="N1038" s="2">
        <v>0</v>
      </c>
      <c r="O1038" s="1">
        <v>35628921</v>
      </c>
      <c r="P1038" s="9">
        <v>35628921</v>
      </c>
      <c r="Q1038" s="1">
        <v>0</v>
      </c>
      <c r="R1038" s="2">
        <v>0</v>
      </c>
      <c r="S1038" s="2" t="s">
        <v>1481</v>
      </c>
      <c r="T1038" s="2" t="s">
        <v>1482</v>
      </c>
      <c r="U1038" s="2" t="s">
        <v>1483</v>
      </c>
      <c r="V1038" s="2" t="s">
        <v>1484</v>
      </c>
      <c r="W1038" s="2" t="s">
        <v>1485</v>
      </c>
      <c r="X1038" s="2">
        <v>3241000</v>
      </c>
      <c r="Y1038" s="96" t="s">
        <v>1486</v>
      </c>
    </row>
    <row r="1039" spans="1:25" ht="120" x14ac:dyDescent="0.2">
      <c r="A1039" s="2" t="s">
        <v>1550</v>
      </c>
      <c r="B1039" s="2" t="s">
        <v>1476</v>
      </c>
      <c r="C1039" s="2" t="s">
        <v>1531</v>
      </c>
      <c r="D1039" s="2" t="s">
        <v>1532</v>
      </c>
      <c r="E1039" s="2">
        <v>80111601</v>
      </c>
      <c r="F1039" s="2" t="s">
        <v>1551</v>
      </c>
      <c r="G1039" s="3">
        <v>1</v>
      </c>
      <c r="H1039" s="3">
        <v>1</v>
      </c>
      <c r="I1039" s="2">
        <v>11.5</v>
      </c>
      <c r="J1039" s="2">
        <v>1</v>
      </c>
      <c r="K1039" s="2" t="s">
        <v>30</v>
      </c>
      <c r="L1039" s="2" t="s">
        <v>31</v>
      </c>
      <c r="M1039" s="2" t="s">
        <v>57</v>
      </c>
      <c r="N1039" s="2">
        <v>0</v>
      </c>
      <c r="O1039" s="1">
        <v>102928013</v>
      </c>
      <c r="P1039" s="9">
        <v>102928013</v>
      </c>
      <c r="Q1039" s="1">
        <v>0</v>
      </c>
      <c r="R1039" s="2">
        <v>0</v>
      </c>
      <c r="S1039" s="2" t="s">
        <v>1481</v>
      </c>
      <c r="T1039" s="2" t="s">
        <v>1482</v>
      </c>
      <c r="U1039" s="2" t="s">
        <v>1483</v>
      </c>
      <c r="V1039" s="2" t="s">
        <v>1484</v>
      </c>
      <c r="W1039" s="2" t="s">
        <v>1485</v>
      </c>
      <c r="X1039" s="2">
        <v>3241000</v>
      </c>
      <c r="Y1039" s="96" t="s">
        <v>1486</v>
      </c>
    </row>
    <row r="1040" spans="1:25" ht="165" x14ac:dyDescent="0.2">
      <c r="A1040" s="2" t="s">
        <v>1552</v>
      </c>
      <c r="B1040" s="2" t="s">
        <v>1476</v>
      </c>
      <c r="C1040" s="2" t="s">
        <v>1531</v>
      </c>
      <c r="D1040" s="2" t="s">
        <v>1532</v>
      </c>
      <c r="E1040" s="2">
        <v>80111601</v>
      </c>
      <c r="F1040" s="2" t="s">
        <v>1553</v>
      </c>
      <c r="G1040" s="3">
        <v>1</v>
      </c>
      <c r="H1040" s="3">
        <v>1</v>
      </c>
      <c r="I1040" s="2">
        <v>11.5</v>
      </c>
      <c r="J1040" s="2">
        <v>1</v>
      </c>
      <c r="K1040" s="2" t="s">
        <v>30</v>
      </c>
      <c r="L1040" s="2" t="s">
        <v>31</v>
      </c>
      <c r="M1040" s="2" t="s">
        <v>57</v>
      </c>
      <c r="N1040" s="2">
        <v>0</v>
      </c>
      <c r="O1040" s="1">
        <v>62020719</v>
      </c>
      <c r="P1040" s="9">
        <v>62020719</v>
      </c>
      <c r="Q1040" s="1">
        <v>0</v>
      </c>
      <c r="R1040" s="2">
        <v>0</v>
      </c>
      <c r="S1040" s="2" t="s">
        <v>1481</v>
      </c>
      <c r="T1040" s="2" t="s">
        <v>1482</v>
      </c>
      <c r="U1040" s="2" t="s">
        <v>1483</v>
      </c>
      <c r="V1040" s="2" t="s">
        <v>1484</v>
      </c>
      <c r="W1040" s="2" t="s">
        <v>1485</v>
      </c>
      <c r="X1040" s="2">
        <v>3241000</v>
      </c>
      <c r="Y1040" s="96" t="s">
        <v>1486</v>
      </c>
    </row>
    <row r="1041" spans="1:25" ht="135" x14ac:dyDescent="0.2">
      <c r="A1041" s="2" t="s">
        <v>1554</v>
      </c>
      <c r="B1041" s="2" t="s">
        <v>1476</v>
      </c>
      <c r="C1041" s="2" t="s">
        <v>1531</v>
      </c>
      <c r="D1041" s="2" t="s">
        <v>1532</v>
      </c>
      <c r="E1041" s="2">
        <v>80111601</v>
      </c>
      <c r="F1041" s="2" t="s">
        <v>1555</v>
      </c>
      <c r="G1041" s="3">
        <v>1</v>
      </c>
      <c r="H1041" s="3">
        <v>1</v>
      </c>
      <c r="I1041" s="2">
        <v>11.5</v>
      </c>
      <c r="J1041" s="2">
        <v>1</v>
      </c>
      <c r="K1041" s="2" t="s">
        <v>30</v>
      </c>
      <c r="L1041" s="2" t="s">
        <v>31</v>
      </c>
      <c r="M1041" s="2" t="s">
        <v>57</v>
      </c>
      <c r="N1041" s="2">
        <v>0</v>
      </c>
      <c r="O1041" s="1">
        <v>39587692</v>
      </c>
      <c r="P1041" s="9">
        <v>39587692</v>
      </c>
      <c r="Q1041" s="1">
        <v>0</v>
      </c>
      <c r="R1041" s="2">
        <v>0</v>
      </c>
      <c r="S1041" s="2" t="s">
        <v>1481</v>
      </c>
      <c r="T1041" s="2" t="s">
        <v>1482</v>
      </c>
      <c r="U1041" s="2" t="s">
        <v>1483</v>
      </c>
      <c r="V1041" s="2" t="s">
        <v>1484</v>
      </c>
      <c r="W1041" s="2" t="s">
        <v>1485</v>
      </c>
      <c r="X1041" s="2">
        <v>3241000</v>
      </c>
      <c r="Y1041" s="96" t="s">
        <v>1486</v>
      </c>
    </row>
    <row r="1042" spans="1:25" ht="135" x14ac:dyDescent="0.2">
      <c r="A1042" s="2" t="s">
        <v>1556</v>
      </c>
      <c r="B1042" s="2" t="s">
        <v>1476</v>
      </c>
      <c r="C1042" s="2" t="s">
        <v>1531</v>
      </c>
      <c r="D1042" s="2" t="s">
        <v>1532</v>
      </c>
      <c r="E1042" s="2">
        <v>80111601</v>
      </c>
      <c r="F1042" s="2" t="s">
        <v>1555</v>
      </c>
      <c r="G1042" s="3">
        <v>1</v>
      </c>
      <c r="H1042" s="3">
        <v>1</v>
      </c>
      <c r="I1042" s="2">
        <v>11.5</v>
      </c>
      <c r="J1042" s="2">
        <v>1</v>
      </c>
      <c r="K1042" s="2" t="s">
        <v>30</v>
      </c>
      <c r="L1042" s="2" t="s">
        <v>31</v>
      </c>
      <c r="M1042" s="2" t="s">
        <v>57</v>
      </c>
      <c r="N1042" s="2">
        <v>0</v>
      </c>
      <c r="O1042" s="1">
        <v>39587692</v>
      </c>
      <c r="P1042" s="9">
        <v>39587692</v>
      </c>
      <c r="Q1042" s="1">
        <v>0</v>
      </c>
      <c r="R1042" s="2">
        <v>0</v>
      </c>
      <c r="S1042" s="2" t="s">
        <v>1481</v>
      </c>
      <c r="T1042" s="2" t="s">
        <v>1482</v>
      </c>
      <c r="U1042" s="2" t="s">
        <v>1483</v>
      </c>
      <c r="V1042" s="2" t="s">
        <v>1484</v>
      </c>
      <c r="W1042" s="2" t="s">
        <v>1485</v>
      </c>
      <c r="X1042" s="2">
        <v>3241000</v>
      </c>
      <c r="Y1042" s="96" t="s">
        <v>1486</v>
      </c>
    </row>
    <row r="1043" spans="1:25" ht="180" x14ac:dyDescent="0.2">
      <c r="A1043" s="2" t="s">
        <v>1557</v>
      </c>
      <c r="B1043" s="2" t="s">
        <v>1476</v>
      </c>
      <c r="C1043" s="2" t="s">
        <v>1531</v>
      </c>
      <c r="D1043" s="2" t="s">
        <v>1532</v>
      </c>
      <c r="E1043" s="2">
        <v>80111601</v>
      </c>
      <c r="F1043" s="2" t="s">
        <v>1558</v>
      </c>
      <c r="G1043" s="3">
        <v>1</v>
      </c>
      <c r="H1043" s="3">
        <v>1</v>
      </c>
      <c r="I1043" s="2">
        <v>11.5</v>
      </c>
      <c r="J1043" s="2">
        <v>1</v>
      </c>
      <c r="K1043" s="2" t="s">
        <v>30</v>
      </c>
      <c r="L1043" s="2" t="s">
        <v>31</v>
      </c>
      <c r="M1043" s="2" t="s">
        <v>57</v>
      </c>
      <c r="N1043" s="2">
        <v>0</v>
      </c>
      <c r="O1043" s="1">
        <v>102928013</v>
      </c>
      <c r="P1043" s="9">
        <v>102928013</v>
      </c>
      <c r="Q1043" s="1">
        <v>0</v>
      </c>
      <c r="R1043" s="2">
        <v>0</v>
      </c>
      <c r="S1043" s="2" t="s">
        <v>1481</v>
      </c>
      <c r="T1043" s="2" t="s">
        <v>1482</v>
      </c>
      <c r="U1043" s="2" t="s">
        <v>1483</v>
      </c>
      <c r="V1043" s="2" t="s">
        <v>1484</v>
      </c>
      <c r="W1043" s="2" t="s">
        <v>1485</v>
      </c>
      <c r="X1043" s="2">
        <v>3241000</v>
      </c>
      <c r="Y1043" s="96" t="s">
        <v>1486</v>
      </c>
    </row>
    <row r="1044" spans="1:25" ht="165" x14ac:dyDescent="0.2">
      <c r="A1044" s="2" t="s">
        <v>1559</v>
      </c>
      <c r="B1044" s="2" t="s">
        <v>1476</v>
      </c>
      <c r="C1044" s="2" t="s">
        <v>1531</v>
      </c>
      <c r="D1044" s="2" t="s">
        <v>1532</v>
      </c>
      <c r="E1044" s="2">
        <v>80111601</v>
      </c>
      <c r="F1044" s="2" t="s">
        <v>1560</v>
      </c>
      <c r="G1044" s="3">
        <v>1</v>
      </c>
      <c r="H1044" s="3">
        <v>1</v>
      </c>
      <c r="I1044" s="2">
        <v>11.5</v>
      </c>
      <c r="J1044" s="2">
        <v>1</v>
      </c>
      <c r="K1044" s="2" t="s">
        <v>30</v>
      </c>
      <c r="L1044" s="2" t="s">
        <v>31</v>
      </c>
      <c r="M1044" s="2" t="s">
        <v>57</v>
      </c>
      <c r="N1044" s="2">
        <v>0</v>
      </c>
      <c r="O1044" s="1">
        <v>50144416</v>
      </c>
      <c r="P1044" s="9">
        <v>50144416</v>
      </c>
      <c r="Q1044" s="1">
        <v>0</v>
      </c>
      <c r="R1044" s="2">
        <v>0</v>
      </c>
      <c r="S1044" s="2" t="s">
        <v>1481</v>
      </c>
      <c r="T1044" s="2" t="s">
        <v>1482</v>
      </c>
      <c r="U1044" s="2" t="s">
        <v>1483</v>
      </c>
      <c r="V1044" s="2" t="s">
        <v>1484</v>
      </c>
      <c r="W1044" s="2" t="s">
        <v>1485</v>
      </c>
      <c r="X1044" s="2">
        <v>3241000</v>
      </c>
      <c r="Y1044" s="96" t="s">
        <v>1486</v>
      </c>
    </row>
    <row r="1045" spans="1:25" ht="120" x14ac:dyDescent="0.2">
      <c r="A1045" s="2" t="s">
        <v>1561</v>
      </c>
      <c r="B1045" s="2" t="s">
        <v>1476</v>
      </c>
      <c r="C1045" s="2" t="s">
        <v>1531</v>
      </c>
      <c r="D1045" s="2" t="s">
        <v>1532</v>
      </c>
      <c r="E1045" s="2">
        <v>80111601</v>
      </c>
      <c r="F1045" s="2" t="s">
        <v>1562</v>
      </c>
      <c r="G1045" s="3">
        <v>1</v>
      </c>
      <c r="H1045" s="3">
        <v>1</v>
      </c>
      <c r="I1045" s="2">
        <v>11.5</v>
      </c>
      <c r="J1045" s="2">
        <v>1</v>
      </c>
      <c r="K1045" s="2" t="s">
        <v>30</v>
      </c>
      <c r="L1045" s="2" t="s">
        <v>31</v>
      </c>
      <c r="M1045" s="2" t="s">
        <v>57</v>
      </c>
      <c r="N1045" s="2">
        <v>0</v>
      </c>
      <c r="O1045" s="1">
        <v>39587692</v>
      </c>
      <c r="P1045" s="9">
        <v>39587692</v>
      </c>
      <c r="Q1045" s="1">
        <v>0</v>
      </c>
      <c r="R1045" s="2">
        <v>0</v>
      </c>
      <c r="S1045" s="2" t="s">
        <v>1481</v>
      </c>
      <c r="T1045" s="2" t="s">
        <v>1482</v>
      </c>
      <c r="U1045" s="2" t="s">
        <v>1483</v>
      </c>
      <c r="V1045" s="2" t="s">
        <v>1484</v>
      </c>
      <c r="W1045" s="2" t="s">
        <v>1485</v>
      </c>
      <c r="X1045" s="2">
        <v>3241000</v>
      </c>
      <c r="Y1045" s="96" t="s">
        <v>1486</v>
      </c>
    </row>
    <row r="1046" spans="1:25" ht="135" x14ac:dyDescent="0.2">
      <c r="A1046" s="2" t="s">
        <v>1563</v>
      </c>
      <c r="B1046" s="2" t="s">
        <v>1476</v>
      </c>
      <c r="C1046" s="2" t="s">
        <v>1531</v>
      </c>
      <c r="D1046" s="2" t="s">
        <v>1532</v>
      </c>
      <c r="E1046" s="2">
        <v>80111601</v>
      </c>
      <c r="F1046" s="2" t="s">
        <v>1555</v>
      </c>
      <c r="G1046" s="3">
        <v>1</v>
      </c>
      <c r="H1046" s="3">
        <v>1</v>
      </c>
      <c r="I1046" s="2">
        <v>11.5</v>
      </c>
      <c r="J1046" s="2">
        <v>1</v>
      </c>
      <c r="K1046" s="2" t="s">
        <v>30</v>
      </c>
      <c r="L1046" s="2" t="s">
        <v>31</v>
      </c>
      <c r="M1046" s="2" t="s">
        <v>57</v>
      </c>
      <c r="N1046" s="2">
        <v>0</v>
      </c>
      <c r="O1046" s="1">
        <v>39587692</v>
      </c>
      <c r="P1046" s="9">
        <v>39587692</v>
      </c>
      <c r="Q1046" s="1">
        <v>0</v>
      </c>
      <c r="R1046" s="2">
        <v>0</v>
      </c>
      <c r="S1046" s="2" t="s">
        <v>1481</v>
      </c>
      <c r="T1046" s="2" t="s">
        <v>1482</v>
      </c>
      <c r="U1046" s="2" t="s">
        <v>1483</v>
      </c>
      <c r="V1046" s="2" t="s">
        <v>1484</v>
      </c>
      <c r="W1046" s="2" t="s">
        <v>1485</v>
      </c>
      <c r="X1046" s="2">
        <v>3241000</v>
      </c>
      <c r="Y1046" s="96" t="s">
        <v>1486</v>
      </c>
    </row>
    <row r="1047" spans="1:25" ht="165" x14ac:dyDescent="0.2">
      <c r="A1047" s="2" t="s">
        <v>1564</v>
      </c>
      <c r="B1047" s="2" t="s">
        <v>1476</v>
      </c>
      <c r="C1047" s="2" t="s">
        <v>1531</v>
      </c>
      <c r="D1047" s="2" t="s">
        <v>1532</v>
      </c>
      <c r="E1047" s="2">
        <v>80111601</v>
      </c>
      <c r="F1047" s="2" t="s">
        <v>1565</v>
      </c>
      <c r="G1047" s="3">
        <v>1</v>
      </c>
      <c r="H1047" s="3">
        <v>1</v>
      </c>
      <c r="I1047" s="2">
        <v>11.5</v>
      </c>
      <c r="J1047" s="2">
        <v>1</v>
      </c>
      <c r="K1047" s="2" t="s">
        <v>30</v>
      </c>
      <c r="L1047" s="2" t="s">
        <v>31</v>
      </c>
      <c r="M1047" s="2" t="s">
        <v>57</v>
      </c>
      <c r="N1047" s="2">
        <v>0</v>
      </c>
      <c r="O1047" s="1">
        <v>55422767</v>
      </c>
      <c r="P1047" s="9">
        <v>55422767</v>
      </c>
      <c r="Q1047" s="1">
        <v>0</v>
      </c>
      <c r="R1047" s="2">
        <v>0</v>
      </c>
      <c r="S1047" s="2" t="s">
        <v>1481</v>
      </c>
      <c r="T1047" s="2" t="s">
        <v>1482</v>
      </c>
      <c r="U1047" s="2" t="s">
        <v>1483</v>
      </c>
      <c r="V1047" s="2" t="s">
        <v>1484</v>
      </c>
      <c r="W1047" s="2" t="s">
        <v>1485</v>
      </c>
      <c r="X1047" s="2">
        <v>3241000</v>
      </c>
      <c r="Y1047" s="96" t="s">
        <v>1486</v>
      </c>
    </row>
    <row r="1048" spans="1:25" ht="135" x14ac:dyDescent="0.2">
      <c r="A1048" s="2" t="s">
        <v>1566</v>
      </c>
      <c r="B1048" s="2" t="s">
        <v>1476</v>
      </c>
      <c r="C1048" s="2" t="s">
        <v>1531</v>
      </c>
      <c r="D1048" s="2" t="s">
        <v>1532</v>
      </c>
      <c r="E1048" s="2">
        <v>80111601</v>
      </c>
      <c r="F1048" s="2" t="s">
        <v>1555</v>
      </c>
      <c r="G1048" s="3">
        <v>1</v>
      </c>
      <c r="H1048" s="3">
        <v>1</v>
      </c>
      <c r="I1048" s="2">
        <v>11.5</v>
      </c>
      <c r="J1048" s="2">
        <v>1</v>
      </c>
      <c r="K1048" s="2" t="s">
        <v>30</v>
      </c>
      <c r="L1048" s="2" t="s">
        <v>31</v>
      </c>
      <c r="M1048" s="2" t="s">
        <v>57</v>
      </c>
      <c r="N1048" s="2">
        <v>0</v>
      </c>
      <c r="O1048" s="1">
        <v>39587692</v>
      </c>
      <c r="P1048" s="9">
        <v>39587692</v>
      </c>
      <c r="Q1048" s="1">
        <v>0</v>
      </c>
      <c r="R1048" s="2">
        <v>0</v>
      </c>
      <c r="S1048" s="2" t="s">
        <v>1481</v>
      </c>
      <c r="T1048" s="2" t="s">
        <v>1482</v>
      </c>
      <c r="U1048" s="2" t="s">
        <v>1483</v>
      </c>
      <c r="V1048" s="2" t="s">
        <v>1484</v>
      </c>
      <c r="W1048" s="2" t="s">
        <v>1485</v>
      </c>
      <c r="X1048" s="2">
        <v>3241000</v>
      </c>
      <c r="Y1048" s="96" t="s">
        <v>1486</v>
      </c>
    </row>
    <row r="1049" spans="1:25" ht="225" x14ac:dyDescent="0.2">
      <c r="A1049" s="2" t="s">
        <v>1567</v>
      </c>
      <c r="B1049" s="2" t="s">
        <v>1476</v>
      </c>
      <c r="C1049" s="2" t="s">
        <v>1531</v>
      </c>
      <c r="D1049" s="2" t="s">
        <v>1532</v>
      </c>
      <c r="E1049" s="2">
        <v>80111601</v>
      </c>
      <c r="F1049" s="2" t="s">
        <v>1568</v>
      </c>
      <c r="G1049" s="3">
        <v>1</v>
      </c>
      <c r="H1049" s="3">
        <v>1</v>
      </c>
      <c r="I1049" s="2">
        <v>11.5</v>
      </c>
      <c r="J1049" s="2">
        <v>1</v>
      </c>
      <c r="K1049" s="2" t="s">
        <v>30</v>
      </c>
      <c r="L1049" s="2" t="s">
        <v>31</v>
      </c>
      <c r="M1049" s="2" t="s">
        <v>57</v>
      </c>
      <c r="N1049" s="2">
        <v>0</v>
      </c>
      <c r="O1049" s="1">
        <v>102928013</v>
      </c>
      <c r="P1049" s="9">
        <v>102928013</v>
      </c>
      <c r="Q1049" s="1">
        <v>0</v>
      </c>
      <c r="R1049" s="2">
        <v>0</v>
      </c>
      <c r="S1049" s="2" t="s">
        <v>1481</v>
      </c>
      <c r="T1049" s="2" t="s">
        <v>1482</v>
      </c>
      <c r="U1049" s="2" t="s">
        <v>1483</v>
      </c>
      <c r="V1049" s="2" t="s">
        <v>1484</v>
      </c>
      <c r="W1049" s="2" t="s">
        <v>1485</v>
      </c>
      <c r="X1049" s="2">
        <v>3241000</v>
      </c>
      <c r="Y1049" s="96" t="s">
        <v>1486</v>
      </c>
    </row>
    <row r="1050" spans="1:25" ht="210" x14ac:dyDescent="0.2">
      <c r="A1050" s="2" t="s">
        <v>1569</v>
      </c>
      <c r="B1050" s="2" t="s">
        <v>1476</v>
      </c>
      <c r="C1050" s="2" t="s">
        <v>1531</v>
      </c>
      <c r="D1050" s="2" t="s">
        <v>1532</v>
      </c>
      <c r="E1050" s="2">
        <v>80111601</v>
      </c>
      <c r="F1050" s="2" t="s">
        <v>1570</v>
      </c>
      <c r="G1050" s="3">
        <v>1</v>
      </c>
      <c r="H1050" s="3">
        <v>1</v>
      </c>
      <c r="I1050" s="2">
        <v>11.5</v>
      </c>
      <c r="J1050" s="2">
        <v>1</v>
      </c>
      <c r="K1050" s="2" t="s">
        <v>30</v>
      </c>
      <c r="L1050" s="2" t="s">
        <v>31</v>
      </c>
      <c r="M1050" s="2" t="s">
        <v>57</v>
      </c>
      <c r="N1050" s="2">
        <v>0</v>
      </c>
      <c r="O1050" s="1">
        <v>102928013</v>
      </c>
      <c r="P1050" s="9">
        <v>102928013</v>
      </c>
      <c r="Q1050" s="1">
        <v>0</v>
      </c>
      <c r="R1050" s="2">
        <v>0</v>
      </c>
      <c r="S1050" s="2" t="s">
        <v>1481</v>
      </c>
      <c r="T1050" s="2" t="s">
        <v>1482</v>
      </c>
      <c r="U1050" s="2" t="s">
        <v>1483</v>
      </c>
      <c r="V1050" s="2" t="s">
        <v>1484</v>
      </c>
      <c r="W1050" s="2" t="s">
        <v>1485</v>
      </c>
      <c r="X1050" s="2">
        <v>3241000</v>
      </c>
      <c r="Y1050" s="96" t="s">
        <v>1486</v>
      </c>
    </row>
    <row r="1051" spans="1:25" ht="135" x14ac:dyDescent="0.2">
      <c r="A1051" s="2" t="s">
        <v>1571</v>
      </c>
      <c r="B1051" s="2" t="s">
        <v>1476</v>
      </c>
      <c r="C1051" s="2" t="s">
        <v>1531</v>
      </c>
      <c r="D1051" s="2" t="s">
        <v>1532</v>
      </c>
      <c r="E1051" s="2">
        <v>80111601</v>
      </c>
      <c r="F1051" s="2" t="s">
        <v>1555</v>
      </c>
      <c r="G1051" s="3">
        <v>1</v>
      </c>
      <c r="H1051" s="3">
        <v>1</v>
      </c>
      <c r="I1051" s="2">
        <v>11.5</v>
      </c>
      <c r="J1051" s="2">
        <v>1</v>
      </c>
      <c r="K1051" s="2" t="s">
        <v>30</v>
      </c>
      <c r="L1051" s="2" t="s">
        <v>31</v>
      </c>
      <c r="M1051" s="2" t="s">
        <v>57</v>
      </c>
      <c r="N1051" s="2">
        <v>0</v>
      </c>
      <c r="O1051" s="1">
        <v>39587692</v>
      </c>
      <c r="P1051" s="9">
        <v>39587692</v>
      </c>
      <c r="Q1051" s="1">
        <v>0</v>
      </c>
      <c r="R1051" s="2">
        <v>0</v>
      </c>
      <c r="S1051" s="2" t="s">
        <v>1481</v>
      </c>
      <c r="T1051" s="2" t="s">
        <v>1482</v>
      </c>
      <c r="U1051" s="2" t="s">
        <v>1483</v>
      </c>
      <c r="V1051" s="2" t="s">
        <v>1484</v>
      </c>
      <c r="W1051" s="2" t="s">
        <v>1485</v>
      </c>
      <c r="X1051" s="2">
        <v>3241000</v>
      </c>
      <c r="Y1051" s="96" t="s">
        <v>1486</v>
      </c>
    </row>
    <row r="1052" spans="1:25" ht="90" x14ac:dyDescent="0.2">
      <c r="A1052" s="2" t="s">
        <v>1572</v>
      </c>
      <c r="B1052" s="2" t="s">
        <v>1476</v>
      </c>
      <c r="C1052" s="2" t="s">
        <v>1531</v>
      </c>
      <c r="D1052" s="2" t="s">
        <v>1532</v>
      </c>
      <c r="E1052" s="2">
        <v>80111601</v>
      </c>
      <c r="F1052" s="2" t="s">
        <v>1573</v>
      </c>
      <c r="G1052" s="3">
        <v>1</v>
      </c>
      <c r="H1052" s="3">
        <v>1</v>
      </c>
      <c r="I1052" s="2">
        <v>11.5</v>
      </c>
      <c r="J1052" s="2">
        <v>1</v>
      </c>
      <c r="K1052" s="2" t="s">
        <v>30</v>
      </c>
      <c r="L1052" s="2" t="s">
        <v>31</v>
      </c>
      <c r="M1052" s="2" t="s">
        <v>911</v>
      </c>
      <c r="N1052" s="2">
        <v>0</v>
      </c>
      <c r="O1052" s="1">
        <v>35628921</v>
      </c>
      <c r="P1052" s="9">
        <v>35628921</v>
      </c>
      <c r="Q1052" s="1">
        <v>0</v>
      </c>
      <c r="R1052" s="2">
        <v>0</v>
      </c>
      <c r="S1052" s="2" t="s">
        <v>1481</v>
      </c>
      <c r="T1052" s="2" t="s">
        <v>1482</v>
      </c>
      <c r="U1052" s="2" t="s">
        <v>1483</v>
      </c>
      <c r="V1052" s="2" t="s">
        <v>1484</v>
      </c>
      <c r="W1052" s="2" t="s">
        <v>1485</v>
      </c>
      <c r="X1052" s="2">
        <v>3241000</v>
      </c>
      <c r="Y1052" s="96" t="s">
        <v>1486</v>
      </c>
    </row>
    <row r="1053" spans="1:25" ht="120" x14ac:dyDescent="0.2">
      <c r="A1053" s="2" t="s">
        <v>1574</v>
      </c>
      <c r="B1053" s="2" t="s">
        <v>1476</v>
      </c>
      <c r="C1053" s="2" t="s">
        <v>1545</v>
      </c>
      <c r="D1053" s="2" t="s">
        <v>1546</v>
      </c>
      <c r="E1053" s="2">
        <v>80111601</v>
      </c>
      <c r="F1053" s="2" t="s">
        <v>1575</v>
      </c>
      <c r="G1053" s="3">
        <v>1</v>
      </c>
      <c r="H1053" s="3">
        <v>1</v>
      </c>
      <c r="I1053" s="2">
        <v>11.5</v>
      </c>
      <c r="J1053" s="2">
        <v>1</v>
      </c>
      <c r="K1053" s="2" t="s">
        <v>30</v>
      </c>
      <c r="L1053" s="2" t="s">
        <v>31</v>
      </c>
      <c r="M1053" s="2" t="s">
        <v>57</v>
      </c>
      <c r="N1053" s="2">
        <v>0</v>
      </c>
      <c r="O1053" s="1">
        <v>35628921</v>
      </c>
      <c r="P1053" s="9">
        <v>35628921</v>
      </c>
      <c r="Q1053" s="1">
        <v>0</v>
      </c>
      <c r="R1053" s="2">
        <v>0</v>
      </c>
      <c r="S1053" s="2" t="s">
        <v>1481</v>
      </c>
      <c r="T1053" s="2" t="s">
        <v>1482</v>
      </c>
      <c r="U1053" s="2" t="s">
        <v>1483</v>
      </c>
      <c r="V1053" s="2" t="s">
        <v>1484</v>
      </c>
      <c r="W1053" s="2" t="s">
        <v>1485</v>
      </c>
      <c r="X1053" s="2">
        <v>3241000</v>
      </c>
      <c r="Y1053" s="96" t="s">
        <v>1486</v>
      </c>
    </row>
    <row r="1054" spans="1:25" ht="120" x14ac:dyDescent="0.2">
      <c r="A1054" s="2" t="s">
        <v>1576</v>
      </c>
      <c r="B1054" s="2" t="s">
        <v>1476</v>
      </c>
      <c r="C1054" s="2" t="s">
        <v>1577</v>
      </c>
      <c r="D1054" s="2" t="s">
        <v>1578</v>
      </c>
      <c r="E1054" s="2">
        <v>80111601</v>
      </c>
      <c r="F1054" s="2" t="s">
        <v>1579</v>
      </c>
      <c r="G1054" s="3">
        <v>1</v>
      </c>
      <c r="H1054" s="3">
        <v>1</v>
      </c>
      <c r="I1054" s="2">
        <v>11.5</v>
      </c>
      <c r="J1054" s="2">
        <v>1</v>
      </c>
      <c r="K1054" s="2" t="s">
        <v>30</v>
      </c>
      <c r="L1054" s="2" t="s">
        <v>31</v>
      </c>
      <c r="M1054" s="2" t="s">
        <v>911</v>
      </c>
      <c r="N1054" s="2">
        <v>0</v>
      </c>
      <c r="O1054" s="1">
        <v>39587692</v>
      </c>
      <c r="P1054" s="9">
        <v>39587692</v>
      </c>
      <c r="Q1054" s="1">
        <v>0</v>
      </c>
      <c r="R1054" s="2">
        <v>0</v>
      </c>
      <c r="S1054" s="2" t="s">
        <v>1481</v>
      </c>
      <c r="T1054" s="2" t="s">
        <v>1482</v>
      </c>
      <c r="U1054" s="2" t="s">
        <v>1483</v>
      </c>
      <c r="V1054" s="2" t="s">
        <v>1484</v>
      </c>
      <c r="W1054" s="2" t="s">
        <v>1485</v>
      </c>
      <c r="X1054" s="2">
        <v>3241000</v>
      </c>
      <c r="Y1054" s="96" t="s">
        <v>1486</v>
      </c>
    </row>
    <row r="1055" spans="1:25" ht="135" x14ac:dyDescent="0.2">
      <c r="A1055" s="2" t="s">
        <v>1580</v>
      </c>
      <c r="B1055" s="2" t="s">
        <v>1476</v>
      </c>
      <c r="C1055" s="2" t="s">
        <v>1545</v>
      </c>
      <c r="D1055" s="2" t="s">
        <v>1546</v>
      </c>
      <c r="E1055" s="2">
        <v>80111601</v>
      </c>
      <c r="F1055" s="2" t="s">
        <v>1581</v>
      </c>
      <c r="G1055" s="3">
        <v>1</v>
      </c>
      <c r="H1055" s="3">
        <v>1</v>
      </c>
      <c r="I1055" s="2">
        <v>11.5</v>
      </c>
      <c r="J1055" s="2">
        <v>1</v>
      </c>
      <c r="K1055" s="2" t="s">
        <v>30</v>
      </c>
      <c r="L1055" s="2" t="s">
        <v>31</v>
      </c>
      <c r="M1055" s="2" t="s">
        <v>57</v>
      </c>
      <c r="N1055" s="2">
        <v>0</v>
      </c>
      <c r="O1055" s="1">
        <v>39587692</v>
      </c>
      <c r="P1055" s="9">
        <v>39587692</v>
      </c>
      <c r="Q1055" s="1">
        <v>0</v>
      </c>
      <c r="R1055" s="2">
        <v>0</v>
      </c>
      <c r="S1055" s="2" t="s">
        <v>1481</v>
      </c>
      <c r="T1055" s="2" t="s">
        <v>1482</v>
      </c>
      <c r="U1055" s="2" t="s">
        <v>1483</v>
      </c>
      <c r="V1055" s="2" t="s">
        <v>1484</v>
      </c>
      <c r="W1055" s="2" t="s">
        <v>1485</v>
      </c>
      <c r="X1055" s="2">
        <v>3241000</v>
      </c>
      <c r="Y1055" s="96" t="s">
        <v>1486</v>
      </c>
    </row>
    <row r="1056" spans="1:25" ht="165" x14ac:dyDescent="0.2">
      <c r="A1056" s="2" t="s">
        <v>1582</v>
      </c>
      <c r="B1056" s="2" t="s">
        <v>1476</v>
      </c>
      <c r="C1056" s="2" t="s">
        <v>1545</v>
      </c>
      <c r="D1056" s="2" t="s">
        <v>1546</v>
      </c>
      <c r="E1056" s="2">
        <v>80111601</v>
      </c>
      <c r="F1056" s="2" t="s">
        <v>1583</v>
      </c>
      <c r="G1056" s="3">
        <v>1</v>
      </c>
      <c r="H1056" s="3">
        <v>1</v>
      </c>
      <c r="I1056" s="2">
        <v>11.5</v>
      </c>
      <c r="J1056" s="2">
        <v>1</v>
      </c>
      <c r="K1056" s="2" t="s">
        <v>30</v>
      </c>
      <c r="L1056" s="2" t="s">
        <v>31</v>
      </c>
      <c r="M1056" s="2" t="s">
        <v>911</v>
      </c>
      <c r="N1056" s="2">
        <v>0</v>
      </c>
      <c r="O1056" s="1">
        <v>29030980</v>
      </c>
      <c r="P1056" s="9">
        <v>29030980</v>
      </c>
      <c r="Q1056" s="1">
        <v>0</v>
      </c>
      <c r="R1056" s="2">
        <v>0</v>
      </c>
      <c r="S1056" s="2" t="s">
        <v>1481</v>
      </c>
      <c r="T1056" s="2" t="s">
        <v>1482</v>
      </c>
      <c r="U1056" s="2" t="s">
        <v>1483</v>
      </c>
      <c r="V1056" s="2" t="s">
        <v>1484</v>
      </c>
      <c r="W1056" s="2" t="s">
        <v>1485</v>
      </c>
      <c r="X1056" s="2">
        <v>3241000</v>
      </c>
      <c r="Y1056" s="96" t="s">
        <v>1486</v>
      </c>
    </row>
    <row r="1057" spans="1:25" ht="165" x14ac:dyDescent="0.2">
      <c r="A1057" s="2" t="s">
        <v>1584</v>
      </c>
      <c r="B1057" s="2" t="s">
        <v>1476</v>
      </c>
      <c r="C1057" s="2" t="s">
        <v>1531</v>
      </c>
      <c r="D1057" s="2" t="s">
        <v>1532</v>
      </c>
      <c r="E1057" s="2">
        <v>80111601</v>
      </c>
      <c r="F1057" s="2" t="s">
        <v>1585</v>
      </c>
      <c r="G1057" s="3">
        <v>1</v>
      </c>
      <c r="H1057" s="3">
        <v>1</v>
      </c>
      <c r="I1057" s="2">
        <v>11.5</v>
      </c>
      <c r="J1057" s="2">
        <v>1</v>
      </c>
      <c r="K1057" s="2" t="s">
        <v>30</v>
      </c>
      <c r="L1057" s="2" t="s">
        <v>31</v>
      </c>
      <c r="M1057" s="2" t="s">
        <v>911</v>
      </c>
      <c r="N1057" s="2">
        <v>0</v>
      </c>
      <c r="O1057" s="1">
        <v>35628921</v>
      </c>
      <c r="P1057" s="9">
        <v>35628921</v>
      </c>
      <c r="Q1057" s="1">
        <v>0</v>
      </c>
      <c r="R1057" s="2">
        <v>0</v>
      </c>
      <c r="S1057" s="2" t="s">
        <v>1481</v>
      </c>
      <c r="T1057" s="2" t="s">
        <v>1482</v>
      </c>
      <c r="U1057" s="2" t="s">
        <v>1483</v>
      </c>
      <c r="V1057" s="2" t="s">
        <v>1484</v>
      </c>
      <c r="W1057" s="2" t="s">
        <v>1485</v>
      </c>
      <c r="X1057" s="2">
        <v>3241000</v>
      </c>
      <c r="Y1057" s="96" t="s">
        <v>1486</v>
      </c>
    </row>
    <row r="1058" spans="1:25" ht="135" x14ac:dyDescent="0.2">
      <c r="A1058" s="2" t="s">
        <v>1586</v>
      </c>
      <c r="B1058" s="2" t="s">
        <v>1476</v>
      </c>
      <c r="C1058" s="2" t="s">
        <v>1545</v>
      </c>
      <c r="D1058" s="2" t="s">
        <v>1546</v>
      </c>
      <c r="E1058" s="2">
        <v>80111601</v>
      </c>
      <c r="F1058" s="2" t="s">
        <v>1587</v>
      </c>
      <c r="G1058" s="3">
        <v>1</v>
      </c>
      <c r="H1058" s="3">
        <v>1</v>
      </c>
      <c r="I1058" s="2">
        <v>11.5</v>
      </c>
      <c r="J1058" s="2">
        <v>1</v>
      </c>
      <c r="K1058" s="2" t="s">
        <v>30</v>
      </c>
      <c r="L1058" s="2" t="s">
        <v>31</v>
      </c>
      <c r="M1058" s="2" t="s">
        <v>57</v>
      </c>
      <c r="N1058" s="2">
        <v>0</v>
      </c>
      <c r="O1058" s="1">
        <v>102928013</v>
      </c>
      <c r="P1058" s="9">
        <v>102928013</v>
      </c>
      <c r="Q1058" s="1">
        <v>0</v>
      </c>
      <c r="R1058" s="2">
        <v>0</v>
      </c>
      <c r="S1058" s="2" t="s">
        <v>1481</v>
      </c>
      <c r="T1058" s="2" t="s">
        <v>1482</v>
      </c>
      <c r="U1058" s="2" t="s">
        <v>1483</v>
      </c>
      <c r="V1058" s="2" t="s">
        <v>1484</v>
      </c>
      <c r="W1058" s="2" t="s">
        <v>1485</v>
      </c>
      <c r="X1058" s="2">
        <v>3241000</v>
      </c>
      <c r="Y1058" s="96" t="s">
        <v>1486</v>
      </c>
    </row>
    <row r="1059" spans="1:25" ht="210" x14ac:dyDescent="0.2">
      <c r="A1059" s="2" t="s">
        <v>1588</v>
      </c>
      <c r="B1059" s="2" t="s">
        <v>1476</v>
      </c>
      <c r="C1059" s="2" t="s">
        <v>1545</v>
      </c>
      <c r="D1059" s="2" t="s">
        <v>1546</v>
      </c>
      <c r="E1059" s="2">
        <v>80111601</v>
      </c>
      <c r="F1059" s="2" t="s">
        <v>1589</v>
      </c>
      <c r="G1059" s="3">
        <v>1</v>
      </c>
      <c r="H1059" s="3">
        <v>1</v>
      </c>
      <c r="I1059" s="2">
        <v>11.5</v>
      </c>
      <c r="J1059" s="2">
        <v>1</v>
      </c>
      <c r="K1059" s="2" t="s">
        <v>30</v>
      </c>
      <c r="L1059" s="2" t="s">
        <v>31</v>
      </c>
      <c r="M1059" s="2" t="s">
        <v>57</v>
      </c>
      <c r="N1059" s="2">
        <v>0</v>
      </c>
      <c r="O1059" s="1">
        <v>102928013</v>
      </c>
      <c r="P1059" s="9">
        <v>102928013</v>
      </c>
      <c r="Q1059" s="1">
        <v>0</v>
      </c>
      <c r="R1059" s="2">
        <v>0</v>
      </c>
      <c r="S1059" s="2" t="s">
        <v>1481</v>
      </c>
      <c r="T1059" s="2" t="s">
        <v>1482</v>
      </c>
      <c r="U1059" s="2" t="s">
        <v>1483</v>
      </c>
      <c r="V1059" s="2" t="s">
        <v>1484</v>
      </c>
      <c r="W1059" s="2" t="s">
        <v>1485</v>
      </c>
      <c r="X1059" s="2">
        <v>3241000</v>
      </c>
      <c r="Y1059" s="96" t="s">
        <v>1486</v>
      </c>
    </row>
    <row r="1060" spans="1:25" ht="150" x14ac:dyDescent="0.2">
      <c r="A1060" s="2" t="s">
        <v>1590</v>
      </c>
      <c r="B1060" s="2" t="s">
        <v>1476</v>
      </c>
      <c r="C1060" s="2" t="s">
        <v>1545</v>
      </c>
      <c r="D1060" s="2" t="s">
        <v>1546</v>
      </c>
      <c r="E1060" s="2">
        <v>80111601</v>
      </c>
      <c r="F1060" s="2" t="s">
        <v>1591</v>
      </c>
      <c r="G1060" s="3">
        <v>1</v>
      </c>
      <c r="H1060" s="3">
        <v>1</v>
      </c>
      <c r="I1060" s="2">
        <v>11.5</v>
      </c>
      <c r="J1060" s="2">
        <v>1</v>
      </c>
      <c r="K1060" s="2" t="s">
        <v>30</v>
      </c>
      <c r="L1060" s="2" t="s">
        <v>31</v>
      </c>
      <c r="M1060" s="2" t="s">
        <v>57</v>
      </c>
      <c r="N1060" s="2">
        <v>0</v>
      </c>
      <c r="O1060" s="1">
        <v>76869312</v>
      </c>
      <c r="P1060" s="9">
        <v>76869312</v>
      </c>
      <c r="Q1060" s="1">
        <v>0</v>
      </c>
      <c r="R1060" s="2">
        <v>0</v>
      </c>
      <c r="S1060" s="2" t="s">
        <v>1481</v>
      </c>
      <c r="T1060" s="2" t="s">
        <v>1482</v>
      </c>
      <c r="U1060" s="2" t="s">
        <v>1483</v>
      </c>
      <c r="V1060" s="2" t="s">
        <v>1484</v>
      </c>
      <c r="W1060" s="2" t="s">
        <v>1485</v>
      </c>
      <c r="X1060" s="2">
        <v>3241000</v>
      </c>
      <c r="Y1060" s="96" t="s">
        <v>1486</v>
      </c>
    </row>
    <row r="1061" spans="1:25" ht="165" x14ac:dyDescent="0.2">
      <c r="A1061" s="2" t="s">
        <v>1592</v>
      </c>
      <c r="B1061" s="2" t="s">
        <v>1476</v>
      </c>
      <c r="C1061" s="2" t="s">
        <v>1545</v>
      </c>
      <c r="D1061" s="2" t="s">
        <v>1546</v>
      </c>
      <c r="E1061" s="2">
        <v>80111601</v>
      </c>
      <c r="F1061" s="2" t="s">
        <v>1593</v>
      </c>
      <c r="G1061" s="3">
        <v>1</v>
      </c>
      <c r="H1061" s="3">
        <v>1</v>
      </c>
      <c r="I1061" s="2">
        <v>11.5</v>
      </c>
      <c r="J1061" s="2">
        <v>1</v>
      </c>
      <c r="K1061" s="2" t="s">
        <v>30</v>
      </c>
      <c r="L1061" s="2" t="s">
        <v>31</v>
      </c>
      <c r="M1061" s="2" t="s">
        <v>57</v>
      </c>
      <c r="N1061" s="2">
        <v>0</v>
      </c>
      <c r="O1061" s="1">
        <v>50144416</v>
      </c>
      <c r="P1061" s="9">
        <v>50144416</v>
      </c>
      <c r="Q1061" s="1">
        <v>0</v>
      </c>
      <c r="R1061" s="2">
        <v>0</v>
      </c>
      <c r="S1061" s="2" t="s">
        <v>1481</v>
      </c>
      <c r="T1061" s="2" t="s">
        <v>1482</v>
      </c>
      <c r="U1061" s="2" t="s">
        <v>1483</v>
      </c>
      <c r="V1061" s="2" t="s">
        <v>1484</v>
      </c>
      <c r="W1061" s="2" t="s">
        <v>1485</v>
      </c>
      <c r="X1061" s="2">
        <v>3241000</v>
      </c>
      <c r="Y1061" s="96" t="s">
        <v>1486</v>
      </c>
    </row>
    <row r="1062" spans="1:25" ht="120" x14ac:dyDescent="0.2">
      <c r="A1062" s="2" t="s">
        <v>1594</v>
      </c>
      <c r="B1062" s="2" t="s">
        <v>1476</v>
      </c>
      <c r="C1062" s="2" t="s">
        <v>1545</v>
      </c>
      <c r="D1062" s="2" t="s">
        <v>1546</v>
      </c>
      <c r="E1062" s="2">
        <v>80111601</v>
      </c>
      <c r="F1062" s="2" t="s">
        <v>1595</v>
      </c>
      <c r="G1062" s="3">
        <v>1</v>
      </c>
      <c r="H1062" s="3">
        <v>1</v>
      </c>
      <c r="I1062" s="2">
        <v>11.5</v>
      </c>
      <c r="J1062" s="2">
        <v>1</v>
      </c>
      <c r="K1062" s="2" t="s">
        <v>30</v>
      </c>
      <c r="L1062" s="2" t="s">
        <v>31</v>
      </c>
      <c r="M1062" s="2" t="s">
        <v>57</v>
      </c>
      <c r="N1062" s="2">
        <v>0</v>
      </c>
      <c r="O1062" s="1">
        <v>39587692</v>
      </c>
      <c r="P1062" s="9">
        <v>39587692</v>
      </c>
      <c r="Q1062" s="1">
        <v>0</v>
      </c>
      <c r="R1062" s="2">
        <v>0</v>
      </c>
      <c r="S1062" s="2" t="s">
        <v>1481</v>
      </c>
      <c r="T1062" s="2" t="s">
        <v>1482</v>
      </c>
      <c r="U1062" s="2" t="s">
        <v>1483</v>
      </c>
      <c r="V1062" s="2" t="s">
        <v>1484</v>
      </c>
      <c r="W1062" s="2" t="s">
        <v>1485</v>
      </c>
      <c r="X1062" s="2">
        <v>3241000</v>
      </c>
      <c r="Y1062" s="96" t="s">
        <v>1486</v>
      </c>
    </row>
    <row r="1063" spans="1:25" ht="135" x14ac:dyDescent="0.2">
      <c r="A1063" s="2" t="s">
        <v>1596</v>
      </c>
      <c r="B1063" s="2" t="s">
        <v>1476</v>
      </c>
      <c r="C1063" s="2" t="s">
        <v>1545</v>
      </c>
      <c r="D1063" s="2" t="s">
        <v>1546</v>
      </c>
      <c r="E1063" s="2">
        <v>80111601</v>
      </c>
      <c r="F1063" s="2" t="s">
        <v>1597</v>
      </c>
      <c r="G1063" s="3">
        <v>1</v>
      </c>
      <c r="H1063" s="3">
        <v>1</v>
      </c>
      <c r="I1063" s="2">
        <v>11.5</v>
      </c>
      <c r="J1063" s="2">
        <v>1</v>
      </c>
      <c r="K1063" s="2" t="s">
        <v>30</v>
      </c>
      <c r="L1063" s="2" t="s">
        <v>31</v>
      </c>
      <c r="M1063" s="2" t="s">
        <v>57</v>
      </c>
      <c r="N1063" s="2">
        <v>0</v>
      </c>
      <c r="O1063" s="1">
        <v>89204270</v>
      </c>
      <c r="P1063" s="9">
        <v>89204270</v>
      </c>
      <c r="Q1063" s="1">
        <v>0</v>
      </c>
      <c r="R1063" s="2">
        <v>0</v>
      </c>
      <c r="S1063" s="2" t="s">
        <v>1481</v>
      </c>
      <c r="T1063" s="2" t="s">
        <v>1482</v>
      </c>
      <c r="U1063" s="2" t="s">
        <v>1483</v>
      </c>
      <c r="V1063" s="2" t="s">
        <v>1484</v>
      </c>
      <c r="W1063" s="2" t="s">
        <v>1485</v>
      </c>
      <c r="X1063" s="2">
        <v>3241000</v>
      </c>
      <c r="Y1063" s="96" t="s">
        <v>1486</v>
      </c>
    </row>
    <row r="1064" spans="1:25" ht="165" x14ac:dyDescent="0.2">
      <c r="A1064" s="2" t="s">
        <v>1598</v>
      </c>
      <c r="B1064" s="2" t="s">
        <v>1476</v>
      </c>
      <c r="C1064" s="2" t="s">
        <v>1545</v>
      </c>
      <c r="D1064" s="2" t="s">
        <v>1546</v>
      </c>
      <c r="E1064" s="2">
        <v>80111601</v>
      </c>
      <c r="F1064" s="2" t="s">
        <v>1599</v>
      </c>
      <c r="G1064" s="3">
        <v>1</v>
      </c>
      <c r="H1064" s="3">
        <v>1</v>
      </c>
      <c r="I1064" s="2">
        <v>11.5</v>
      </c>
      <c r="J1064" s="2">
        <v>1</v>
      </c>
      <c r="K1064" s="2" t="s">
        <v>30</v>
      </c>
      <c r="L1064" s="2" t="s">
        <v>31</v>
      </c>
      <c r="M1064" s="2" t="s">
        <v>911</v>
      </c>
      <c r="N1064" s="2">
        <v>0</v>
      </c>
      <c r="O1064" s="1">
        <v>29030980</v>
      </c>
      <c r="P1064" s="9">
        <v>29030980</v>
      </c>
      <c r="Q1064" s="1">
        <v>0</v>
      </c>
      <c r="R1064" s="2">
        <v>0</v>
      </c>
      <c r="S1064" s="2" t="s">
        <v>1481</v>
      </c>
      <c r="T1064" s="2" t="s">
        <v>1482</v>
      </c>
      <c r="U1064" s="2" t="s">
        <v>1483</v>
      </c>
      <c r="V1064" s="2" t="s">
        <v>1484</v>
      </c>
      <c r="W1064" s="2" t="s">
        <v>1485</v>
      </c>
      <c r="X1064" s="2">
        <v>3241000</v>
      </c>
      <c r="Y1064" s="96" t="s">
        <v>1486</v>
      </c>
    </row>
    <row r="1065" spans="1:25" ht="165" x14ac:dyDescent="0.2">
      <c r="A1065" s="2" t="s">
        <v>1600</v>
      </c>
      <c r="B1065" s="2" t="s">
        <v>1476</v>
      </c>
      <c r="C1065" s="2" t="s">
        <v>1545</v>
      </c>
      <c r="D1065" s="2" t="s">
        <v>1546</v>
      </c>
      <c r="E1065" s="2">
        <v>80111601</v>
      </c>
      <c r="F1065" s="2" t="s">
        <v>1601</v>
      </c>
      <c r="G1065" s="3">
        <v>1</v>
      </c>
      <c r="H1065" s="3">
        <v>1</v>
      </c>
      <c r="I1065" s="2">
        <v>11.5</v>
      </c>
      <c r="J1065" s="2">
        <v>1</v>
      </c>
      <c r="K1065" s="2" t="s">
        <v>30</v>
      </c>
      <c r="L1065" s="2" t="s">
        <v>31</v>
      </c>
      <c r="M1065" s="2" t="s">
        <v>57</v>
      </c>
      <c r="N1065" s="2">
        <v>0</v>
      </c>
      <c r="O1065" s="1">
        <v>64679680</v>
      </c>
      <c r="P1065" s="9">
        <v>64679680</v>
      </c>
      <c r="Q1065" s="1">
        <v>0</v>
      </c>
      <c r="R1065" s="2">
        <v>0</v>
      </c>
      <c r="S1065" s="2" t="s">
        <v>1481</v>
      </c>
      <c r="T1065" s="2" t="s">
        <v>1482</v>
      </c>
      <c r="U1065" s="2" t="s">
        <v>1483</v>
      </c>
      <c r="V1065" s="2" t="s">
        <v>1484</v>
      </c>
      <c r="W1065" s="2" t="s">
        <v>1485</v>
      </c>
      <c r="X1065" s="2">
        <v>3241000</v>
      </c>
      <c r="Y1065" s="96" t="s">
        <v>1486</v>
      </c>
    </row>
    <row r="1066" spans="1:25" ht="165" x14ac:dyDescent="0.2">
      <c r="A1066" s="2" t="s">
        <v>1602</v>
      </c>
      <c r="B1066" s="2" t="s">
        <v>1476</v>
      </c>
      <c r="C1066" s="2" t="s">
        <v>1545</v>
      </c>
      <c r="D1066" s="2" t="s">
        <v>1546</v>
      </c>
      <c r="E1066" s="2">
        <v>80111601</v>
      </c>
      <c r="F1066" s="2" t="s">
        <v>1603</v>
      </c>
      <c r="G1066" s="3">
        <v>1</v>
      </c>
      <c r="H1066" s="3">
        <v>1</v>
      </c>
      <c r="I1066" s="2">
        <v>11.5</v>
      </c>
      <c r="J1066" s="2">
        <v>1</v>
      </c>
      <c r="K1066" s="2" t="s">
        <v>30</v>
      </c>
      <c r="L1066" s="2" t="s">
        <v>31</v>
      </c>
      <c r="M1066" s="2" t="s">
        <v>57</v>
      </c>
      <c r="N1066" s="2">
        <v>0</v>
      </c>
      <c r="O1066" s="1">
        <v>62020719</v>
      </c>
      <c r="P1066" s="9">
        <v>62020719</v>
      </c>
      <c r="Q1066" s="1">
        <v>0</v>
      </c>
      <c r="R1066" s="2">
        <v>0</v>
      </c>
      <c r="S1066" s="2" t="s">
        <v>1481</v>
      </c>
      <c r="T1066" s="2" t="s">
        <v>1482</v>
      </c>
      <c r="U1066" s="2" t="s">
        <v>1483</v>
      </c>
      <c r="V1066" s="2" t="s">
        <v>1484</v>
      </c>
      <c r="W1066" s="2" t="s">
        <v>1485</v>
      </c>
      <c r="X1066" s="2">
        <v>3241000</v>
      </c>
      <c r="Y1066" s="96" t="s">
        <v>1486</v>
      </c>
    </row>
    <row r="1067" spans="1:25" ht="135" x14ac:dyDescent="0.2">
      <c r="A1067" s="2" t="s">
        <v>1604</v>
      </c>
      <c r="B1067" s="2" t="s">
        <v>1476</v>
      </c>
      <c r="C1067" s="2" t="s">
        <v>1545</v>
      </c>
      <c r="D1067" s="2" t="s">
        <v>1546</v>
      </c>
      <c r="E1067" s="2">
        <v>80111601</v>
      </c>
      <c r="F1067" s="2" t="s">
        <v>1605</v>
      </c>
      <c r="G1067" s="3">
        <v>1</v>
      </c>
      <c r="H1067" s="3">
        <v>1</v>
      </c>
      <c r="I1067" s="2">
        <v>11.5</v>
      </c>
      <c r="J1067" s="2">
        <v>1</v>
      </c>
      <c r="K1067" s="2" t="s">
        <v>30</v>
      </c>
      <c r="L1067" s="2" t="s">
        <v>31</v>
      </c>
      <c r="M1067" s="2" t="s">
        <v>911</v>
      </c>
      <c r="N1067" s="2">
        <v>0</v>
      </c>
      <c r="O1067" s="1">
        <v>50144416</v>
      </c>
      <c r="P1067" s="9">
        <v>50144416</v>
      </c>
      <c r="Q1067" s="1">
        <v>0</v>
      </c>
      <c r="R1067" s="2">
        <v>0</v>
      </c>
      <c r="S1067" s="2" t="s">
        <v>1481</v>
      </c>
      <c r="T1067" s="2" t="s">
        <v>1482</v>
      </c>
      <c r="U1067" s="2" t="s">
        <v>1483</v>
      </c>
      <c r="V1067" s="2" t="s">
        <v>1484</v>
      </c>
      <c r="W1067" s="2" t="s">
        <v>1485</v>
      </c>
      <c r="X1067" s="2">
        <v>3241000</v>
      </c>
      <c r="Y1067" s="96" t="s">
        <v>1486</v>
      </c>
    </row>
    <row r="1068" spans="1:25" ht="180" x14ac:dyDescent="0.2">
      <c r="A1068" s="2" t="s">
        <v>1606</v>
      </c>
      <c r="B1068" s="2" t="s">
        <v>1476</v>
      </c>
      <c r="C1068" s="2" t="s">
        <v>1531</v>
      </c>
      <c r="D1068" s="2" t="s">
        <v>1532</v>
      </c>
      <c r="E1068" s="2">
        <v>80111601</v>
      </c>
      <c r="F1068" s="2" t="s">
        <v>1607</v>
      </c>
      <c r="G1068" s="3">
        <v>1</v>
      </c>
      <c r="H1068" s="3">
        <v>1</v>
      </c>
      <c r="I1068" s="2">
        <v>11.5</v>
      </c>
      <c r="J1068" s="2">
        <v>1</v>
      </c>
      <c r="K1068" s="2" t="s">
        <v>30</v>
      </c>
      <c r="L1068" s="2" t="s">
        <v>31</v>
      </c>
      <c r="M1068" s="2" t="s">
        <v>57</v>
      </c>
      <c r="N1068" s="2">
        <v>0</v>
      </c>
      <c r="O1068" s="1">
        <v>39587692</v>
      </c>
      <c r="P1068" s="9">
        <v>39587692</v>
      </c>
      <c r="Q1068" s="1">
        <v>0</v>
      </c>
      <c r="R1068" s="2">
        <v>0</v>
      </c>
      <c r="S1068" s="2" t="s">
        <v>1481</v>
      </c>
      <c r="T1068" s="2" t="s">
        <v>1482</v>
      </c>
      <c r="U1068" s="2" t="s">
        <v>1483</v>
      </c>
      <c r="V1068" s="2" t="s">
        <v>1484</v>
      </c>
      <c r="W1068" s="2" t="s">
        <v>1485</v>
      </c>
      <c r="X1068" s="2">
        <v>3241000</v>
      </c>
      <c r="Y1068" s="96" t="s">
        <v>1486</v>
      </c>
    </row>
    <row r="1069" spans="1:25" ht="180" x14ac:dyDescent="0.2">
      <c r="A1069" s="2" t="s">
        <v>1608</v>
      </c>
      <c r="B1069" s="2" t="s">
        <v>1476</v>
      </c>
      <c r="C1069" s="2" t="s">
        <v>1531</v>
      </c>
      <c r="D1069" s="2" t="s">
        <v>1532</v>
      </c>
      <c r="E1069" s="2">
        <v>80111601</v>
      </c>
      <c r="F1069" s="2" t="s">
        <v>1609</v>
      </c>
      <c r="G1069" s="3">
        <v>1</v>
      </c>
      <c r="H1069" s="3">
        <v>1</v>
      </c>
      <c r="I1069" s="2">
        <v>11.5</v>
      </c>
      <c r="J1069" s="2">
        <v>1</v>
      </c>
      <c r="K1069" s="2" t="s">
        <v>30</v>
      </c>
      <c r="L1069" s="2" t="s">
        <v>31</v>
      </c>
      <c r="M1069" s="2" t="s">
        <v>911</v>
      </c>
      <c r="N1069" s="2">
        <v>0</v>
      </c>
      <c r="O1069" s="1">
        <v>32989751</v>
      </c>
      <c r="P1069" s="9">
        <v>32989751</v>
      </c>
      <c r="Q1069" s="1">
        <v>0</v>
      </c>
      <c r="R1069" s="2">
        <v>0</v>
      </c>
      <c r="S1069" s="2" t="s">
        <v>1481</v>
      </c>
      <c r="T1069" s="2" t="s">
        <v>1482</v>
      </c>
      <c r="U1069" s="2" t="s">
        <v>1483</v>
      </c>
      <c r="V1069" s="2" t="s">
        <v>1484</v>
      </c>
      <c r="W1069" s="2" t="s">
        <v>1485</v>
      </c>
      <c r="X1069" s="2">
        <v>3241000</v>
      </c>
      <c r="Y1069" s="96" t="s">
        <v>1486</v>
      </c>
    </row>
    <row r="1070" spans="1:25" ht="180" x14ac:dyDescent="0.2">
      <c r="A1070" s="2" t="s">
        <v>1610</v>
      </c>
      <c r="B1070" s="2" t="s">
        <v>1476</v>
      </c>
      <c r="C1070" s="2" t="s">
        <v>1531</v>
      </c>
      <c r="D1070" s="2" t="s">
        <v>1532</v>
      </c>
      <c r="E1070" s="2">
        <v>80111601</v>
      </c>
      <c r="F1070" s="2" t="s">
        <v>1609</v>
      </c>
      <c r="G1070" s="3">
        <v>1</v>
      </c>
      <c r="H1070" s="3">
        <v>1</v>
      </c>
      <c r="I1070" s="2">
        <v>11.5</v>
      </c>
      <c r="J1070" s="2">
        <v>1</v>
      </c>
      <c r="K1070" s="2" t="s">
        <v>30</v>
      </c>
      <c r="L1070" s="2" t="s">
        <v>31</v>
      </c>
      <c r="M1070" s="2" t="s">
        <v>911</v>
      </c>
      <c r="N1070" s="2">
        <v>0</v>
      </c>
      <c r="O1070" s="1">
        <v>32989751</v>
      </c>
      <c r="P1070" s="9">
        <v>32989751</v>
      </c>
      <c r="Q1070" s="1">
        <v>0</v>
      </c>
      <c r="R1070" s="2">
        <v>0</v>
      </c>
      <c r="S1070" s="2" t="s">
        <v>1481</v>
      </c>
      <c r="T1070" s="2" t="s">
        <v>1482</v>
      </c>
      <c r="U1070" s="2" t="s">
        <v>1483</v>
      </c>
      <c r="V1070" s="2" t="s">
        <v>1484</v>
      </c>
      <c r="W1070" s="2" t="s">
        <v>1485</v>
      </c>
      <c r="X1070" s="2">
        <v>3241000</v>
      </c>
      <c r="Y1070" s="96" t="s">
        <v>1486</v>
      </c>
    </row>
    <row r="1071" spans="1:25" ht="165" x14ac:dyDescent="0.2">
      <c r="A1071" s="2" t="s">
        <v>1611</v>
      </c>
      <c r="B1071" s="2" t="s">
        <v>1476</v>
      </c>
      <c r="C1071" s="2" t="s">
        <v>1545</v>
      </c>
      <c r="D1071" s="2" t="s">
        <v>1546</v>
      </c>
      <c r="E1071" s="2">
        <v>80111601</v>
      </c>
      <c r="F1071" s="2" t="s">
        <v>1612</v>
      </c>
      <c r="G1071" s="3">
        <v>1</v>
      </c>
      <c r="H1071" s="3">
        <v>1</v>
      </c>
      <c r="I1071" s="2">
        <v>11.5</v>
      </c>
      <c r="J1071" s="2">
        <v>1</v>
      </c>
      <c r="K1071" s="2" t="s">
        <v>30</v>
      </c>
      <c r="L1071" s="2" t="s">
        <v>31</v>
      </c>
      <c r="M1071" s="2" t="s">
        <v>911</v>
      </c>
      <c r="N1071" s="2">
        <v>0</v>
      </c>
      <c r="O1071" s="1">
        <v>29030980</v>
      </c>
      <c r="P1071" s="9">
        <v>29030980</v>
      </c>
      <c r="Q1071" s="1">
        <v>0</v>
      </c>
      <c r="R1071" s="2">
        <v>0</v>
      </c>
      <c r="S1071" s="2" t="s">
        <v>1481</v>
      </c>
      <c r="T1071" s="2" t="s">
        <v>1482</v>
      </c>
      <c r="U1071" s="2" t="s">
        <v>1483</v>
      </c>
      <c r="V1071" s="2" t="s">
        <v>1484</v>
      </c>
      <c r="W1071" s="2" t="s">
        <v>1485</v>
      </c>
      <c r="X1071" s="2">
        <v>3241000</v>
      </c>
      <c r="Y1071" s="96" t="s">
        <v>1486</v>
      </c>
    </row>
    <row r="1072" spans="1:25" ht="150" x14ac:dyDescent="0.2">
      <c r="A1072" s="2" t="s">
        <v>1613</v>
      </c>
      <c r="B1072" s="2" t="s">
        <v>1476</v>
      </c>
      <c r="C1072" s="2" t="s">
        <v>1577</v>
      </c>
      <c r="D1072" s="2" t="s">
        <v>1578</v>
      </c>
      <c r="E1072" s="2">
        <v>80111601</v>
      </c>
      <c r="F1072" s="2" t="s">
        <v>1614</v>
      </c>
      <c r="G1072" s="3">
        <v>1</v>
      </c>
      <c r="H1072" s="3">
        <v>1</v>
      </c>
      <c r="I1072" s="2">
        <v>11.5</v>
      </c>
      <c r="J1072" s="2">
        <v>1</v>
      </c>
      <c r="K1072" s="2" t="s">
        <v>30</v>
      </c>
      <c r="L1072" s="2" t="s">
        <v>31</v>
      </c>
      <c r="M1072" s="2" t="s">
        <v>57</v>
      </c>
      <c r="N1072" s="2">
        <v>0</v>
      </c>
      <c r="O1072" s="1">
        <v>29030980</v>
      </c>
      <c r="P1072" s="9">
        <v>29030980</v>
      </c>
      <c r="Q1072" s="1">
        <v>0</v>
      </c>
      <c r="R1072" s="2">
        <v>0</v>
      </c>
      <c r="S1072" s="2" t="s">
        <v>1481</v>
      </c>
      <c r="T1072" s="2" t="s">
        <v>1482</v>
      </c>
      <c r="U1072" s="2" t="s">
        <v>1483</v>
      </c>
      <c r="V1072" s="2" t="s">
        <v>1484</v>
      </c>
      <c r="W1072" s="2" t="s">
        <v>1485</v>
      </c>
      <c r="X1072" s="2">
        <v>3241000</v>
      </c>
      <c r="Y1072" s="96" t="s">
        <v>1486</v>
      </c>
    </row>
    <row r="1073" spans="1:25" ht="180" x14ac:dyDescent="0.2">
      <c r="A1073" s="2" t="s">
        <v>1615</v>
      </c>
      <c r="B1073" s="2" t="s">
        <v>1476</v>
      </c>
      <c r="C1073" s="2" t="s">
        <v>1531</v>
      </c>
      <c r="D1073" s="2" t="s">
        <v>1532</v>
      </c>
      <c r="E1073" s="2">
        <v>80111601</v>
      </c>
      <c r="F1073" s="2" t="s">
        <v>1616</v>
      </c>
      <c r="G1073" s="3">
        <v>1</v>
      </c>
      <c r="H1073" s="3">
        <v>1</v>
      </c>
      <c r="I1073" s="2">
        <v>11.5</v>
      </c>
      <c r="J1073" s="2">
        <v>1</v>
      </c>
      <c r="K1073" s="2" t="s">
        <v>30</v>
      </c>
      <c r="L1073" s="2" t="s">
        <v>31</v>
      </c>
      <c r="M1073" s="2" t="s">
        <v>911</v>
      </c>
      <c r="N1073" s="2">
        <v>0</v>
      </c>
      <c r="O1073" s="1">
        <v>32989751</v>
      </c>
      <c r="P1073" s="9">
        <v>32989751</v>
      </c>
      <c r="Q1073" s="1">
        <v>0</v>
      </c>
      <c r="R1073" s="2">
        <v>0</v>
      </c>
      <c r="S1073" s="2" t="s">
        <v>1481</v>
      </c>
      <c r="T1073" s="2" t="s">
        <v>1482</v>
      </c>
      <c r="U1073" s="2" t="s">
        <v>1483</v>
      </c>
      <c r="V1073" s="2" t="s">
        <v>1484</v>
      </c>
      <c r="W1073" s="2" t="s">
        <v>1485</v>
      </c>
      <c r="X1073" s="2">
        <v>3241000</v>
      </c>
      <c r="Y1073" s="96" t="s">
        <v>1486</v>
      </c>
    </row>
    <row r="1074" spans="1:25" ht="135" x14ac:dyDescent="0.2">
      <c r="A1074" s="2" t="s">
        <v>1617</v>
      </c>
      <c r="B1074" s="2" t="s">
        <v>1476</v>
      </c>
      <c r="C1074" s="2" t="s">
        <v>1545</v>
      </c>
      <c r="D1074" s="2" t="s">
        <v>1546</v>
      </c>
      <c r="E1074" s="2">
        <v>80111601</v>
      </c>
      <c r="F1074" s="2" t="s">
        <v>1618</v>
      </c>
      <c r="G1074" s="3">
        <v>1</v>
      </c>
      <c r="H1074" s="3">
        <v>1</v>
      </c>
      <c r="I1074" s="2">
        <v>11.5</v>
      </c>
      <c r="J1074" s="2">
        <v>1</v>
      </c>
      <c r="K1074" s="2" t="s">
        <v>30</v>
      </c>
      <c r="L1074" s="2" t="s">
        <v>31</v>
      </c>
      <c r="M1074" s="2" t="s">
        <v>911</v>
      </c>
      <c r="N1074" s="2">
        <v>0</v>
      </c>
      <c r="O1074" s="1">
        <v>29030980</v>
      </c>
      <c r="P1074" s="9">
        <v>29030980</v>
      </c>
      <c r="Q1074" s="1">
        <v>0</v>
      </c>
      <c r="R1074" s="2">
        <v>0</v>
      </c>
      <c r="S1074" s="2" t="s">
        <v>1481</v>
      </c>
      <c r="T1074" s="2" t="s">
        <v>1482</v>
      </c>
      <c r="U1074" s="2" t="s">
        <v>1483</v>
      </c>
      <c r="V1074" s="2" t="s">
        <v>1484</v>
      </c>
      <c r="W1074" s="2" t="s">
        <v>1485</v>
      </c>
      <c r="X1074" s="2">
        <v>3241000</v>
      </c>
      <c r="Y1074" s="96" t="s">
        <v>1486</v>
      </c>
    </row>
    <row r="1075" spans="1:25" ht="135" x14ac:dyDescent="0.2">
      <c r="A1075" s="2" t="s">
        <v>1619</v>
      </c>
      <c r="B1075" s="2" t="s">
        <v>1476</v>
      </c>
      <c r="C1075" s="2" t="s">
        <v>1545</v>
      </c>
      <c r="D1075" s="2" t="s">
        <v>1546</v>
      </c>
      <c r="E1075" s="2">
        <v>80111601</v>
      </c>
      <c r="F1075" s="2" t="s">
        <v>1618</v>
      </c>
      <c r="G1075" s="3">
        <v>1</v>
      </c>
      <c r="H1075" s="3">
        <v>1</v>
      </c>
      <c r="I1075" s="2">
        <v>11.5</v>
      </c>
      <c r="J1075" s="2">
        <v>1</v>
      </c>
      <c r="K1075" s="2" t="s">
        <v>30</v>
      </c>
      <c r="L1075" s="2" t="s">
        <v>31</v>
      </c>
      <c r="M1075" s="2" t="s">
        <v>911</v>
      </c>
      <c r="N1075" s="2">
        <v>0</v>
      </c>
      <c r="O1075" s="1">
        <v>29030980</v>
      </c>
      <c r="P1075" s="9">
        <v>29030980</v>
      </c>
      <c r="Q1075" s="1">
        <v>0</v>
      </c>
      <c r="R1075" s="2">
        <v>0</v>
      </c>
      <c r="S1075" s="2" t="s">
        <v>1481</v>
      </c>
      <c r="T1075" s="2" t="s">
        <v>1482</v>
      </c>
      <c r="U1075" s="2" t="s">
        <v>1483</v>
      </c>
      <c r="V1075" s="2" t="s">
        <v>1484</v>
      </c>
      <c r="W1075" s="2" t="s">
        <v>1485</v>
      </c>
      <c r="X1075" s="2">
        <v>3241000</v>
      </c>
      <c r="Y1075" s="96" t="s">
        <v>1486</v>
      </c>
    </row>
    <row r="1076" spans="1:25" ht="180" x14ac:dyDescent="0.2">
      <c r="A1076" s="2" t="s">
        <v>1620</v>
      </c>
      <c r="B1076" s="2" t="s">
        <v>1476</v>
      </c>
      <c r="C1076" s="2" t="s">
        <v>1531</v>
      </c>
      <c r="D1076" s="2" t="s">
        <v>1532</v>
      </c>
      <c r="E1076" s="2">
        <v>80111601</v>
      </c>
      <c r="F1076" s="2" t="s">
        <v>1609</v>
      </c>
      <c r="G1076" s="3">
        <v>1</v>
      </c>
      <c r="H1076" s="3">
        <v>1</v>
      </c>
      <c r="I1076" s="2">
        <v>11.5</v>
      </c>
      <c r="J1076" s="2">
        <v>1</v>
      </c>
      <c r="K1076" s="2" t="s">
        <v>30</v>
      </c>
      <c r="L1076" s="2" t="s">
        <v>31</v>
      </c>
      <c r="M1076" s="2" t="s">
        <v>911</v>
      </c>
      <c r="N1076" s="2">
        <v>0</v>
      </c>
      <c r="O1076" s="1">
        <v>29030980</v>
      </c>
      <c r="P1076" s="9">
        <v>29030980</v>
      </c>
      <c r="Q1076" s="1">
        <v>0</v>
      </c>
      <c r="R1076" s="2">
        <v>0</v>
      </c>
      <c r="S1076" s="2" t="s">
        <v>1481</v>
      </c>
      <c r="T1076" s="2" t="s">
        <v>1482</v>
      </c>
      <c r="U1076" s="2" t="s">
        <v>1483</v>
      </c>
      <c r="V1076" s="2" t="s">
        <v>1484</v>
      </c>
      <c r="W1076" s="2" t="s">
        <v>1485</v>
      </c>
      <c r="X1076" s="2">
        <v>3241000</v>
      </c>
      <c r="Y1076" s="96" t="s">
        <v>1486</v>
      </c>
    </row>
    <row r="1077" spans="1:25" ht="195" x14ac:dyDescent="0.2">
      <c r="A1077" s="2" t="s">
        <v>1621</v>
      </c>
      <c r="B1077" s="2" t="s">
        <v>1476</v>
      </c>
      <c r="C1077" s="2" t="s">
        <v>1545</v>
      </c>
      <c r="D1077" s="2" t="s">
        <v>1546</v>
      </c>
      <c r="E1077" s="2">
        <v>80111601</v>
      </c>
      <c r="F1077" s="2" t="s">
        <v>1622</v>
      </c>
      <c r="G1077" s="3">
        <v>1</v>
      </c>
      <c r="H1077" s="3">
        <v>1</v>
      </c>
      <c r="I1077" s="2">
        <v>11.5</v>
      </c>
      <c r="J1077" s="2">
        <v>1</v>
      </c>
      <c r="K1077" s="2" t="s">
        <v>30</v>
      </c>
      <c r="L1077" s="2" t="s">
        <v>31</v>
      </c>
      <c r="M1077" s="2" t="s">
        <v>57</v>
      </c>
      <c r="N1077" s="2">
        <v>0</v>
      </c>
      <c r="O1077" s="1">
        <v>144285440</v>
      </c>
      <c r="P1077" s="9">
        <v>144285440</v>
      </c>
      <c r="Q1077" s="1">
        <v>0</v>
      </c>
      <c r="R1077" s="2">
        <v>0</v>
      </c>
      <c r="S1077" s="2" t="s">
        <v>1481</v>
      </c>
      <c r="T1077" s="2" t="s">
        <v>1482</v>
      </c>
      <c r="U1077" s="2" t="s">
        <v>1483</v>
      </c>
      <c r="V1077" s="2" t="s">
        <v>1484</v>
      </c>
      <c r="W1077" s="2" t="s">
        <v>1485</v>
      </c>
      <c r="X1077" s="2">
        <v>3241000</v>
      </c>
      <c r="Y1077" s="96" t="s">
        <v>1486</v>
      </c>
    </row>
    <row r="1078" spans="1:25" ht="165" x14ac:dyDescent="0.2">
      <c r="A1078" s="2" t="s">
        <v>1623</v>
      </c>
      <c r="B1078" s="2" t="s">
        <v>1476</v>
      </c>
      <c r="C1078" s="2" t="s">
        <v>1545</v>
      </c>
      <c r="D1078" s="2" t="s">
        <v>1546</v>
      </c>
      <c r="E1078" s="2">
        <v>80111601</v>
      </c>
      <c r="F1078" s="2" t="s">
        <v>1624</v>
      </c>
      <c r="G1078" s="3">
        <v>1</v>
      </c>
      <c r="H1078" s="3">
        <v>1</v>
      </c>
      <c r="I1078" s="2">
        <v>11.5</v>
      </c>
      <c r="J1078" s="2">
        <v>1</v>
      </c>
      <c r="K1078" s="2" t="s">
        <v>30</v>
      </c>
      <c r="L1078" s="2" t="s">
        <v>31</v>
      </c>
      <c r="M1078" s="2" t="s">
        <v>57</v>
      </c>
      <c r="N1078" s="2">
        <v>0</v>
      </c>
      <c r="O1078" s="1">
        <v>80849600</v>
      </c>
      <c r="P1078" s="9">
        <v>80849600</v>
      </c>
      <c r="Q1078" s="1">
        <v>0</v>
      </c>
      <c r="R1078" s="2">
        <v>0</v>
      </c>
      <c r="S1078" s="2" t="s">
        <v>1481</v>
      </c>
      <c r="T1078" s="2" t="s">
        <v>1482</v>
      </c>
      <c r="U1078" s="2" t="s">
        <v>1483</v>
      </c>
      <c r="V1078" s="2" t="s">
        <v>1484</v>
      </c>
      <c r="W1078" s="2" t="s">
        <v>1485</v>
      </c>
      <c r="X1078" s="2">
        <v>3241000</v>
      </c>
      <c r="Y1078" s="96" t="s">
        <v>1486</v>
      </c>
    </row>
    <row r="1079" spans="1:25" ht="180" x14ac:dyDescent="0.2">
      <c r="A1079" s="2" t="s">
        <v>1625</v>
      </c>
      <c r="B1079" s="2" t="s">
        <v>1476</v>
      </c>
      <c r="C1079" s="2" t="s">
        <v>1545</v>
      </c>
      <c r="D1079" s="2" t="s">
        <v>1546</v>
      </c>
      <c r="E1079" s="2">
        <v>80111601</v>
      </c>
      <c r="F1079" s="2" t="s">
        <v>1626</v>
      </c>
      <c r="G1079" s="3">
        <v>1</v>
      </c>
      <c r="H1079" s="3">
        <v>1</v>
      </c>
      <c r="I1079" s="2">
        <v>11.5</v>
      </c>
      <c r="J1079" s="2">
        <v>1</v>
      </c>
      <c r="K1079" s="2" t="s">
        <v>30</v>
      </c>
      <c r="L1079" s="2" t="s">
        <v>31</v>
      </c>
      <c r="M1079" s="2" t="s">
        <v>57</v>
      </c>
      <c r="N1079" s="2">
        <v>0</v>
      </c>
      <c r="O1079" s="1">
        <v>50144416</v>
      </c>
      <c r="P1079" s="9">
        <v>50144416</v>
      </c>
      <c r="Q1079" s="1">
        <v>0</v>
      </c>
      <c r="R1079" s="2">
        <v>0</v>
      </c>
      <c r="S1079" s="2" t="s">
        <v>1481</v>
      </c>
      <c r="T1079" s="2" t="s">
        <v>1482</v>
      </c>
      <c r="U1079" s="2" t="s">
        <v>1483</v>
      </c>
      <c r="V1079" s="2" t="s">
        <v>1484</v>
      </c>
      <c r="W1079" s="2" t="s">
        <v>1485</v>
      </c>
      <c r="X1079" s="2">
        <v>3241000</v>
      </c>
      <c r="Y1079" s="96" t="s">
        <v>1486</v>
      </c>
    </row>
    <row r="1080" spans="1:25" ht="135" x14ac:dyDescent="0.2">
      <c r="A1080" s="2" t="s">
        <v>1627</v>
      </c>
      <c r="B1080" s="2" t="s">
        <v>1476</v>
      </c>
      <c r="C1080" s="2" t="s">
        <v>1545</v>
      </c>
      <c r="D1080" s="2" t="s">
        <v>1546</v>
      </c>
      <c r="E1080" s="2">
        <v>80111601</v>
      </c>
      <c r="F1080" s="2" t="s">
        <v>1628</v>
      </c>
      <c r="G1080" s="3">
        <v>1</v>
      </c>
      <c r="H1080" s="3">
        <v>1</v>
      </c>
      <c r="I1080" s="2">
        <v>11.5</v>
      </c>
      <c r="J1080" s="2">
        <v>1</v>
      </c>
      <c r="K1080" s="2" t="s">
        <v>30</v>
      </c>
      <c r="L1080" s="2" t="s">
        <v>31</v>
      </c>
      <c r="M1080" s="2" t="s">
        <v>57</v>
      </c>
      <c r="N1080" s="2">
        <v>0</v>
      </c>
      <c r="O1080" s="1">
        <v>76869312</v>
      </c>
      <c r="P1080" s="9">
        <v>76869312</v>
      </c>
      <c r="Q1080" s="1">
        <v>0</v>
      </c>
      <c r="R1080" s="2">
        <v>0</v>
      </c>
      <c r="S1080" s="2" t="s">
        <v>1481</v>
      </c>
      <c r="T1080" s="2" t="s">
        <v>1482</v>
      </c>
      <c r="U1080" s="2" t="s">
        <v>1483</v>
      </c>
      <c r="V1080" s="2" t="s">
        <v>1484</v>
      </c>
      <c r="W1080" s="2" t="s">
        <v>1485</v>
      </c>
      <c r="X1080" s="2">
        <v>3241000</v>
      </c>
      <c r="Y1080" s="96" t="s">
        <v>1486</v>
      </c>
    </row>
    <row r="1081" spans="1:25" ht="135" x14ac:dyDescent="0.2">
      <c r="A1081" s="2" t="s">
        <v>1629</v>
      </c>
      <c r="B1081" s="2" t="s">
        <v>1476</v>
      </c>
      <c r="C1081" s="2" t="s">
        <v>1545</v>
      </c>
      <c r="D1081" s="2" t="s">
        <v>1546</v>
      </c>
      <c r="E1081" s="2">
        <v>80111601</v>
      </c>
      <c r="F1081" s="2" t="s">
        <v>1630</v>
      </c>
      <c r="G1081" s="3">
        <v>1</v>
      </c>
      <c r="H1081" s="3">
        <v>1</v>
      </c>
      <c r="I1081" s="2">
        <v>11.5</v>
      </c>
      <c r="J1081" s="2">
        <v>1</v>
      </c>
      <c r="K1081" s="2" t="s">
        <v>30</v>
      </c>
      <c r="L1081" s="2" t="s">
        <v>31</v>
      </c>
      <c r="M1081" s="2" t="s">
        <v>911</v>
      </c>
      <c r="N1081" s="2">
        <v>0</v>
      </c>
      <c r="O1081" s="1">
        <v>29030980</v>
      </c>
      <c r="P1081" s="9">
        <v>29030980</v>
      </c>
      <c r="Q1081" s="1">
        <v>0</v>
      </c>
      <c r="R1081" s="2">
        <v>0</v>
      </c>
      <c r="S1081" s="2" t="s">
        <v>1481</v>
      </c>
      <c r="T1081" s="2" t="s">
        <v>1482</v>
      </c>
      <c r="U1081" s="2" t="s">
        <v>1483</v>
      </c>
      <c r="V1081" s="2" t="s">
        <v>1484</v>
      </c>
      <c r="W1081" s="2" t="s">
        <v>1485</v>
      </c>
      <c r="X1081" s="2">
        <v>3241000</v>
      </c>
      <c r="Y1081" s="96" t="s">
        <v>1486</v>
      </c>
    </row>
    <row r="1082" spans="1:25" ht="135" x14ac:dyDescent="0.2">
      <c r="A1082" s="2" t="s">
        <v>1631</v>
      </c>
      <c r="B1082" s="2" t="s">
        <v>1476</v>
      </c>
      <c r="C1082" s="2" t="s">
        <v>1545</v>
      </c>
      <c r="D1082" s="2" t="s">
        <v>1546</v>
      </c>
      <c r="E1082" s="2">
        <v>80111601</v>
      </c>
      <c r="F1082" s="2" t="s">
        <v>1618</v>
      </c>
      <c r="G1082" s="3">
        <v>1</v>
      </c>
      <c r="H1082" s="3">
        <v>1</v>
      </c>
      <c r="I1082" s="2">
        <v>11.5</v>
      </c>
      <c r="J1082" s="2">
        <v>1</v>
      </c>
      <c r="K1082" s="2" t="s">
        <v>30</v>
      </c>
      <c r="L1082" s="2" t="s">
        <v>31</v>
      </c>
      <c r="M1082" s="2" t="s">
        <v>911</v>
      </c>
      <c r="N1082" s="2">
        <v>0</v>
      </c>
      <c r="O1082" s="1">
        <v>29030980</v>
      </c>
      <c r="P1082" s="9">
        <v>29030980</v>
      </c>
      <c r="Q1082" s="1">
        <v>0</v>
      </c>
      <c r="R1082" s="2">
        <v>0</v>
      </c>
      <c r="S1082" s="2" t="s">
        <v>1481</v>
      </c>
      <c r="T1082" s="2" t="s">
        <v>1482</v>
      </c>
      <c r="U1082" s="2" t="s">
        <v>1483</v>
      </c>
      <c r="V1082" s="2" t="s">
        <v>1484</v>
      </c>
      <c r="W1082" s="2" t="s">
        <v>1485</v>
      </c>
      <c r="X1082" s="2">
        <v>3241000</v>
      </c>
      <c r="Y1082" s="96" t="s">
        <v>1486</v>
      </c>
    </row>
    <row r="1083" spans="1:25" ht="135" x14ac:dyDescent="0.2">
      <c r="A1083" s="2" t="s">
        <v>1632</v>
      </c>
      <c r="B1083" s="2" t="s">
        <v>1476</v>
      </c>
      <c r="C1083" s="2" t="s">
        <v>1545</v>
      </c>
      <c r="D1083" s="2" t="s">
        <v>1546</v>
      </c>
      <c r="E1083" s="2">
        <v>80111601</v>
      </c>
      <c r="F1083" s="2" t="s">
        <v>1618</v>
      </c>
      <c r="G1083" s="3">
        <v>1</v>
      </c>
      <c r="H1083" s="3">
        <v>1</v>
      </c>
      <c r="I1083" s="2">
        <v>11.5</v>
      </c>
      <c r="J1083" s="2">
        <v>1</v>
      </c>
      <c r="K1083" s="2" t="s">
        <v>30</v>
      </c>
      <c r="L1083" s="2" t="s">
        <v>31</v>
      </c>
      <c r="M1083" s="2" t="s">
        <v>911</v>
      </c>
      <c r="N1083" s="2">
        <v>0</v>
      </c>
      <c r="O1083" s="1">
        <v>29030980</v>
      </c>
      <c r="P1083" s="9">
        <v>29030980</v>
      </c>
      <c r="Q1083" s="1">
        <v>0</v>
      </c>
      <c r="R1083" s="2">
        <v>0</v>
      </c>
      <c r="S1083" s="2" t="s">
        <v>1481</v>
      </c>
      <c r="T1083" s="2" t="s">
        <v>1482</v>
      </c>
      <c r="U1083" s="2" t="s">
        <v>1483</v>
      </c>
      <c r="V1083" s="2" t="s">
        <v>1484</v>
      </c>
      <c r="W1083" s="2" t="s">
        <v>1485</v>
      </c>
      <c r="X1083" s="2">
        <v>3241000</v>
      </c>
      <c r="Y1083" s="96" t="s">
        <v>1486</v>
      </c>
    </row>
    <row r="1084" spans="1:25" ht="135" x14ac:dyDescent="0.2">
      <c r="A1084" s="2" t="s">
        <v>1633</v>
      </c>
      <c r="B1084" s="2" t="s">
        <v>1476</v>
      </c>
      <c r="C1084" s="2" t="s">
        <v>1545</v>
      </c>
      <c r="D1084" s="2" t="s">
        <v>1546</v>
      </c>
      <c r="E1084" s="2">
        <v>80111601</v>
      </c>
      <c r="F1084" s="2" t="s">
        <v>1618</v>
      </c>
      <c r="G1084" s="3">
        <v>1</v>
      </c>
      <c r="H1084" s="3">
        <v>1</v>
      </c>
      <c r="I1084" s="2">
        <v>11.5</v>
      </c>
      <c r="J1084" s="2">
        <v>1</v>
      </c>
      <c r="K1084" s="2" t="s">
        <v>30</v>
      </c>
      <c r="L1084" s="2" t="s">
        <v>31</v>
      </c>
      <c r="M1084" s="2" t="s">
        <v>911</v>
      </c>
      <c r="N1084" s="2">
        <v>0</v>
      </c>
      <c r="O1084" s="1">
        <v>29030980</v>
      </c>
      <c r="P1084" s="9">
        <v>29030980</v>
      </c>
      <c r="Q1084" s="1">
        <v>0</v>
      </c>
      <c r="R1084" s="2">
        <v>0</v>
      </c>
      <c r="S1084" s="2" t="s">
        <v>1481</v>
      </c>
      <c r="T1084" s="2" t="s">
        <v>1482</v>
      </c>
      <c r="U1084" s="2" t="s">
        <v>1483</v>
      </c>
      <c r="V1084" s="2" t="s">
        <v>1484</v>
      </c>
      <c r="W1084" s="2" t="s">
        <v>1485</v>
      </c>
      <c r="X1084" s="2">
        <v>3241000</v>
      </c>
      <c r="Y1084" s="96" t="s">
        <v>1486</v>
      </c>
    </row>
    <row r="1085" spans="1:25" ht="135" x14ac:dyDescent="0.2">
      <c r="A1085" s="2" t="s">
        <v>1634</v>
      </c>
      <c r="B1085" s="2" t="s">
        <v>1476</v>
      </c>
      <c r="C1085" s="2" t="s">
        <v>1545</v>
      </c>
      <c r="D1085" s="2" t="s">
        <v>1546</v>
      </c>
      <c r="E1085" s="2">
        <v>80111601</v>
      </c>
      <c r="F1085" s="2" t="s">
        <v>1618</v>
      </c>
      <c r="G1085" s="3">
        <v>1</v>
      </c>
      <c r="H1085" s="3">
        <v>1</v>
      </c>
      <c r="I1085" s="2">
        <v>11.5</v>
      </c>
      <c r="J1085" s="2">
        <v>1</v>
      </c>
      <c r="K1085" s="2" t="s">
        <v>30</v>
      </c>
      <c r="L1085" s="2" t="s">
        <v>31</v>
      </c>
      <c r="M1085" s="2" t="s">
        <v>911</v>
      </c>
      <c r="N1085" s="2">
        <v>0</v>
      </c>
      <c r="O1085" s="1">
        <v>29030980</v>
      </c>
      <c r="P1085" s="9">
        <v>29030980</v>
      </c>
      <c r="Q1085" s="1">
        <v>0</v>
      </c>
      <c r="R1085" s="2">
        <v>0</v>
      </c>
      <c r="S1085" s="2" t="s">
        <v>1481</v>
      </c>
      <c r="T1085" s="2" t="s">
        <v>1482</v>
      </c>
      <c r="U1085" s="2" t="s">
        <v>1483</v>
      </c>
      <c r="V1085" s="2" t="s">
        <v>1484</v>
      </c>
      <c r="W1085" s="2" t="s">
        <v>1485</v>
      </c>
      <c r="X1085" s="2">
        <v>3241000</v>
      </c>
      <c r="Y1085" s="96" t="s">
        <v>1486</v>
      </c>
    </row>
    <row r="1086" spans="1:25" ht="135" x14ac:dyDescent="0.2">
      <c r="A1086" s="2" t="s">
        <v>1635</v>
      </c>
      <c r="B1086" s="2" t="s">
        <v>1476</v>
      </c>
      <c r="C1086" s="2" t="s">
        <v>1545</v>
      </c>
      <c r="D1086" s="2" t="s">
        <v>1546</v>
      </c>
      <c r="E1086" s="2">
        <v>80111601</v>
      </c>
      <c r="F1086" s="2" t="s">
        <v>1636</v>
      </c>
      <c r="G1086" s="3">
        <v>1</v>
      </c>
      <c r="H1086" s="3">
        <v>1</v>
      </c>
      <c r="I1086" s="2">
        <v>11.5</v>
      </c>
      <c r="J1086" s="2">
        <v>1</v>
      </c>
      <c r="K1086" s="2" t="s">
        <v>30</v>
      </c>
      <c r="L1086" s="2" t="s">
        <v>31</v>
      </c>
      <c r="M1086" s="2" t="s">
        <v>911</v>
      </c>
      <c r="N1086" s="2">
        <v>0</v>
      </c>
      <c r="O1086" s="1">
        <v>29030980</v>
      </c>
      <c r="P1086" s="9">
        <v>29030980</v>
      </c>
      <c r="Q1086" s="1">
        <v>0</v>
      </c>
      <c r="R1086" s="2">
        <v>0</v>
      </c>
      <c r="S1086" s="2" t="s">
        <v>1481</v>
      </c>
      <c r="T1086" s="2" t="s">
        <v>1482</v>
      </c>
      <c r="U1086" s="2" t="s">
        <v>1483</v>
      </c>
      <c r="V1086" s="2" t="s">
        <v>1484</v>
      </c>
      <c r="W1086" s="2" t="s">
        <v>1485</v>
      </c>
      <c r="X1086" s="2">
        <v>3241000</v>
      </c>
      <c r="Y1086" s="96" t="s">
        <v>1486</v>
      </c>
    </row>
    <row r="1087" spans="1:25" ht="150" x14ac:dyDescent="0.2">
      <c r="A1087" s="2" t="s">
        <v>1637</v>
      </c>
      <c r="B1087" s="2" t="s">
        <v>1476</v>
      </c>
      <c r="C1087" s="2" t="s">
        <v>1638</v>
      </c>
      <c r="D1087" s="2" t="s">
        <v>1639</v>
      </c>
      <c r="E1087" s="2">
        <v>80111601</v>
      </c>
      <c r="F1087" s="2" t="s">
        <v>1640</v>
      </c>
      <c r="G1087" s="3">
        <v>1</v>
      </c>
      <c r="H1087" s="3">
        <v>1</v>
      </c>
      <c r="I1087" s="2">
        <v>11.5</v>
      </c>
      <c r="J1087" s="2">
        <v>1</v>
      </c>
      <c r="K1087" s="2" t="s">
        <v>30</v>
      </c>
      <c r="L1087" s="2" t="s">
        <v>31</v>
      </c>
      <c r="M1087" s="2" t="s">
        <v>911</v>
      </c>
      <c r="N1087" s="2">
        <v>0</v>
      </c>
      <c r="O1087" s="1">
        <v>29030980</v>
      </c>
      <c r="P1087" s="9">
        <v>29030980</v>
      </c>
      <c r="Q1087" s="1">
        <v>0</v>
      </c>
      <c r="R1087" s="2">
        <v>0</v>
      </c>
      <c r="S1087" s="2" t="s">
        <v>1481</v>
      </c>
      <c r="T1087" s="2" t="s">
        <v>1482</v>
      </c>
      <c r="U1087" s="2" t="s">
        <v>1483</v>
      </c>
      <c r="V1087" s="2" t="s">
        <v>1484</v>
      </c>
      <c r="W1087" s="2" t="s">
        <v>1485</v>
      </c>
      <c r="X1087" s="2">
        <v>3241000</v>
      </c>
      <c r="Y1087" s="96" t="s">
        <v>1486</v>
      </c>
    </row>
    <row r="1088" spans="1:25" ht="135" x14ac:dyDescent="0.2">
      <c r="A1088" s="2" t="s">
        <v>1641</v>
      </c>
      <c r="B1088" s="2" t="s">
        <v>1476</v>
      </c>
      <c r="C1088" s="2" t="s">
        <v>1638</v>
      </c>
      <c r="D1088" s="2" t="s">
        <v>1639</v>
      </c>
      <c r="E1088" s="2">
        <v>80111601</v>
      </c>
      <c r="F1088" s="2" t="s">
        <v>1642</v>
      </c>
      <c r="G1088" s="3">
        <v>1</v>
      </c>
      <c r="H1088" s="3">
        <v>1</v>
      </c>
      <c r="I1088" s="2">
        <v>11.5</v>
      </c>
      <c r="J1088" s="2">
        <v>1</v>
      </c>
      <c r="K1088" s="2" t="s">
        <v>30</v>
      </c>
      <c r="L1088" s="2" t="s">
        <v>31</v>
      </c>
      <c r="M1088" s="2" t="s">
        <v>911</v>
      </c>
      <c r="N1088" s="2">
        <v>0</v>
      </c>
      <c r="O1088" s="1">
        <v>29030980</v>
      </c>
      <c r="P1088" s="9">
        <v>29030980</v>
      </c>
      <c r="Q1088" s="1">
        <v>0</v>
      </c>
      <c r="R1088" s="2">
        <v>0</v>
      </c>
      <c r="S1088" s="2" t="s">
        <v>1481</v>
      </c>
      <c r="T1088" s="2" t="s">
        <v>1482</v>
      </c>
      <c r="U1088" s="2" t="s">
        <v>1483</v>
      </c>
      <c r="V1088" s="2" t="s">
        <v>1484</v>
      </c>
      <c r="W1088" s="2" t="s">
        <v>1485</v>
      </c>
      <c r="X1088" s="2">
        <v>3241000</v>
      </c>
      <c r="Y1088" s="96" t="s">
        <v>1486</v>
      </c>
    </row>
    <row r="1089" spans="1:25" ht="105" x14ac:dyDescent="0.2">
      <c r="A1089" s="2" t="s">
        <v>1643</v>
      </c>
      <c r="B1089" s="2" t="s">
        <v>1476</v>
      </c>
      <c r="C1089" s="2" t="s">
        <v>1638</v>
      </c>
      <c r="D1089" s="2" t="s">
        <v>1639</v>
      </c>
      <c r="E1089" s="2">
        <v>80111601</v>
      </c>
      <c r="F1089" s="2" t="s">
        <v>1644</v>
      </c>
      <c r="G1089" s="3">
        <v>1</v>
      </c>
      <c r="H1089" s="3">
        <v>1</v>
      </c>
      <c r="I1089" s="2">
        <v>11.5</v>
      </c>
      <c r="J1089" s="2">
        <v>1</v>
      </c>
      <c r="K1089" s="2" t="s">
        <v>30</v>
      </c>
      <c r="L1089" s="2" t="s">
        <v>31</v>
      </c>
      <c r="M1089" s="2" t="s">
        <v>57</v>
      </c>
      <c r="N1089" s="2">
        <v>0</v>
      </c>
      <c r="O1089" s="1">
        <v>39587692</v>
      </c>
      <c r="P1089" s="9">
        <v>39587692</v>
      </c>
      <c r="Q1089" s="1">
        <v>0</v>
      </c>
      <c r="R1089" s="2">
        <v>0</v>
      </c>
      <c r="S1089" s="2" t="s">
        <v>1481</v>
      </c>
      <c r="T1089" s="2" t="s">
        <v>1482</v>
      </c>
      <c r="U1089" s="2" t="s">
        <v>1483</v>
      </c>
      <c r="V1089" s="2" t="s">
        <v>1484</v>
      </c>
      <c r="W1089" s="2" t="s">
        <v>1485</v>
      </c>
      <c r="X1089" s="2">
        <v>3241000</v>
      </c>
      <c r="Y1089" s="96" t="s">
        <v>1486</v>
      </c>
    </row>
    <row r="1090" spans="1:25" ht="135" x14ac:dyDescent="0.2">
      <c r="A1090" s="2" t="s">
        <v>1645</v>
      </c>
      <c r="B1090" s="2" t="s">
        <v>1476</v>
      </c>
      <c r="C1090" s="28" t="s">
        <v>1638</v>
      </c>
      <c r="D1090" s="28" t="s">
        <v>1639</v>
      </c>
      <c r="E1090" s="2">
        <v>80111601</v>
      </c>
      <c r="F1090" s="2" t="s">
        <v>1646</v>
      </c>
      <c r="G1090" s="2">
        <v>1</v>
      </c>
      <c r="H1090" s="4">
        <v>1</v>
      </c>
      <c r="I1090" s="5">
        <v>11.5</v>
      </c>
      <c r="J1090" s="2">
        <v>1</v>
      </c>
      <c r="K1090" s="2" t="s">
        <v>30</v>
      </c>
      <c r="L1090" s="2" t="s">
        <v>31</v>
      </c>
      <c r="M1090" s="2" t="s">
        <v>57</v>
      </c>
      <c r="N1090" s="2">
        <v>0</v>
      </c>
      <c r="O1090" s="1">
        <v>40461792</v>
      </c>
      <c r="P1090" s="9">
        <v>40461792</v>
      </c>
      <c r="Q1090" s="1">
        <v>0</v>
      </c>
      <c r="R1090" s="2">
        <v>0</v>
      </c>
      <c r="S1090" s="2" t="s">
        <v>1481</v>
      </c>
      <c r="T1090" s="2" t="s">
        <v>1482</v>
      </c>
      <c r="U1090" s="2" t="s">
        <v>1483</v>
      </c>
      <c r="V1090" s="2" t="s">
        <v>1484</v>
      </c>
      <c r="W1090" s="2" t="s">
        <v>1485</v>
      </c>
      <c r="X1090" s="2">
        <v>3241000</v>
      </c>
      <c r="Y1090" s="96" t="s">
        <v>1486</v>
      </c>
    </row>
    <row r="1091" spans="1:25" ht="150" x14ac:dyDescent="0.2">
      <c r="A1091" s="2" t="s">
        <v>1647</v>
      </c>
      <c r="B1091" s="2" t="s">
        <v>1476</v>
      </c>
      <c r="C1091" s="2" t="s">
        <v>1638</v>
      </c>
      <c r="D1091" s="2" t="s">
        <v>1639</v>
      </c>
      <c r="E1091" s="2">
        <v>80111601</v>
      </c>
      <c r="F1091" s="2" t="s">
        <v>1648</v>
      </c>
      <c r="G1091" s="3">
        <v>1</v>
      </c>
      <c r="H1091" s="3">
        <v>1</v>
      </c>
      <c r="I1091" s="2">
        <v>11.5</v>
      </c>
      <c r="J1091" s="2">
        <v>1</v>
      </c>
      <c r="K1091" s="2" t="s">
        <v>30</v>
      </c>
      <c r="L1091" s="2" t="s">
        <v>31</v>
      </c>
      <c r="M1091" s="2" t="s">
        <v>57</v>
      </c>
      <c r="N1091" s="2">
        <v>0</v>
      </c>
      <c r="O1091" s="1">
        <v>39587692</v>
      </c>
      <c r="P1091" s="9">
        <v>39587692</v>
      </c>
      <c r="Q1091" s="1">
        <v>0</v>
      </c>
      <c r="R1091" s="2">
        <v>0</v>
      </c>
      <c r="S1091" s="2" t="s">
        <v>1481</v>
      </c>
      <c r="T1091" s="2" t="s">
        <v>1482</v>
      </c>
      <c r="U1091" s="2" t="s">
        <v>1483</v>
      </c>
      <c r="V1091" s="2" t="s">
        <v>1484</v>
      </c>
      <c r="W1091" s="2" t="s">
        <v>1485</v>
      </c>
      <c r="X1091" s="2">
        <v>3241000</v>
      </c>
      <c r="Y1091" s="96" t="s">
        <v>1486</v>
      </c>
    </row>
    <row r="1092" spans="1:25" ht="105" x14ac:dyDescent="0.2">
      <c r="A1092" s="2" t="s">
        <v>1649</v>
      </c>
      <c r="B1092" s="2" t="s">
        <v>1476</v>
      </c>
      <c r="C1092" s="2" t="s">
        <v>1638</v>
      </c>
      <c r="D1092" s="2" t="s">
        <v>1639</v>
      </c>
      <c r="E1092" s="2">
        <v>80111601</v>
      </c>
      <c r="F1092" s="2" t="s">
        <v>1650</v>
      </c>
      <c r="G1092" s="3">
        <v>1</v>
      </c>
      <c r="H1092" s="3">
        <v>1</v>
      </c>
      <c r="I1092" s="2">
        <v>11.5</v>
      </c>
      <c r="J1092" s="2">
        <v>1</v>
      </c>
      <c r="K1092" s="2" t="s">
        <v>30</v>
      </c>
      <c r="L1092" s="2" t="s">
        <v>31</v>
      </c>
      <c r="M1092" s="2" t="s">
        <v>911</v>
      </c>
      <c r="N1092" s="2">
        <v>0</v>
      </c>
      <c r="O1092" s="1">
        <v>35628921</v>
      </c>
      <c r="P1092" s="9">
        <v>35628921</v>
      </c>
      <c r="Q1092" s="1">
        <v>0</v>
      </c>
      <c r="R1092" s="2">
        <v>0</v>
      </c>
      <c r="S1092" s="2" t="s">
        <v>1481</v>
      </c>
      <c r="T1092" s="2" t="s">
        <v>1482</v>
      </c>
      <c r="U1092" s="2" t="s">
        <v>1483</v>
      </c>
      <c r="V1092" s="2" t="s">
        <v>1484</v>
      </c>
      <c r="W1092" s="2" t="s">
        <v>1485</v>
      </c>
      <c r="X1092" s="2">
        <v>3241000</v>
      </c>
      <c r="Y1092" s="96" t="s">
        <v>1486</v>
      </c>
    </row>
    <row r="1093" spans="1:25" ht="105" x14ac:dyDescent="0.2">
      <c r="A1093" s="2" t="s">
        <v>1651</v>
      </c>
      <c r="B1093" s="2" t="s">
        <v>1476</v>
      </c>
      <c r="C1093" s="2" t="s">
        <v>1638</v>
      </c>
      <c r="D1093" s="2" t="s">
        <v>1639</v>
      </c>
      <c r="E1093" s="2">
        <v>80111601</v>
      </c>
      <c r="F1093" s="2" t="s">
        <v>1644</v>
      </c>
      <c r="G1093" s="3">
        <v>1</v>
      </c>
      <c r="H1093" s="3">
        <v>1</v>
      </c>
      <c r="I1093" s="2">
        <v>11.5</v>
      </c>
      <c r="J1093" s="2">
        <v>1</v>
      </c>
      <c r="K1093" s="2" t="s">
        <v>30</v>
      </c>
      <c r="L1093" s="2" t="s">
        <v>31</v>
      </c>
      <c r="M1093" s="2" t="s">
        <v>57</v>
      </c>
      <c r="N1093" s="2">
        <v>0</v>
      </c>
      <c r="O1093" s="1">
        <v>39587692</v>
      </c>
      <c r="P1093" s="9">
        <v>39587692</v>
      </c>
      <c r="Q1093" s="1">
        <v>0</v>
      </c>
      <c r="R1093" s="2">
        <v>0</v>
      </c>
      <c r="S1093" s="2" t="s">
        <v>1481</v>
      </c>
      <c r="T1093" s="2" t="s">
        <v>1482</v>
      </c>
      <c r="U1093" s="2" t="s">
        <v>1483</v>
      </c>
      <c r="V1093" s="2" t="s">
        <v>1484</v>
      </c>
      <c r="W1093" s="2" t="s">
        <v>1485</v>
      </c>
      <c r="X1093" s="2">
        <v>3241000</v>
      </c>
      <c r="Y1093" s="96" t="s">
        <v>1486</v>
      </c>
    </row>
    <row r="1094" spans="1:25" ht="105" x14ac:dyDescent="0.2">
      <c r="A1094" s="2" t="s">
        <v>1652</v>
      </c>
      <c r="B1094" s="2" t="s">
        <v>1476</v>
      </c>
      <c r="C1094" s="2" t="s">
        <v>1638</v>
      </c>
      <c r="D1094" s="2" t="s">
        <v>1639</v>
      </c>
      <c r="E1094" s="2">
        <v>80111601</v>
      </c>
      <c r="F1094" s="2" t="s">
        <v>1653</v>
      </c>
      <c r="G1094" s="3">
        <v>1</v>
      </c>
      <c r="H1094" s="3">
        <v>1</v>
      </c>
      <c r="I1094" s="2">
        <v>11.5</v>
      </c>
      <c r="J1094" s="2">
        <v>1</v>
      </c>
      <c r="K1094" s="2" t="s">
        <v>30</v>
      </c>
      <c r="L1094" s="2" t="s">
        <v>31</v>
      </c>
      <c r="M1094" s="2" t="s">
        <v>57</v>
      </c>
      <c r="N1094" s="2">
        <v>0</v>
      </c>
      <c r="O1094" s="1">
        <v>76869312</v>
      </c>
      <c r="P1094" s="9">
        <v>76869312</v>
      </c>
      <c r="Q1094" s="1">
        <v>0</v>
      </c>
      <c r="R1094" s="2">
        <v>0</v>
      </c>
      <c r="S1094" s="2" t="s">
        <v>1481</v>
      </c>
      <c r="T1094" s="2" t="s">
        <v>1482</v>
      </c>
      <c r="U1094" s="2" t="s">
        <v>1483</v>
      </c>
      <c r="V1094" s="2" t="s">
        <v>1484</v>
      </c>
      <c r="W1094" s="2" t="s">
        <v>1485</v>
      </c>
      <c r="X1094" s="2">
        <v>3241000</v>
      </c>
      <c r="Y1094" s="96" t="s">
        <v>1486</v>
      </c>
    </row>
    <row r="1095" spans="1:25" ht="150" x14ac:dyDescent="0.2">
      <c r="A1095" s="2" t="s">
        <v>1654</v>
      </c>
      <c r="B1095" s="2" t="s">
        <v>1476</v>
      </c>
      <c r="C1095" s="2" t="s">
        <v>1638</v>
      </c>
      <c r="D1095" s="2" t="s">
        <v>1639</v>
      </c>
      <c r="E1095" s="2">
        <v>80111601</v>
      </c>
      <c r="F1095" s="2" t="s">
        <v>1655</v>
      </c>
      <c r="G1095" s="3">
        <v>1</v>
      </c>
      <c r="H1095" s="3">
        <v>1</v>
      </c>
      <c r="I1095" s="2">
        <v>11.5</v>
      </c>
      <c r="J1095" s="2">
        <v>1</v>
      </c>
      <c r="K1095" s="2" t="s">
        <v>30</v>
      </c>
      <c r="L1095" s="2" t="s">
        <v>31</v>
      </c>
      <c r="M1095" s="2" t="s">
        <v>57</v>
      </c>
      <c r="N1095" s="2">
        <v>0</v>
      </c>
      <c r="O1095" s="1">
        <v>62020719</v>
      </c>
      <c r="P1095" s="9">
        <v>62020719</v>
      </c>
      <c r="Q1095" s="1">
        <v>0</v>
      </c>
      <c r="R1095" s="2">
        <v>0</v>
      </c>
      <c r="S1095" s="2" t="s">
        <v>1481</v>
      </c>
      <c r="T1095" s="2" t="s">
        <v>1482</v>
      </c>
      <c r="U1095" s="2" t="s">
        <v>1483</v>
      </c>
      <c r="V1095" s="2" t="s">
        <v>1484</v>
      </c>
      <c r="W1095" s="2" t="s">
        <v>1485</v>
      </c>
      <c r="X1095" s="2">
        <v>3241000</v>
      </c>
      <c r="Y1095" s="96" t="s">
        <v>1486</v>
      </c>
    </row>
    <row r="1096" spans="1:25" ht="105" x14ac:dyDescent="0.2">
      <c r="A1096" s="2" t="s">
        <v>1656</v>
      </c>
      <c r="B1096" s="2" t="s">
        <v>1476</v>
      </c>
      <c r="C1096" s="2" t="s">
        <v>1638</v>
      </c>
      <c r="D1096" s="2" t="s">
        <v>1639</v>
      </c>
      <c r="E1096" s="2">
        <v>80111601</v>
      </c>
      <c r="F1096" s="2" t="s">
        <v>1657</v>
      </c>
      <c r="G1096" s="3">
        <v>1</v>
      </c>
      <c r="H1096" s="3">
        <v>1</v>
      </c>
      <c r="I1096" s="2">
        <v>11.5</v>
      </c>
      <c r="J1096" s="2">
        <v>1</v>
      </c>
      <c r="K1096" s="2" t="s">
        <v>30</v>
      </c>
      <c r="L1096" s="2" t="s">
        <v>31</v>
      </c>
      <c r="M1096" s="2" t="s">
        <v>57</v>
      </c>
      <c r="N1096" s="2">
        <v>0</v>
      </c>
      <c r="O1096" s="1">
        <v>50144416</v>
      </c>
      <c r="P1096" s="9">
        <v>50144416</v>
      </c>
      <c r="Q1096" s="1">
        <v>0</v>
      </c>
      <c r="R1096" s="2">
        <v>0</v>
      </c>
      <c r="S1096" s="2" t="s">
        <v>1481</v>
      </c>
      <c r="T1096" s="2" t="s">
        <v>1482</v>
      </c>
      <c r="U1096" s="2" t="s">
        <v>1483</v>
      </c>
      <c r="V1096" s="2" t="s">
        <v>1484</v>
      </c>
      <c r="W1096" s="2" t="s">
        <v>1485</v>
      </c>
      <c r="X1096" s="2">
        <v>3241000</v>
      </c>
      <c r="Y1096" s="96" t="s">
        <v>1486</v>
      </c>
    </row>
    <row r="1097" spans="1:25" ht="150" x14ac:dyDescent="0.2">
      <c r="A1097" s="2" t="s">
        <v>1658</v>
      </c>
      <c r="B1097" s="2" t="s">
        <v>1476</v>
      </c>
      <c r="C1097" s="2" t="s">
        <v>1638</v>
      </c>
      <c r="D1097" s="2" t="s">
        <v>1639</v>
      </c>
      <c r="E1097" s="2">
        <v>80111601</v>
      </c>
      <c r="F1097" s="2" t="s">
        <v>1659</v>
      </c>
      <c r="G1097" s="3">
        <v>1</v>
      </c>
      <c r="H1097" s="3">
        <v>1</v>
      </c>
      <c r="I1097" s="2">
        <v>11.5</v>
      </c>
      <c r="J1097" s="2">
        <v>1</v>
      </c>
      <c r="K1097" s="2" t="s">
        <v>30</v>
      </c>
      <c r="L1097" s="2" t="s">
        <v>31</v>
      </c>
      <c r="M1097" s="2" t="s">
        <v>57</v>
      </c>
      <c r="N1097" s="2">
        <v>0</v>
      </c>
      <c r="O1097" s="1">
        <v>55422767</v>
      </c>
      <c r="P1097" s="9">
        <v>55422767</v>
      </c>
      <c r="Q1097" s="1">
        <v>0</v>
      </c>
      <c r="R1097" s="2">
        <v>0</v>
      </c>
      <c r="S1097" s="2" t="s">
        <v>1481</v>
      </c>
      <c r="T1097" s="2" t="s">
        <v>1482</v>
      </c>
      <c r="U1097" s="2" t="s">
        <v>1483</v>
      </c>
      <c r="V1097" s="2" t="s">
        <v>1484</v>
      </c>
      <c r="W1097" s="2" t="s">
        <v>1485</v>
      </c>
      <c r="X1097" s="2">
        <v>3241000</v>
      </c>
      <c r="Y1097" s="96" t="s">
        <v>1486</v>
      </c>
    </row>
    <row r="1098" spans="1:25" ht="135" x14ac:dyDescent="0.2">
      <c r="A1098" s="2" t="s">
        <v>1660</v>
      </c>
      <c r="B1098" s="2" t="s">
        <v>1476</v>
      </c>
      <c r="C1098" s="2" t="s">
        <v>1638</v>
      </c>
      <c r="D1098" s="2" t="s">
        <v>1639</v>
      </c>
      <c r="E1098" s="2">
        <v>80111601</v>
      </c>
      <c r="F1098" s="2" t="s">
        <v>1661</v>
      </c>
      <c r="G1098" s="3">
        <v>1</v>
      </c>
      <c r="H1098" s="3">
        <v>1</v>
      </c>
      <c r="I1098" s="2">
        <v>11.5</v>
      </c>
      <c r="J1098" s="2">
        <v>1</v>
      </c>
      <c r="K1098" s="2" t="s">
        <v>30</v>
      </c>
      <c r="L1098" s="2" t="s">
        <v>31</v>
      </c>
      <c r="M1098" s="2" t="s">
        <v>57</v>
      </c>
      <c r="N1098" s="2">
        <v>0</v>
      </c>
      <c r="O1098" s="1">
        <v>89204270</v>
      </c>
      <c r="P1098" s="9">
        <v>89204270</v>
      </c>
      <c r="Q1098" s="1">
        <v>0</v>
      </c>
      <c r="R1098" s="2">
        <v>0</v>
      </c>
      <c r="S1098" s="2" t="s">
        <v>1481</v>
      </c>
      <c r="T1098" s="2" t="s">
        <v>1482</v>
      </c>
      <c r="U1098" s="2" t="s">
        <v>1483</v>
      </c>
      <c r="V1098" s="2" t="s">
        <v>1484</v>
      </c>
      <c r="W1098" s="2" t="s">
        <v>1485</v>
      </c>
      <c r="X1098" s="2">
        <v>3241000</v>
      </c>
      <c r="Y1098" s="96" t="s">
        <v>1486</v>
      </c>
    </row>
    <row r="1099" spans="1:25" ht="135" x14ac:dyDescent="0.2">
      <c r="A1099" s="2" t="s">
        <v>1662</v>
      </c>
      <c r="B1099" s="2" t="s">
        <v>1476</v>
      </c>
      <c r="C1099" s="2" t="s">
        <v>1545</v>
      </c>
      <c r="D1099" s="2" t="s">
        <v>1546</v>
      </c>
      <c r="E1099" s="2">
        <v>80111601</v>
      </c>
      <c r="F1099" s="2" t="s">
        <v>1547</v>
      </c>
      <c r="G1099" s="3">
        <v>1</v>
      </c>
      <c r="H1099" s="3">
        <v>1</v>
      </c>
      <c r="I1099" s="2">
        <v>11.5</v>
      </c>
      <c r="J1099" s="2">
        <v>1</v>
      </c>
      <c r="K1099" s="2" t="s">
        <v>30</v>
      </c>
      <c r="L1099" s="2" t="s">
        <v>31</v>
      </c>
      <c r="M1099" s="2" t="s">
        <v>57</v>
      </c>
      <c r="N1099" s="2">
        <v>0</v>
      </c>
      <c r="O1099" s="1">
        <v>29030980</v>
      </c>
      <c r="P1099" s="9">
        <v>29030980</v>
      </c>
      <c r="Q1099" s="1">
        <v>0</v>
      </c>
      <c r="R1099" s="2">
        <v>0</v>
      </c>
      <c r="S1099" s="2" t="s">
        <v>1481</v>
      </c>
      <c r="T1099" s="2" t="s">
        <v>1482</v>
      </c>
      <c r="U1099" s="2" t="s">
        <v>1483</v>
      </c>
      <c r="V1099" s="2" t="s">
        <v>1484</v>
      </c>
      <c r="W1099" s="2" t="s">
        <v>1485</v>
      </c>
      <c r="X1099" s="2">
        <v>3241000</v>
      </c>
      <c r="Y1099" s="96" t="s">
        <v>1486</v>
      </c>
    </row>
    <row r="1100" spans="1:25" ht="180" x14ac:dyDescent="0.2">
      <c r="A1100" s="2" t="s">
        <v>1663</v>
      </c>
      <c r="B1100" s="2" t="s">
        <v>1476</v>
      </c>
      <c r="C1100" s="2" t="s">
        <v>1531</v>
      </c>
      <c r="D1100" s="2" t="s">
        <v>1532</v>
      </c>
      <c r="E1100" s="2">
        <v>80111601</v>
      </c>
      <c r="F1100" s="2" t="s">
        <v>1609</v>
      </c>
      <c r="G1100" s="3">
        <v>1</v>
      </c>
      <c r="H1100" s="3">
        <v>1</v>
      </c>
      <c r="I1100" s="2">
        <v>10.9</v>
      </c>
      <c r="J1100" s="2">
        <v>1</v>
      </c>
      <c r="K1100" s="2" t="s">
        <v>30</v>
      </c>
      <c r="L1100" s="2" t="s">
        <v>31</v>
      </c>
      <c r="M1100" s="2" t="s">
        <v>911</v>
      </c>
      <c r="N1100" s="2">
        <v>0</v>
      </c>
      <c r="O1100" s="1">
        <v>38310552</v>
      </c>
      <c r="P1100" s="9">
        <v>38310552</v>
      </c>
      <c r="Q1100" s="1">
        <v>0</v>
      </c>
      <c r="R1100" s="2">
        <v>0</v>
      </c>
      <c r="S1100" s="2" t="s">
        <v>1481</v>
      </c>
      <c r="T1100" s="2" t="s">
        <v>1482</v>
      </c>
      <c r="U1100" s="2" t="s">
        <v>1483</v>
      </c>
      <c r="V1100" s="2" t="s">
        <v>1484</v>
      </c>
      <c r="W1100" s="2" t="s">
        <v>1485</v>
      </c>
      <c r="X1100" s="2">
        <v>3241000</v>
      </c>
      <c r="Y1100" s="96" t="s">
        <v>1486</v>
      </c>
    </row>
    <row r="1101" spans="1:25" ht="180" x14ac:dyDescent="0.2">
      <c r="A1101" s="2" t="s">
        <v>1664</v>
      </c>
      <c r="B1101" s="2" t="s">
        <v>1476</v>
      </c>
      <c r="C1101" s="2" t="s">
        <v>1531</v>
      </c>
      <c r="D1101" s="2" t="s">
        <v>1532</v>
      </c>
      <c r="E1101" s="2">
        <v>80111601</v>
      </c>
      <c r="F1101" s="2" t="s">
        <v>1665</v>
      </c>
      <c r="G1101" s="3">
        <v>1</v>
      </c>
      <c r="H1101" s="3">
        <v>1</v>
      </c>
      <c r="I1101" s="2">
        <v>11.5</v>
      </c>
      <c r="J1101" s="2">
        <v>1</v>
      </c>
      <c r="K1101" s="2" t="s">
        <v>30</v>
      </c>
      <c r="L1101" s="2" t="s">
        <v>31</v>
      </c>
      <c r="M1101" s="2" t="s">
        <v>57</v>
      </c>
      <c r="N1101" s="2">
        <v>0</v>
      </c>
      <c r="O1101" s="1">
        <v>39587692</v>
      </c>
      <c r="P1101" s="9">
        <v>39587692</v>
      </c>
      <c r="Q1101" s="1">
        <v>0</v>
      </c>
      <c r="R1101" s="2">
        <v>0</v>
      </c>
      <c r="S1101" s="2" t="s">
        <v>1481</v>
      </c>
      <c r="T1101" s="2" t="s">
        <v>1482</v>
      </c>
      <c r="U1101" s="2" t="s">
        <v>1483</v>
      </c>
      <c r="V1101" s="2" t="s">
        <v>1484</v>
      </c>
      <c r="W1101" s="2" t="s">
        <v>1485</v>
      </c>
      <c r="X1101" s="2">
        <v>3241000</v>
      </c>
      <c r="Y1101" s="96" t="s">
        <v>1486</v>
      </c>
    </row>
    <row r="1102" spans="1:25" ht="195" x14ac:dyDescent="0.2">
      <c r="A1102" s="2" t="s">
        <v>1666</v>
      </c>
      <c r="B1102" s="2" t="s">
        <v>1476</v>
      </c>
      <c r="C1102" s="2" t="s">
        <v>1577</v>
      </c>
      <c r="D1102" s="2" t="s">
        <v>1578</v>
      </c>
      <c r="E1102" s="2">
        <v>80111601</v>
      </c>
      <c r="F1102" s="2" t="s">
        <v>1667</v>
      </c>
      <c r="G1102" s="3">
        <v>1</v>
      </c>
      <c r="H1102" s="3">
        <v>1</v>
      </c>
      <c r="I1102" s="2">
        <v>11.5</v>
      </c>
      <c r="J1102" s="2">
        <v>1</v>
      </c>
      <c r="K1102" s="2" t="s">
        <v>30</v>
      </c>
      <c r="L1102" s="2" t="s">
        <v>31</v>
      </c>
      <c r="M1102" s="2" t="s">
        <v>57</v>
      </c>
      <c r="N1102" s="2">
        <v>0</v>
      </c>
      <c r="O1102" s="1">
        <v>64679680</v>
      </c>
      <c r="P1102" s="9">
        <v>64679680</v>
      </c>
      <c r="Q1102" s="1">
        <v>0</v>
      </c>
      <c r="R1102" s="2">
        <v>0</v>
      </c>
      <c r="S1102" s="2" t="s">
        <v>1481</v>
      </c>
      <c r="T1102" s="2" t="s">
        <v>1482</v>
      </c>
      <c r="U1102" s="2" t="s">
        <v>1483</v>
      </c>
      <c r="V1102" s="2" t="s">
        <v>1484</v>
      </c>
      <c r="W1102" s="2" t="s">
        <v>1485</v>
      </c>
      <c r="X1102" s="2">
        <v>3241000</v>
      </c>
      <c r="Y1102" s="96" t="s">
        <v>1486</v>
      </c>
    </row>
    <row r="1103" spans="1:25" ht="135" x14ac:dyDescent="0.2">
      <c r="A1103" s="2" t="s">
        <v>1668</v>
      </c>
      <c r="B1103" s="2" t="s">
        <v>1476</v>
      </c>
      <c r="C1103" s="2" t="s">
        <v>1545</v>
      </c>
      <c r="D1103" s="2" t="s">
        <v>1546</v>
      </c>
      <c r="E1103" s="2">
        <v>80111601</v>
      </c>
      <c r="F1103" s="2" t="s">
        <v>1669</v>
      </c>
      <c r="G1103" s="3">
        <v>1</v>
      </c>
      <c r="H1103" s="3">
        <v>1</v>
      </c>
      <c r="I1103" s="2">
        <v>11.5</v>
      </c>
      <c r="J1103" s="2">
        <v>1</v>
      </c>
      <c r="K1103" s="2" t="s">
        <v>30</v>
      </c>
      <c r="L1103" s="2" t="s">
        <v>31</v>
      </c>
      <c r="M1103" s="2" t="s">
        <v>911</v>
      </c>
      <c r="N1103" s="2">
        <v>0</v>
      </c>
      <c r="O1103" s="1">
        <v>35628921</v>
      </c>
      <c r="P1103" s="9">
        <v>35628921</v>
      </c>
      <c r="Q1103" s="1">
        <v>0</v>
      </c>
      <c r="R1103" s="2">
        <v>0</v>
      </c>
      <c r="S1103" s="2" t="s">
        <v>1481</v>
      </c>
      <c r="T1103" s="2" t="s">
        <v>1482</v>
      </c>
      <c r="U1103" s="2" t="s">
        <v>1483</v>
      </c>
      <c r="V1103" s="2" t="s">
        <v>1484</v>
      </c>
      <c r="W1103" s="2" t="s">
        <v>1485</v>
      </c>
      <c r="X1103" s="2">
        <v>3241000</v>
      </c>
      <c r="Y1103" s="96" t="s">
        <v>1486</v>
      </c>
    </row>
    <row r="1104" spans="1:25" ht="195" x14ac:dyDescent="0.2">
      <c r="A1104" s="2" t="s">
        <v>1670</v>
      </c>
      <c r="B1104" s="2" t="s">
        <v>1476</v>
      </c>
      <c r="C1104" s="2" t="s">
        <v>1577</v>
      </c>
      <c r="D1104" s="2" t="s">
        <v>1578</v>
      </c>
      <c r="E1104" s="2">
        <v>80111601</v>
      </c>
      <c r="F1104" s="2" t="s">
        <v>1667</v>
      </c>
      <c r="G1104" s="3">
        <v>1</v>
      </c>
      <c r="H1104" s="3">
        <v>1</v>
      </c>
      <c r="I1104" s="2">
        <v>11.5</v>
      </c>
      <c r="J1104" s="2">
        <v>1</v>
      </c>
      <c r="K1104" s="2" t="s">
        <v>30</v>
      </c>
      <c r="L1104" s="2" t="s">
        <v>31</v>
      </c>
      <c r="M1104" s="2" t="s">
        <v>57</v>
      </c>
      <c r="N1104" s="2">
        <v>0</v>
      </c>
      <c r="O1104" s="1">
        <v>64679680</v>
      </c>
      <c r="P1104" s="9">
        <v>64679680</v>
      </c>
      <c r="Q1104" s="1">
        <v>0</v>
      </c>
      <c r="R1104" s="2">
        <v>0</v>
      </c>
      <c r="S1104" s="2" t="s">
        <v>1481</v>
      </c>
      <c r="T1104" s="2" t="s">
        <v>1482</v>
      </c>
      <c r="U1104" s="2" t="s">
        <v>1483</v>
      </c>
      <c r="V1104" s="2" t="s">
        <v>1484</v>
      </c>
      <c r="W1104" s="2" t="s">
        <v>1485</v>
      </c>
      <c r="X1104" s="2">
        <v>3241000</v>
      </c>
      <c r="Y1104" s="96" t="s">
        <v>1486</v>
      </c>
    </row>
    <row r="1105" spans="1:25" ht="120" x14ac:dyDescent="0.2">
      <c r="A1105" s="2" t="s">
        <v>1671</v>
      </c>
      <c r="B1105" s="2" t="s">
        <v>1476</v>
      </c>
      <c r="C1105" s="2" t="s">
        <v>1577</v>
      </c>
      <c r="D1105" s="2" t="s">
        <v>1578</v>
      </c>
      <c r="E1105" s="2">
        <v>80111601</v>
      </c>
      <c r="F1105" s="2" t="s">
        <v>1672</v>
      </c>
      <c r="G1105" s="3">
        <v>1</v>
      </c>
      <c r="H1105" s="3">
        <v>1</v>
      </c>
      <c r="I1105" s="2">
        <v>11.5</v>
      </c>
      <c r="J1105" s="2">
        <v>1</v>
      </c>
      <c r="K1105" s="2" t="s">
        <v>30</v>
      </c>
      <c r="L1105" s="2" t="s">
        <v>31</v>
      </c>
      <c r="M1105" s="2" t="s">
        <v>911</v>
      </c>
      <c r="N1105" s="2">
        <v>0</v>
      </c>
      <c r="O1105" s="1">
        <v>32028880</v>
      </c>
      <c r="P1105" s="9">
        <v>32028880</v>
      </c>
      <c r="Q1105" s="1">
        <v>0</v>
      </c>
      <c r="R1105" s="2">
        <v>0</v>
      </c>
      <c r="S1105" s="2" t="s">
        <v>1481</v>
      </c>
      <c r="T1105" s="2" t="s">
        <v>1482</v>
      </c>
      <c r="U1105" s="2" t="s">
        <v>1483</v>
      </c>
      <c r="V1105" s="2" t="s">
        <v>1484</v>
      </c>
      <c r="W1105" s="2" t="s">
        <v>1485</v>
      </c>
      <c r="X1105" s="2">
        <v>3241000</v>
      </c>
      <c r="Y1105" s="96" t="s">
        <v>1486</v>
      </c>
    </row>
    <row r="1106" spans="1:25" ht="120" x14ac:dyDescent="0.2">
      <c r="A1106" s="2" t="s">
        <v>1673</v>
      </c>
      <c r="B1106" s="2" t="s">
        <v>1476</v>
      </c>
      <c r="C1106" s="2" t="s">
        <v>1577</v>
      </c>
      <c r="D1106" s="2" t="s">
        <v>1578</v>
      </c>
      <c r="E1106" s="2">
        <v>80111601</v>
      </c>
      <c r="F1106" s="2" t="s">
        <v>1674</v>
      </c>
      <c r="G1106" s="3">
        <v>1</v>
      </c>
      <c r="H1106" s="3">
        <v>1</v>
      </c>
      <c r="I1106" s="2">
        <v>11.5</v>
      </c>
      <c r="J1106" s="2">
        <v>1</v>
      </c>
      <c r="K1106" s="2" t="s">
        <v>30</v>
      </c>
      <c r="L1106" s="2" t="s">
        <v>31</v>
      </c>
      <c r="M1106" s="2" t="s">
        <v>57</v>
      </c>
      <c r="N1106" s="2">
        <v>0</v>
      </c>
      <c r="O1106" s="1">
        <v>89204270</v>
      </c>
      <c r="P1106" s="9">
        <v>89204270</v>
      </c>
      <c r="Q1106" s="1">
        <v>0</v>
      </c>
      <c r="R1106" s="2">
        <v>0</v>
      </c>
      <c r="S1106" s="2" t="s">
        <v>1481</v>
      </c>
      <c r="T1106" s="2" t="s">
        <v>1482</v>
      </c>
      <c r="U1106" s="2" t="s">
        <v>1483</v>
      </c>
      <c r="V1106" s="2" t="s">
        <v>1484</v>
      </c>
      <c r="W1106" s="2" t="s">
        <v>1485</v>
      </c>
      <c r="X1106" s="2">
        <v>3241000</v>
      </c>
      <c r="Y1106" s="96" t="s">
        <v>1486</v>
      </c>
    </row>
    <row r="1107" spans="1:25" ht="150" x14ac:dyDescent="0.2">
      <c r="A1107" s="2" t="s">
        <v>1675</v>
      </c>
      <c r="B1107" s="2" t="s">
        <v>1476</v>
      </c>
      <c r="C1107" s="2" t="s">
        <v>1577</v>
      </c>
      <c r="D1107" s="2" t="s">
        <v>1578</v>
      </c>
      <c r="E1107" s="2">
        <v>80111601</v>
      </c>
      <c r="F1107" s="2" t="s">
        <v>1676</v>
      </c>
      <c r="G1107" s="3">
        <v>1</v>
      </c>
      <c r="H1107" s="3">
        <v>1</v>
      </c>
      <c r="I1107" s="2">
        <v>11.5</v>
      </c>
      <c r="J1107" s="2">
        <v>1</v>
      </c>
      <c r="K1107" s="2" t="s">
        <v>30</v>
      </c>
      <c r="L1107" s="2" t="s">
        <v>31</v>
      </c>
      <c r="M1107" s="2" t="s">
        <v>57</v>
      </c>
      <c r="N1107" s="2">
        <v>0</v>
      </c>
      <c r="O1107" s="1">
        <v>39587692</v>
      </c>
      <c r="P1107" s="9">
        <v>39587692</v>
      </c>
      <c r="Q1107" s="1">
        <v>0</v>
      </c>
      <c r="R1107" s="2">
        <v>0</v>
      </c>
      <c r="S1107" s="2" t="s">
        <v>1481</v>
      </c>
      <c r="T1107" s="2" t="s">
        <v>1482</v>
      </c>
      <c r="U1107" s="2" t="s">
        <v>1483</v>
      </c>
      <c r="V1107" s="2" t="s">
        <v>1484</v>
      </c>
      <c r="W1107" s="2" t="s">
        <v>1485</v>
      </c>
      <c r="X1107" s="2">
        <v>3241000</v>
      </c>
      <c r="Y1107" s="96" t="s">
        <v>1486</v>
      </c>
    </row>
    <row r="1108" spans="1:25" ht="195" x14ac:dyDescent="0.2">
      <c r="A1108" s="2" t="s">
        <v>1677</v>
      </c>
      <c r="B1108" s="2" t="s">
        <v>1476</v>
      </c>
      <c r="C1108" s="2" t="s">
        <v>1577</v>
      </c>
      <c r="D1108" s="2" t="s">
        <v>1578</v>
      </c>
      <c r="E1108" s="2">
        <v>80111601</v>
      </c>
      <c r="F1108" s="2" t="s">
        <v>1678</v>
      </c>
      <c r="G1108" s="3">
        <v>1</v>
      </c>
      <c r="H1108" s="3">
        <v>1</v>
      </c>
      <c r="I1108" s="2">
        <v>11.5</v>
      </c>
      <c r="J1108" s="2">
        <v>1</v>
      </c>
      <c r="K1108" s="2" t="s">
        <v>30</v>
      </c>
      <c r="L1108" s="2" t="s">
        <v>31</v>
      </c>
      <c r="M1108" s="2" t="s">
        <v>57</v>
      </c>
      <c r="N1108" s="2">
        <v>0</v>
      </c>
      <c r="O1108" s="1">
        <v>76869312</v>
      </c>
      <c r="P1108" s="9">
        <v>76869312</v>
      </c>
      <c r="Q1108" s="1">
        <v>0</v>
      </c>
      <c r="R1108" s="2">
        <v>0</v>
      </c>
      <c r="S1108" s="2" t="s">
        <v>1481</v>
      </c>
      <c r="T1108" s="2" t="s">
        <v>1482</v>
      </c>
      <c r="U1108" s="2" t="s">
        <v>1483</v>
      </c>
      <c r="V1108" s="2" t="s">
        <v>1484</v>
      </c>
      <c r="W1108" s="2" t="s">
        <v>1485</v>
      </c>
      <c r="X1108" s="2">
        <v>3241000</v>
      </c>
      <c r="Y1108" s="96" t="s">
        <v>1486</v>
      </c>
    </row>
    <row r="1109" spans="1:25" ht="225" x14ac:dyDescent="0.2">
      <c r="A1109" s="2" t="s">
        <v>1679</v>
      </c>
      <c r="B1109" s="2" t="s">
        <v>1476</v>
      </c>
      <c r="C1109" s="2" t="s">
        <v>1577</v>
      </c>
      <c r="D1109" s="2" t="s">
        <v>1578</v>
      </c>
      <c r="E1109" s="2">
        <v>80111601</v>
      </c>
      <c r="F1109" s="2" t="s">
        <v>1680</v>
      </c>
      <c r="G1109" s="3">
        <v>1</v>
      </c>
      <c r="H1109" s="3">
        <v>1</v>
      </c>
      <c r="I1109" s="2">
        <v>11.5</v>
      </c>
      <c r="J1109" s="2">
        <v>1</v>
      </c>
      <c r="K1109" s="2" t="s">
        <v>30</v>
      </c>
      <c r="L1109" s="2" t="s">
        <v>31</v>
      </c>
      <c r="M1109" s="2" t="s">
        <v>57</v>
      </c>
      <c r="N1109" s="2">
        <v>0</v>
      </c>
      <c r="O1109" s="1">
        <v>156331814</v>
      </c>
      <c r="P1109" s="9">
        <v>156331814</v>
      </c>
      <c r="Q1109" s="1">
        <v>0</v>
      </c>
      <c r="R1109" s="2">
        <v>0</v>
      </c>
      <c r="S1109" s="2" t="s">
        <v>1481</v>
      </c>
      <c r="T1109" s="2" t="s">
        <v>1482</v>
      </c>
      <c r="U1109" s="2" t="s">
        <v>1483</v>
      </c>
      <c r="V1109" s="2" t="s">
        <v>1484</v>
      </c>
      <c r="W1109" s="2" t="s">
        <v>1485</v>
      </c>
      <c r="X1109" s="2">
        <v>3241000</v>
      </c>
      <c r="Y1109" s="96" t="s">
        <v>1486</v>
      </c>
    </row>
    <row r="1110" spans="1:25" ht="150" x14ac:dyDescent="0.2">
      <c r="A1110" s="2" t="s">
        <v>1681</v>
      </c>
      <c r="B1110" s="2" t="s">
        <v>1476</v>
      </c>
      <c r="C1110" s="2" t="s">
        <v>1638</v>
      </c>
      <c r="D1110" s="2" t="s">
        <v>1639</v>
      </c>
      <c r="E1110" s="2">
        <v>80111601</v>
      </c>
      <c r="F1110" s="2" t="s">
        <v>1659</v>
      </c>
      <c r="G1110" s="3">
        <v>1</v>
      </c>
      <c r="H1110" s="3">
        <v>1</v>
      </c>
      <c r="I1110" s="2">
        <v>11.5</v>
      </c>
      <c r="J1110" s="2">
        <v>1</v>
      </c>
      <c r="K1110" s="2" t="s">
        <v>30</v>
      </c>
      <c r="L1110" s="2" t="s">
        <v>31</v>
      </c>
      <c r="M1110" s="2" t="s">
        <v>57</v>
      </c>
      <c r="N1110" s="2">
        <v>0</v>
      </c>
      <c r="O1110" s="1">
        <v>55422767</v>
      </c>
      <c r="P1110" s="9">
        <v>55422767</v>
      </c>
      <c r="Q1110" s="1">
        <v>0</v>
      </c>
      <c r="R1110" s="2">
        <v>0</v>
      </c>
      <c r="S1110" s="2" t="s">
        <v>1481</v>
      </c>
      <c r="T1110" s="2" t="s">
        <v>1482</v>
      </c>
      <c r="U1110" s="2" t="s">
        <v>1483</v>
      </c>
      <c r="V1110" s="2" t="s">
        <v>1484</v>
      </c>
      <c r="W1110" s="2" t="s">
        <v>1485</v>
      </c>
      <c r="X1110" s="2">
        <v>3241000</v>
      </c>
      <c r="Y1110" s="96" t="s">
        <v>1486</v>
      </c>
    </row>
    <row r="1111" spans="1:25" ht="105" x14ac:dyDescent="0.2">
      <c r="A1111" s="2" t="s">
        <v>1682</v>
      </c>
      <c r="B1111" s="2" t="s">
        <v>1476</v>
      </c>
      <c r="C1111" s="2" t="s">
        <v>1477</v>
      </c>
      <c r="D1111" s="2" t="s">
        <v>1683</v>
      </c>
      <c r="E1111" s="2">
        <v>80111601</v>
      </c>
      <c r="F1111" s="2" t="s">
        <v>1684</v>
      </c>
      <c r="G1111" s="3">
        <v>1</v>
      </c>
      <c r="H1111" s="3">
        <v>1</v>
      </c>
      <c r="I1111" s="2">
        <v>11.5</v>
      </c>
      <c r="J1111" s="2">
        <v>1</v>
      </c>
      <c r="K1111" s="2" t="s">
        <v>30</v>
      </c>
      <c r="L1111" s="2" t="s">
        <v>31</v>
      </c>
      <c r="M1111" s="2" t="s">
        <v>57</v>
      </c>
      <c r="N1111" s="2">
        <v>0</v>
      </c>
      <c r="O1111" s="1">
        <v>62020719</v>
      </c>
      <c r="P1111" s="9">
        <v>62020719</v>
      </c>
      <c r="Q1111" s="1">
        <v>0</v>
      </c>
      <c r="R1111" s="2">
        <v>0</v>
      </c>
      <c r="S1111" s="2" t="s">
        <v>1481</v>
      </c>
      <c r="T1111" s="2" t="s">
        <v>1482</v>
      </c>
      <c r="U1111" s="2" t="s">
        <v>1483</v>
      </c>
      <c r="V1111" s="2" t="s">
        <v>1484</v>
      </c>
      <c r="W1111" s="2" t="s">
        <v>1485</v>
      </c>
      <c r="X1111" s="2">
        <v>3241000</v>
      </c>
      <c r="Y1111" s="96" t="s">
        <v>1486</v>
      </c>
    </row>
    <row r="1112" spans="1:25" ht="105" x14ac:dyDescent="0.2">
      <c r="A1112" s="2" t="s">
        <v>1685</v>
      </c>
      <c r="B1112" s="2" t="s">
        <v>1476</v>
      </c>
      <c r="C1112" s="2" t="s">
        <v>1477</v>
      </c>
      <c r="D1112" s="2" t="s">
        <v>1683</v>
      </c>
      <c r="E1112" s="2">
        <v>80111601</v>
      </c>
      <c r="F1112" s="2" t="s">
        <v>1686</v>
      </c>
      <c r="G1112" s="3">
        <v>1</v>
      </c>
      <c r="H1112" s="3">
        <v>1</v>
      </c>
      <c r="I1112" s="2">
        <v>11.5</v>
      </c>
      <c r="J1112" s="2">
        <v>1</v>
      </c>
      <c r="K1112" s="2" t="s">
        <v>30</v>
      </c>
      <c r="L1112" s="2" t="s">
        <v>31</v>
      </c>
      <c r="M1112" s="2" t="s">
        <v>57</v>
      </c>
      <c r="N1112" s="2">
        <v>0</v>
      </c>
      <c r="O1112" s="1">
        <v>89440339</v>
      </c>
      <c r="P1112" s="9">
        <v>89440339</v>
      </c>
      <c r="Q1112" s="1">
        <v>0</v>
      </c>
      <c r="R1112" s="2">
        <v>0</v>
      </c>
      <c r="S1112" s="2" t="s">
        <v>1481</v>
      </c>
      <c r="T1112" s="2" t="s">
        <v>1482</v>
      </c>
      <c r="U1112" s="2" t="s">
        <v>1483</v>
      </c>
      <c r="V1112" s="2" t="s">
        <v>1484</v>
      </c>
      <c r="W1112" s="2" t="s">
        <v>1485</v>
      </c>
      <c r="X1112" s="2">
        <v>3241000</v>
      </c>
      <c r="Y1112" s="96" t="s">
        <v>1486</v>
      </c>
    </row>
    <row r="1113" spans="1:25" ht="165" x14ac:dyDescent="0.2">
      <c r="A1113" s="2" t="s">
        <v>1687</v>
      </c>
      <c r="B1113" s="2" t="s">
        <v>1476</v>
      </c>
      <c r="C1113" s="2" t="s">
        <v>1477</v>
      </c>
      <c r="D1113" s="2" t="s">
        <v>1683</v>
      </c>
      <c r="E1113" s="2">
        <v>80111601</v>
      </c>
      <c r="F1113" s="2" t="s">
        <v>1688</v>
      </c>
      <c r="G1113" s="3">
        <v>1</v>
      </c>
      <c r="H1113" s="3">
        <v>1</v>
      </c>
      <c r="I1113" s="2">
        <v>11.5</v>
      </c>
      <c r="J1113" s="2">
        <v>1</v>
      </c>
      <c r="K1113" s="2" t="s">
        <v>30</v>
      </c>
      <c r="L1113" s="2" t="s">
        <v>31</v>
      </c>
      <c r="M1113" s="2" t="s">
        <v>911</v>
      </c>
      <c r="N1113" s="2">
        <v>0</v>
      </c>
      <c r="O1113" s="1">
        <v>35628921</v>
      </c>
      <c r="P1113" s="9">
        <v>35628921</v>
      </c>
      <c r="Q1113" s="1">
        <v>0</v>
      </c>
      <c r="R1113" s="2">
        <v>0</v>
      </c>
      <c r="S1113" s="2" t="s">
        <v>1481</v>
      </c>
      <c r="T1113" s="2" t="s">
        <v>1482</v>
      </c>
      <c r="U1113" s="2" t="s">
        <v>1483</v>
      </c>
      <c r="V1113" s="2" t="s">
        <v>1484</v>
      </c>
      <c r="W1113" s="2" t="s">
        <v>1485</v>
      </c>
      <c r="X1113" s="2">
        <v>3241000</v>
      </c>
      <c r="Y1113" s="96" t="s">
        <v>1486</v>
      </c>
    </row>
    <row r="1114" spans="1:25" ht="105" x14ac:dyDescent="0.2">
      <c r="A1114" s="2" t="s">
        <v>1689</v>
      </c>
      <c r="B1114" s="2" t="s">
        <v>1476</v>
      </c>
      <c r="C1114" s="2" t="s">
        <v>1477</v>
      </c>
      <c r="D1114" s="2" t="s">
        <v>1683</v>
      </c>
      <c r="E1114" s="2">
        <v>80111601</v>
      </c>
      <c r="F1114" s="2" t="s">
        <v>1690</v>
      </c>
      <c r="G1114" s="3">
        <v>1</v>
      </c>
      <c r="H1114" s="3">
        <v>1</v>
      </c>
      <c r="I1114" s="2">
        <v>11.5</v>
      </c>
      <c r="J1114" s="2">
        <v>1</v>
      </c>
      <c r="K1114" s="2" t="s">
        <v>30</v>
      </c>
      <c r="L1114" s="2" t="s">
        <v>31</v>
      </c>
      <c r="M1114" s="2" t="s">
        <v>57</v>
      </c>
      <c r="N1114" s="2">
        <v>0</v>
      </c>
      <c r="O1114" s="1">
        <v>64679680</v>
      </c>
      <c r="P1114" s="9">
        <v>64679680</v>
      </c>
      <c r="Q1114" s="1">
        <v>0</v>
      </c>
      <c r="R1114" s="2">
        <v>0</v>
      </c>
      <c r="S1114" s="2" t="s">
        <v>1481</v>
      </c>
      <c r="T1114" s="2" t="s">
        <v>1482</v>
      </c>
      <c r="U1114" s="2" t="s">
        <v>1483</v>
      </c>
      <c r="V1114" s="2" t="s">
        <v>1484</v>
      </c>
      <c r="W1114" s="2" t="s">
        <v>1485</v>
      </c>
      <c r="X1114" s="2">
        <v>3241000</v>
      </c>
      <c r="Y1114" s="96" t="s">
        <v>1486</v>
      </c>
    </row>
    <row r="1115" spans="1:25" ht="120" x14ac:dyDescent="0.2">
      <c r="A1115" s="2" t="s">
        <v>1691</v>
      </c>
      <c r="B1115" s="2" t="s">
        <v>1476</v>
      </c>
      <c r="C1115" s="2" t="s">
        <v>1477</v>
      </c>
      <c r="D1115" s="2" t="s">
        <v>1683</v>
      </c>
      <c r="E1115" s="2">
        <v>80111601</v>
      </c>
      <c r="F1115" s="2" t="s">
        <v>1692</v>
      </c>
      <c r="G1115" s="3">
        <v>1</v>
      </c>
      <c r="H1115" s="3">
        <v>1</v>
      </c>
      <c r="I1115" s="2">
        <v>11.5</v>
      </c>
      <c r="J1115" s="2">
        <v>1</v>
      </c>
      <c r="K1115" s="2" t="s">
        <v>30</v>
      </c>
      <c r="L1115" s="2" t="s">
        <v>31</v>
      </c>
      <c r="M1115" s="2" t="s">
        <v>911</v>
      </c>
      <c r="N1115" s="2">
        <v>0</v>
      </c>
      <c r="O1115" s="1">
        <v>35628921</v>
      </c>
      <c r="P1115" s="9">
        <v>35628921</v>
      </c>
      <c r="Q1115" s="1">
        <v>0</v>
      </c>
      <c r="R1115" s="2">
        <v>0</v>
      </c>
      <c r="S1115" s="2" t="s">
        <v>1481</v>
      </c>
      <c r="T1115" s="2" t="s">
        <v>1482</v>
      </c>
      <c r="U1115" s="2" t="s">
        <v>1483</v>
      </c>
      <c r="V1115" s="2" t="s">
        <v>1484</v>
      </c>
      <c r="W1115" s="2" t="s">
        <v>1485</v>
      </c>
      <c r="X1115" s="2">
        <v>3241000</v>
      </c>
      <c r="Y1115" s="96" t="s">
        <v>1486</v>
      </c>
    </row>
    <row r="1116" spans="1:25" ht="135" x14ac:dyDescent="0.2">
      <c r="A1116" s="2" t="s">
        <v>1693</v>
      </c>
      <c r="B1116" s="2" t="s">
        <v>1476</v>
      </c>
      <c r="C1116" s="2" t="s">
        <v>1477</v>
      </c>
      <c r="D1116" s="2" t="s">
        <v>1683</v>
      </c>
      <c r="E1116" s="2">
        <v>80111601</v>
      </c>
      <c r="F1116" s="2" t="s">
        <v>1694</v>
      </c>
      <c r="G1116" s="3">
        <v>1</v>
      </c>
      <c r="H1116" s="3">
        <v>1</v>
      </c>
      <c r="I1116" s="2">
        <v>11.5</v>
      </c>
      <c r="J1116" s="2">
        <v>1</v>
      </c>
      <c r="K1116" s="2" t="s">
        <v>30</v>
      </c>
      <c r="L1116" s="2" t="s">
        <v>31</v>
      </c>
      <c r="M1116" s="2" t="s">
        <v>57</v>
      </c>
      <c r="N1116" s="2">
        <v>0</v>
      </c>
      <c r="O1116" s="1">
        <v>50144416</v>
      </c>
      <c r="P1116" s="9">
        <v>50144416</v>
      </c>
      <c r="Q1116" s="1">
        <v>0</v>
      </c>
      <c r="R1116" s="2">
        <v>0</v>
      </c>
      <c r="S1116" s="2" t="s">
        <v>1481</v>
      </c>
      <c r="T1116" s="2" t="s">
        <v>1482</v>
      </c>
      <c r="U1116" s="2" t="s">
        <v>1483</v>
      </c>
      <c r="V1116" s="2" t="s">
        <v>1484</v>
      </c>
      <c r="W1116" s="2" t="s">
        <v>1485</v>
      </c>
      <c r="X1116" s="2">
        <v>3241000</v>
      </c>
      <c r="Y1116" s="96" t="s">
        <v>1486</v>
      </c>
    </row>
    <row r="1117" spans="1:25" ht="105" x14ac:dyDescent="0.2">
      <c r="A1117" s="2" t="s">
        <v>1695</v>
      </c>
      <c r="B1117" s="2" t="s">
        <v>1476</v>
      </c>
      <c r="C1117" s="2" t="s">
        <v>1477</v>
      </c>
      <c r="D1117" s="2" t="s">
        <v>1683</v>
      </c>
      <c r="E1117" s="2">
        <v>80111601</v>
      </c>
      <c r="F1117" s="2" t="s">
        <v>1696</v>
      </c>
      <c r="G1117" s="3">
        <v>1</v>
      </c>
      <c r="H1117" s="3">
        <v>1</v>
      </c>
      <c r="I1117" s="2">
        <v>11.5</v>
      </c>
      <c r="J1117" s="2">
        <v>1</v>
      </c>
      <c r="K1117" s="2" t="s">
        <v>30</v>
      </c>
      <c r="L1117" s="2" t="s">
        <v>31</v>
      </c>
      <c r="M1117" s="2" t="s">
        <v>57</v>
      </c>
      <c r="N1117" s="2">
        <v>0</v>
      </c>
      <c r="O1117" s="1">
        <v>76869312</v>
      </c>
      <c r="P1117" s="9">
        <v>76869312</v>
      </c>
      <c r="Q1117" s="1">
        <v>0</v>
      </c>
      <c r="R1117" s="2">
        <v>0</v>
      </c>
      <c r="S1117" s="2" t="s">
        <v>1481</v>
      </c>
      <c r="T1117" s="2" t="s">
        <v>1482</v>
      </c>
      <c r="U1117" s="2" t="s">
        <v>1483</v>
      </c>
      <c r="V1117" s="2" t="s">
        <v>1484</v>
      </c>
      <c r="W1117" s="2" t="s">
        <v>1485</v>
      </c>
      <c r="X1117" s="2">
        <v>3241000</v>
      </c>
      <c r="Y1117" s="96" t="s">
        <v>1486</v>
      </c>
    </row>
    <row r="1118" spans="1:25" ht="105" x14ac:dyDescent="0.2">
      <c r="A1118" s="2" t="s">
        <v>1697</v>
      </c>
      <c r="B1118" s="2" t="s">
        <v>1476</v>
      </c>
      <c r="C1118" s="2" t="s">
        <v>1477</v>
      </c>
      <c r="D1118" s="2" t="s">
        <v>1683</v>
      </c>
      <c r="E1118" s="2">
        <v>80111601</v>
      </c>
      <c r="F1118" s="2" t="s">
        <v>1698</v>
      </c>
      <c r="G1118" s="3">
        <v>1</v>
      </c>
      <c r="H1118" s="3">
        <v>1</v>
      </c>
      <c r="I1118" s="2">
        <v>11.5</v>
      </c>
      <c r="J1118" s="2">
        <v>1</v>
      </c>
      <c r="K1118" s="2" t="s">
        <v>30</v>
      </c>
      <c r="L1118" s="2" t="s">
        <v>31</v>
      </c>
      <c r="M1118" s="2" t="s">
        <v>57</v>
      </c>
      <c r="N1118" s="2">
        <v>0</v>
      </c>
      <c r="O1118" s="1">
        <v>39587692</v>
      </c>
      <c r="P1118" s="9">
        <v>39587692</v>
      </c>
      <c r="Q1118" s="1">
        <v>0</v>
      </c>
      <c r="R1118" s="2">
        <v>0</v>
      </c>
      <c r="S1118" s="2" t="s">
        <v>1481</v>
      </c>
      <c r="T1118" s="2" t="s">
        <v>1482</v>
      </c>
      <c r="U1118" s="2" t="s">
        <v>1483</v>
      </c>
      <c r="V1118" s="2" t="s">
        <v>1484</v>
      </c>
      <c r="W1118" s="2" t="s">
        <v>1485</v>
      </c>
      <c r="X1118" s="2">
        <v>3241000</v>
      </c>
      <c r="Y1118" s="96" t="s">
        <v>1486</v>
      </c>
    </row>
    <row r="1119" spans="1:25" ht="195" x14ac:dyDescent="0.2">
      <c r="A1119" s="2" t="s">
        <v>1699</v>
      </c>
      <c r="B1119" s="2" t="s">
        <v>1476</v>
      </c>
      <c r="C1119" s="2" t="s">
        <v>1531</v>
      </c>
      <c r="D1119" s="2" t="s">
        <v>1700</v>
      </c>
      <c r="E1119" s="2">
        <v>8011616</v>
      </c>
      <c r="F1119" s="2" t="s">
        <v>1701</v>
      </c>
      <c r="G1119" s="3">
        <v>6</v>
      </c>
      <c r="H1119" s="3">
        <v>6</v>
      </c>
      <c r="I1119" s="2">
        <v>6</v>
      </c>
      <c r="J1119" s="2">
        <v>1</v>
      </c>
      <c r="K1119" s="2" t="s">
        <v>30</v>
      </c>
      <c r="L1119" s="2" t="s">
        <v>31</v>
      </c>
      <c r="M1119" s="2" t="s">
        <v>1702</v>
      </c>
      <c r="N1119" s="2">
        <v>0</v>
      </c>
      <c r="O1119" s="1">
        <v>150000000</v>
      </c>
      <c r="P1119" s="9">
        <v>150000000</v>
      </c>
      <c r="Q1119" s="1">
        <v>0</v>
      </c>
      <c r="R1119" s="2">
        <v>0</v>
      </c>
      <c r="S1119" s="2" t="s">
        <v>1481</v>
      </c>
      <c r="T1119" s="2" t="s">
        <v>1482</v>
      </c>
      <c r="U1119" s="2" t="s">
        <v>1483</v>
      </c>
      <c r="V1119" s="2" t="s">
        <v>1484</v>
      </c>
      <c r="W1119" s="2" t="s">
        <v>1485</v>
      </c>
      <c r="X1119" s="2">
        <v>3241000</v>
      </c>
      <c r="Y1119" s="96" t="s">
        <v>1486</v>
      </c>
    </row>
    <row r="1120" spans="1:25" ht="195" x14ac:dyDescent="0.2">
      <c r="A1120" s="2" t="s">
        <v>1699</v>
      </c>
      <c r="B1120" s="2" t="s">
        <v>1476</v>
      </c>
      <c r="C1120" s="2" t="s">
        <v>1577</v>
      </c>
      <c r="D1120" s="2" t="s">
        <v>1703</v>
      </c>
      <c r="E1120" s="2">
        <v>8011616</v>
      </c>
      <c r="F1120" s="2" t="s">
        <v>1704</v>
      </c>
      <c r="G1120" s="3">
        <v>6</v>
      </c>
      <c r="H1120" s="3">
        <v>6</v>
      </c>
      <c r="I1120" s="2">
        <v>6</v>
      </c>
      <c r="J1120" s="2">
        <v>1</v>
      </c>
      <c r="K1120" s="2" t="s">
        <v>30</v>
      </c>
      <c r="L1120" s="2" t="s">
        <v>31</v>
      </c>
      <c r="M1120" s="2" t="s">
        <v>1702</v>
      </c>
      <c r="N1120" s="2">
        <v>0</v>
      </c>
      <c r="O1120" s="1">
        <v>848000000</v>
      </c>
      <c r="P1120" s="9">
        <v>848000000</v>
      </c>
      <c r="Q1120" s="1">
        <v>0</v>
      </c>
      <c r="R1120" s="2">
        <v>0</v>
      </c>
      <c r="S1120" s="2" t="s">
        <v>1481</v>
      </c>
      <c r="T1120" s="2" t="s">
        <v>1482</v>
      </c>
      <c r="U1120" s="2" t="s">
        <v>1483</v>
      </c>
      <c r="V1120" s="2" t="s">
        <v>1484</v>
      </c>
      <c r="W1120" s="2" t="s">
        <v>1485</v>
      </c>
      <c r="X1120" s="2">
        <v>3241000</v>
      </c>
      <c r="Y1120" s="96" t="s">
        <v>1486</v>
      </c>
    </row>
    <row r="1121" spans="1:25" ht="195" x14ac:dyDescent="0.2">
      <c r="A1121" s="2" t="s">
        <v>1699</v>
      </c>
      <c r="B1121" s="2" t="s">
        <v>1476</v>
      </c>
      <c r="C1121" s="2" t="s">
        <v>1477</v>
      </c>
      <c r="D1121" s="2" t="s">
        <v>1705</v>
      </c>
      <c r="E1121" s="2">
        <v>8011616</v>
      </c>
      <c r="F1121" s="2" t="s">
        <v>1704</v>
      </c>
      <c r="G1121" s="3">
        <v>6</v>
      </c>
      <c r="H1121" s="3">
        <v>6</v>
      </c>
      <c r="I1121" s="2">
        <v>6</v>
      </c>
      <c r="J1121" s="2">
        <v>1</v>
      </c>
      <c r="K1121" s="2" t="s">
        <v>30</v>
      </c>
      <c r="L1121" s="2" t="s">
        <v>31</v>
      </c>
      <c r="M1121" s="2" t="s">
        <v>1702</v>
      </c>
      <c r="N1121" s="2">
        <v>0</v>
      </c>
      <c r="O1121" s="1">
        <v>1592000000</v>
      </c>
      <c r="P1121" s="9">
        <v>1592000000</v>
      </c>
      <c r="Q1121" s="1">
        <v>0</v>
      </c>
      <c r="R1121" s="2">
        <v>0</v>
      </c>
      <c r="S1121" s="2" t="s">
        <v>1481</v>
      </c>
      <c r="T1121" s="2" t="s">
        <v>1482</v>
      </c>
      <c r="U1121" s="2" t="s">
        <v>1483</v>
      </c>
      <c r="V1121" s="2" t="s">
        <v>1484</v>
      </c>
      <c r="W1121" s="2" t="s">
        <v>1485</v>
      </c>
      <c r="X1121" s="2">
        <v>3241000</v>
      </c>
      <c r="Y1121" s="96" t="s">
        <v>1486</v>
      </c>
    </row>
    <row r="1122" spans="1:25" ht="225" x14ac:dyDescent="0.2">
      <c r="A1122" s="2" t="s">
        <v>1706</v>
      </c>
      <c r="B1122" s="2" t="s">
        <v>1476</v>
      </c>
      <c r="C1122" s="2" t="s">
        <v>1531</v>
      </c>
      <c r="D1122" s="2" t="s">
        <v>1707</v>
      </c>
      <c r="E1122" s="2">
        <v>93151505</v>
      </c>
      <c r="F1122" s="2" t="s">
        <v>1708</v>
      </c>
      <c r="G1122" s="3">
        <v>6</v>
      </c>
      <c r="H1122" s="3">
        <v>6</v>
      </c>
      <c r="I1122" s="2">
        <v>6</v>
      </c>
      <c r="J1122" s="2">
        <v>1</v>
      </c>
      <c r="K1122" s="2" t="s">
        <v>30</v>
      </c>
      <c r="L1122" s="2" t="s">
        <v>31</v>
      </c>
      <c r="M1122" s="2" t="s">
        <v>1702</v>
      </c>
      <c r="N1122" s="2">
        <v>0</v>
      </c>
      <c r="O1122" s="1">
        <v>267000000</v>
      </c>
      <c r="P1122" s="9">
        <v>267000000</v>
      </c>
      <c r="Q1122" s="1">
        <v>0</v>
      </c>
      <c r="R1122" s="2">
        <v>0</v>
      </c>
      <c r="S1122" s="2" t="s">
        <v>1481</v>
      </c>
      <c r="T1122" s="2" t="s">
        <v>1482</v>
      </c>
      <c r="U1122" s="2" t="s">
        <v>1483</v>
      </c>
      <c r="V1122" s="2" t="s">
        <v>1484</v>
      </c>
      <c r="W1122" s="2" t="s">
        <v>1485</v>
      </c>
      <c r="X1122" s="2">
        <v>3241000</v>
      </c>
      <c r="Y1122" s="96" t="s">
        <v>1486</v>
      </c>
    </row>
    <row r="1123" spans="1:25" ht="225" x14ac:dyDescent="0.2">
      <c r="A1123" s="2" t="s">
        <v>1706</v>
      </c>
      <c r="B1123" s="2" t="s">
        <v>1476</v>
      </c>
      <c r="C1123" s="2" t="s">
        <v>1531</v>
      </c>
      <c r="D1123" s="2" t="s">
        <v>1709</v>
      </c>
      <c r="E1123" s="2">
        <v>93151505</v>
      </c>
      <c r="F1123" s="2" t="s">
        <v>1708</v>
      </c>
      <c r="G1123" s="3">
        <v>6</v>
      </c>
      <c r="H1123" s="3">
        <v>6</v>
      </c>
      <c r="I1123" s="2">
        <v>6</v>
      </c>
      <c r="J1123" s="2">
        <v>1</v>
      </c>
      <c r="K1123" s="2" t="s">
        <v>30</v>
      </c>
      <c r="L1123" s="2" t="s">
        <v>31</v>
      </c>
      <c r="M1123" s="2" t="s">
        <v>1702</v>
      </c>
      <c r="N1123" s="2">
        <v>0</v>
      </c>
      <c r="O1123" s="1">
        <v>416000000</v>
      </c>
      <c r="P1123" s="9">
        <v>416000000</v>
      </c>
      <c r="Q1123" s="1">
        <v>0</v>
      </c>
      <c r="R1123" s="2">
        <v>0</v>
      </c>
      <c r="S1123" s="2" t="s">
        <v>1481</v>
      </c>
      <c r="T1123" s="2" t="s">
        <v>1482</v>
      </c>
      <c r="U1123" s="2" t="s">
        <v>1483</v>
      </c>
      <c r="V1123" s="2" t="s">
        <v>1484</v>
      </c>
      <c r="W1123" s="2" t="s">
        <v>1485</v>
      </c>
      <c r="X1123" s="2">
        <v>3241000</v>
      </c>
      <c r="Y1123" s="96" t="s">
        <v>1486</v>
      </c>
    </row>
    <row r="1124" spans="1:25" ht="225" x14ac:dyDescent="0.2">
      <c r="A1124" s="2" t="s">
        <v>1706</v>
      </c>
      <c r="B1124" s="2" t="s">
        <v>1476</v>
      </c>
      <c r="C1124" s="2" t="s">
        <v>1638</v>
      </c>
      <c r="D1124" s="2" t="s">
        <v>1710</v>
      </c>
      <c r="E1124" s="2">
        <v>93151505</v>
      </c>
      <c r="F1124" s="2" t="s">
        <v>1708</v>
      </c>
      <c r="G1124" s="3">
        <v>6</v>
      </c>
      <c r="H1124" s="3">
        <v>6</v>
      </c>
      <c r="I1124" s="2">
        <v>6</v>
      </c>
      <c r="J1124" s="2">
        <v>1</v>
      </c>
      <c r="K1124" s="2" t="s">
        <v>30</v>
      </c>
      <c r="L1124" s="2" t="s">
        <v>31</v>
      </c>
      <c r="M1124" s="2" t="s">
        <v>1702</v>
      </c>
      <c r="N1124" s="2">
        <v>0</v>
      </c>
      <c r="O1124" s="1">
        <v>728000000</v>
      </c>
      <c r="P1124" s="9">
        <v>728000000</v>
      </c>
      <c r="Q1124" s="1">
        <v>0</v>
      </c>
      <c r="R1124" s="2">
        <v>0</v>
      </c>
      <c r="S1124" s="2" t="s">
        <v>1481</v>
      </c>
      <c r="T1124" s="2" t="s">
        <v>1482</v>
      </c>
      <c r="U1124" s="2" t="s">
        <v>1483</v>
      </c>
      <c r="V1124" s="2" t="s">
        <v>1484</v>
      </c>
      <c r="W1124" s="2" t="s">
        <v>1485</v>
      </c>
      <c r="X1124" s="2">
        <v>3241000</v>
      </c>
      <c r="Y1124" s="96" t="s">
        <v>1486</v>
      </c>
    </row>
    <row r="1125" spans="1:25" ht="225" x14ac:dyDescent="0.2">
      <c r="A1125" s="2" t="s">
        <v>1706</v>
      </c>
      <c r="B1125" s="2" t="s">
        <v>1476</v>
      </c>
      <c r="C1125" s="2" t="s">
        <v>1577</v>
      </c>
      <c r="D1125" s="2" t="s">
        <v>1711</v>
      </c>
      <c r="E1125" s="2">
        <v>93151505</v>
      </c>
      <c r="F1125" s="2" t="s">
        <v>1708</v>
      </c>
      <c r="G1125" s="3">
        <v>6</v>
      </c>
      <c r="H1125" s="3">
        <v>6</v>
      </c>
      <c r="I1125" s="2">
        <v>6</v>
      </c>
      <c r="J1125" s="2">
        <v>1</v>
      </c>
      <c r="K1125" s="2" t="s">
        <v>30</v>
      </c>
      <c r="L1125" s="2" t="s">
        <v>31</v>
      </c>
      <c r="M1125" s="2" t="s">
        <v>1702</v>
      </c>
      <c r="N1125" s="2">
        <v>0</v>
      </c>
      <c r="O1125" s="1">
        <v>312000000</v>
      </c>
      <c r="P1125" s="9">
        <v>312000000</v>
      </c>
      <c r="Q1125" s="1">
        <v>0</v>
      </c>
      <c r="R1125" s="2">
        <v>0</v>
      </c>
      <c r="S1125" s="2" t="s">
        <v>1481</v>
      </c>
      <c r="T1125" s="2" t="s">
        <v>1482</v>
      </c>
      <c r="U1125" s="2" t="s">
        <v>1483</v>
      </c>
      <c r="V1125" s="2" t="s">
        <v>1484</v>
      </c>
      <c r="W1125" s="2" t="s">
        <v>1485</v>
      </c>
      <c r="X1125" s="2">
        <v>3241000</v>
      </c>
      <c r="Y1125" s="96" t="s">
        <v>1486</v>
      </c>
    </row>
    <row r="1126" spans="1:25" ht="150" x14ac:dyDescent="0.2">
      <c r="A1126" s="2" t="s">
        <v>1712</v>
      </c>
      <c r="B1126" s="2" t="s">
        <v>1476</v>
      </c>
      <c r="C1126" s="2" t="s">
        <v>1638</v>
      </c>
      <c r="D1126" s="2" t="s">
        <v>1710</v>
      </c>
      <c r="E1126" s="2">
        <v>86101710</v>
      </c>
      <c r="F1126" s="2" t="s">
        <v>1713</v>
      </c>
      <c r="G1126" s="3">
        <v>6</v>
      </c>
      <c r="H1126" s="3">
        <v>6</v>
      </c>
      <c r="I1126" s="2">
        <v>6</v>
      </c>
      <c r="J1126" s="2">
        <v>1</v>
      </c>
      <c r="K1126" s="2" t="s">
        <v>30</v>
      </c>
      <c r="L1126" s="2" t="s">
        <v>31</v>
      </c>
      <c r="M1126" s="2" t="s">
        <v>1702</v>
      </c>
      <c r="N1126" s="2">
        <v>0</v>
      </c>
      <c r="O1126" s="1">
        <v>500000000</v>
      </c>
      <c r="P1126" s="9">
        <v>500000000</v>
      </c>
      <c r="Q1126" s="1">
        <v>0</v>
      </c>
      <c r="R1126" s="2">
        <v>0</v>
      </c>
      <c r="S1126" s="2" t="s">
        <v>1481</v>
      </c>
      <c r="T1126" s="2" t="s">
        <v>1482</v>
      </c>
      <c r="U1126" s="2" t="s">
        <v>1483</v>
      </c>
      <c r="V1126" s="2" t="s">
        <v>1484</v>
      </c>
      <c r="W1126" s="2" t="s">
        <v>1485</v>
      </c>
      <c r="X1126" s="2">
        <v>3241000</v>
      </c>
      <c r="Y1126" s="96" t="s">
        <v>1486</v>
      </c>
    </row>
    <row r="1127" spans="1:25" ht="60" x14ac:dyDescent="0.2">
      <c r="A1127" s="2" t="s">
        <v>1714</v>
      </c>
      <c r="B1127" s="2" t="s">
        <v>1476</v>
      </c>
      <c r="C1127" s="2" t="s">
        <v>1577</v>
      </c>
      <c r="D1127" s="2" t="s">
        <v>1703</v>
      </c>
      <c r="E1127" s="2">
        <v>86111602</v>
      </c>
      <c r="F1127" s="2" t="s">
        <v>1715</v>
      </c>
      <c r="G1127" s="3">
        <v>1</v>
      </c>
      <c r="H1127" s="3">
        <v>1</v>
      </c>
      <c r="I1127" s="2">
        <v>10</v>
      </c>
      <c r="J1127" s="2">
        <v>1</v>
      </c>
      <c r="K1127" s="2" t="s">
        <v>944</v>
      </c>
      <c r="L1127" s="2" t="s">
        <v>1194</v>
      </c>
      <c r="M1127" s="2" t="s">
        <v>917</v>
      </c>
      <c r="N1127" s="2">
        <v>0</v>
      </c>
      <c r="O1127" s="1">
        <v>400000000</v>
      </c>
      <c r="P1127" s="9">
        <v>400000000</v>
      </c>
      <c r="Q1127" s="1">
        <v>0</v>
      </c>
      <c r="R1127" s="2">
        <v>0</v>
      </c>
      <c r="S1127" s="2" t="s">
        <v>1481</v>
      </c>
      <c r="T1127" s="2" t="s">
        <v>1482</v>
      </c>
      <c r="U1127" s="2" t="s">
        <v>1483</v>
      </c>
      <c r="V1127" s="2" t="s">
        <v>1484</v>
      </c>
      <c r="W1127" s="2" t="s">
        <v>1485</v>
      </c>
      <c r="X1127" s="2">
        <v>32410000</v>
      </c>
      <c r="Y1127" s="96" t="s">
        <v>1486</v>
      </c>
    </row>
    <row r="1128" spans="1:25" ht="120" x14ac:dyDescent="0.2">
      <c r="A1128" s="2" t="s">
        <v>1716</v>
      </c>
      <c r="B1128" s="2" t="s">
        <v>1476</v>
      </c>
      <c r="C1128" s="2" t="s">
        <v>1638</v>
      </c>
      <c r="D1128" s="2" t="s">
        <v>1717</v>
      </c>
      <c r="E1128" s="2">
        <v>60121500</v>
      </c>
      <c r="F1128" s="2" t="s">
        <v>1718</v>
      </c>
      <c r="G1128" s="3">
        <v>7</v>
      </c>
      <c r="H1128" s="3">
        <v>7</v>
      </c>
      <c r="I1128" s="2">
        <v>5</v>
      </c>
      <c r="J1128" s="2">
        <v>1</v>
      </c>
      <c r="K1128" s="2" t="s">
        <v>45</v>
      </c>
      <c r="L1128" s="2" t="s">
        <v>46</v>
      </c>
      <c r="M1128" s="2" t="s">
        <v>47</v>
      </c>
      <c r="N1128" s="2">
        <v>0</v>
      </c>
      <c r="O1128" s="1">
        <v>1499995992</v>
      </c>
      <c r="P1128" s="9">
        <v>1499995992</v>
      </c>
      <c r="Q1128" s="1">
        <v>0</v>
      </c>
      <c r="R1128" s="2">
        <v>0</v>
      </c>
      <c r="S1128" s="2" t="s">
        <v>1481</v>
      </c>
      <c r="T1128" s="2" t="s">
        <v>1482</v>
      </c>
      <c r="U1128" s="2" t="s">
        <v>1483</v>
      </c>
      <c r="V1128" s="2" t="s">
        <v>1484</v>
      </c>
      <c r="W1128" s="2" t="s">
        <v>1485</v>
      </c>
      <c r="X1128" s="2">
        <v>32410000</v>
      </c>
      <c r="Y1128" s="96" t="s">
        <v>1486</v>
      </c>
    </row>
    <row r="1129" spans="1:25" ht="120" x14ac:dyDescent="0.2">
      <c r="A1129" s="2" t="s">
        <v>1719</v>
      </c>
      <c r="B1129" s="2" t="s">
        <v>1476</v>
      </c>
      <c r="C1129" s="2" t="s">
        <v>1638</v>
      </c>
      <c r="D1129" s="2" t="s">
        <v>1720</v>
      </c>
      <c r="E1129" s="2">
        <v>86111602</v>
      </c>
      <c r="F1129" s="2" t="s">
        <v>1721</v>
      </c>
      <c r="G1129" s="3">
        <v>2</v>
      </c>
      <c r="H1129" s="3">
        <v>2</v>
      </c>
      <c r="I1129" s="2">
        <v>10</v>
      </c>
      <c r="J1129" s="2">
        <v>1</v>
      </c>
      <c r="K1129" s="2" t="s">
        <v>1722</v>
      </c>
      <c r="L1129" s="2" t="s">
        <v>1723</v>
      </c>
      <c r="M1129" s="2" t="s">
        <v>1724</v>
      </c>
      <c r="N1129" s="2">
        <v>0</v>
      </c>
      <c r="O1129" s="4">
        <v>1225899220</v>
      </c>
      <c r="P1129" s="5">
        <v>1225899220</v>
      </c>
      <c r="Q1129" s="1">
        <v>0</v>
      </c>
      <c r="R1129" s="2">
        <v>0</v>
      </c>
      <c r="S1129" s="2" t="s">
        <v>1481</v>
      </c>
      <c r="T1129" s="2" t="s">
        <v>1482</v>
      </c>
      <c r="U1129" s="2" t="s">
        <v>1483</v>
      </c>
      <c r="V1129" s="2" t="s">
        <v>1484</v>
      </c>
      <c r="W1129" s="2" t="s">
        <v>1485</v>
      </c>
      <c r="X1129" s="2">
        <v>3241000</v>
      </c>
      <c r="Y1129" s="96" t="s">
        <v>1486</v>
      </c>
    </row>
    <row r="1130" spans="1:25" ht="135" x14ac:dyDescent="0.2">
      <c r="A1130" s="2" t="s">
        <v>1725</v>
      </c>
      <c r="B1130" s="2" t="s">
        <v>1476</v>
      </c>
      <c r="C1130" s="2" t="s">
        <v>1638</v>
      </c>
      <c r="D1130" s="2" t="s">
        <v>1726</v>
      </c>
      <c r="E1130" s="2">
        <v>86111602</v>
      </c>
      <c r="F1130" s="2" t="s">
        <v>1727</v>
      </c>
      <c r="G1130" s="3">
        <v>1</v>
      </c>
      <c r="H1130" s="3">
        <v>1</v>
      </c>
      <c r="I1130" s="2">
        <v>10</v>
      </c>
      <c r="J1130" s="2">
        <v>1</v>
      </c>
      <c r="K1130" s="2" t="s">
        <v>1722</v>
      </c>
      <c r="L1130" s="2" t="s">
        <v>1723</v>
      </c>
      <c r="M1130" s="2" t="s">
        <v>1724</v>
      </c>
      <c r="N1130" s="2">
        <v>0</v>
      </c>
      <c r="O1130" s="4">
        <v>589665857</v>
      </c>
      <c r="P1130" s="5">
        <v>589665857</v>
      </c>
      <c r="Q1130" s="1">
        <v>0</v>
      </c>
      <c r="R1130" s="2">
        <v>0</v>
      </c>
      <c r="S1130" s="2" t="s">
        <v>1481</v>
      </c>
      <c r="T1130" s="2" t="s">
        <v>1482</v>
      </c>
      <c r="U1130" s="2" t="s">
        <v>1483</v>
      </c>
      <c r="V1130" s="2" t="s">
        <v>1484</v>
      </c>
      <c r="W1130" s="2" t="s">
        <v>1485</v>
      </c>
      <c r="X1130" s="2">
        <v>3241000</v>
      </c>
      <c r="Y1130" s="96" t="s">
        <v>1486</v>
      </c>
    </row>
    <row r="1131" spans="1:25" ht="135" x14ac:dyDescent="0.2">
      <c r="A1131" s="2" t="s">
        <v>1725</v>
      </c>
      <c r="B1131" s="2" t="s">
        <v>1476</v>
      </c>
      <c r="C1131" s="2" t="s">
        <v>1638</v>
      </c>
      <c r="D1131" s="2" t="s">
        <v>1720</v>
      </c>
      <c r="E1131" s="2">
        <v>86111602</v>
      </c>
      <c r="F1131" s="2" t="s">
        <v>1727</v>
      </c>
      <c r="G1131" s="3">
        <v>1</v>
      </c>
      <c r="H1131" s="3">
        <v>1</v>
      </c>
      <c r="I1131" s="2">
        <v>10</v>
      </c>
      <c r="J1131" s="2">
        <v>1</v>
      </c>
      <c r="K1131" s="2" t="s">
        <v>1722</v>
      </c>
      <c r="L1131" s="2" t="s">
        <v>1723</v>
      </c>
      <c r="M1131" s="2" t="s">
        <v>1724</v>
      </c>
      <c r="N1131" s="2">
        <v>0</v>
      </c>
      <c r="O1131" s="4">
        <v>2700242780</v>
      </c>
      <c r="P1131" s="5">
        <v>2700242780</v>
      </c>
      <c r="Q1131" s="1">
        <v>0</v>
      </c>
      <c r="R1131" s="2">
        <v>0</v>
      </c>
      <c r="S1131" s="2" t="s">
        <v>1481</v>
      </c>
      <c r="T1131" s="2" t="s">
        <v>1482</v>
      </c>
      <c r="U1131" s="2" t="s">
        <v>1483</v>
      </c>
      <c r="V1131" s="2" t="s">
        <v>1484</v>
      </c>
      <c r="W1131" s="2" t="s">
        <v>1485</v>
      </c>
      <c r="X1131" s="2">
        <v>3241000</v>
      </c>
      <c r="Y1131" s="96" t="s">
        <v>1486</v>
      </c>
    </row>
    <row r="1132" spans="1:25" ht="210" x14ac:dyDescent="0.2">
      <c r="A1132" s="2" t="s">
        <v>1728</v>
      </c>
      <c r="B1132" s="2" t="s">
        <v>1476</v>
      </c>
      <c r="C1132" s="2" t="s">
        <v>1545</v>
      </c>
      <c r="D1132" s="2" t="s">
        <v>1729</v>
      </c>
      <c r="E1132" s="2" t="s">
        <v>1730</v>
      </c>
      <c r="F1132" s="2" t="s">
        <v>1731</v>
      </c>
      <c r="G1132" s="3">
        <v>4</v>
      </c>
      <c r="H1132" s="3">
        <v>4</v>
      </c>
      <c r="I1132" s="2">
        <v>8</v>
      </c>
      <c r="J1132" s="2">
        <v>1</v>
      </c>
      <c r="K1132" s="2" t="s">
        <v>1722</v>
      </c>
      <c r="L1132" s="2" t="s">
        <v>1723</v>
      </c>
      <c r="M1132" s="2" t="s">
        <v>1724</v>
      </c>
      <c r="N1132" s="2">
        <v>0</v>
      </c>
      <c r="O1132" s="4">
        <v>1780000000</v>
      </c>
      <c r="P1132" s="5">
        <v>1780000000</v>
      </c>
      <c r="Q1132" s="2">
        <v>0</v>
      </c>
      <c r="R1132" s="2">
        <v>0</v>
      </c>
      <c r="S1132" s="2" t="s">
        <v>1481</v>
      </c>
      <c r="T1132" s="2" t="s">
        <v>1482</v>
      </c>
      <c r="U1132" s="2" t="s">
        <v>1483</v>
      </c>
      <c r="V1132" s="2" t="s">
        <v>1484</v>
      </c>
      <c r="W1132" s="2" t="s">
        <v>1485</v>
      </c>
      <c r="X1132" s="2">
        <v>3241000</v>
      </c>
      <c r="Y1132" s="96" t="s">
        <v>1486</v>
      </c>
    </row>
    <row r="1133" spans="1:25" ht="180" x14ac:dyDescent="0.2">
      <c r="A1133" s="27" t="s">
        <v>1732</v>
      </c>
      <c r="B1133" s="13" t="s">
        <v>1733</v>
      </c>
      <c r="C1133" s="27" t="s">
        <v>1734</v>
      </c>
      <c r="D1133" s="2" t="s">
        <v>1735</v>
      </c>
      <c r="E1133" s="27">
        <v>80101604</v>
      </c>
      <c r="F1133" s="2" t="s">
        <v>1736</v>
      </c>
      <c r="G1133" s="106">
        <v>1</v>
      </c>
      <c r="H1133" s="106">
        <v>1</v>
      </c>
      <c r="I1133" s="27">
        <v>345</v>
      </c>
      <c r="J1133" s="27">
        <v>0</v>
      </c>
      <c r="K1133" s="27" t="s">
        <v>30</v>
      </c>
      <c r="L1133" s="27" t="s">
        <v>31</v>
      </c>
      <c r="M1133" s="27" t="s">
        <v>57</v>
      </c>
      <c r="N1133" s="27">
        <v>0</v>
      </c>
      <c r="O1133" s="71">
        <v>135207800</v>
      </c>
      <c r="P1133" s="107">
        <v>135207800</v>
      </c>
      <c r="Q1133" s="108">
        <v>0</v>
      </c>
      <c r="R1133" s="27">
        <v>0</v>
      </c>
      <c r="S1133" s="14" t="s">
        <v>869</v>
      </c>
      <c r="T1133" s="14" t="s">
        <v>1737</v>
      </c>
      <c r="U1133" s="14" t="s">
        <v>871</v>
      </c>
      <c r="V1133" s="14" t="s">
        <v>1738</v>
      </c>
      <c r="W1133" s="2" t="s">
        <v>1739</v>
      </c>
      <c r="X1133" s="27" t="s">
        <v>907</v>
      </c>
      <c r="Y1133" s="109" t="s">
        <v>908</v>
      </c>
    </row>
    <row r="1134" spans="1:25" ht="180" x14ac:dyDescent="0.2">
      <c r="A1134" s="27" t="s">
        <v>1740</v>
      </c>
      <c r="B1134" s="13" t="s">
        <v>1733</v>
      </c>
      <c r="C1134" s="27" t="s">
        <v>1734</v>
      </c>
      <c r="D1134" s="2" t="s">
        <v>1735</v>
      </c>
      <c r="E1134" s="27">
        <v>80101604</v>
      </c>
      <c r="F1134" s="2" t="s">
        <v>1741</v>
      </c>
      <c r="G1134" s="106">
        <v>1</v>
      </c>
      <c r="H1134" s="106">
        <v>1</v>
      </c>
      <c r="I1134" s="27">
        <v>180</v>
      </c>
      <c r="J1134" s="27">
        <v>0</v>
      </c>
      <c r="K1134" s="27" t="s">
        <v>30</v>
      </c>
      <c r="L1134" s="27" t="s">
        <v>31</v>
      </c>
      <c r="M1134" s="27" t="s">
        <v>57</v>
      </c>
      <c r="N1134" s="27">
        <v>0</v>
      </c>
      <c r="O1134" s="71">
        <v>35880000</v>
      </c>
      <c r="P1134" s="107">
        <v>35880000</v>
      </c>
      <c r="Q1134" s="108">
        <v>0</v>
      </c>
      <c r="R1134" s="27">
        <v>0</v>
      </c>
      <c r="S1134" s="14" t="s">
        <v>869</v>
      </c>
      <c r="T1134" s="14" t="s">
        <v>1737</v>
      </c>
      <c r="U1134" s="14" t="s">
        <v>871</v>
      </c>
      <c r="V1134" s="14" t="s">
        <v>1738</v>
      </c>
      <c r="W1134" s="2" t="s">
        <v>1739</v>
      </c>
      <c r="X1134" s="27" t="s">
        <v>907</v>
      </c>
      <c r="Y1134" s="109" t="s">
        <v>908</v>
      </c>
    </row>
    <row r="1135" spans="1:25" ht="195" x14ac:dyDescent="0.2">
      <c r="A1135" s="27" t="s">
        <v>1742</v>
      </c>
      <c r="B1135" s="13" t="s">
        <v>1733</v>
      </c>
      <c r="C1135" s="27" t="s">
        <v>1734</v>
      </c>
      <c r="D1135" s="2" t="s">
        <v>1735</v>
      </c>
      <c r="E1135" s="27">
        <v>86141501</v>
      </c>
      <c r="F1135" s="2" t="s">
        <v>1743</v>
      </c>
      <c r="G1135" s="106">
        <v>1</v>
      </c>
      <c r="H1135" s="106">
        <v>1</v>
      </c>
      <c r="I1135" s="27">
        <v>180</v>
      </c>
      <c r="J1135" s="27">
        <v>0</v>
      </c>
      <c r="K1135" s="27" t="s">
        <v>30</v>
      </c>
      <c r="L1135" s="27" t="s">
        <v>31</v>
      </c>
      <c r="M1135" s="27" t="s">
        <v>57</v>
      </c>
      <c r="N1135" s="27">
        <v>0</v>
      </c>
      <c r="O1135" s="71">
        <v>56160000</v>
      </c>
      <c r="P1135" s="107">
        <v>56160000</v>
      </c>
      <c r="Q1135" s="108">
        <v>0</v>
      </c>
      <c r="R1135" s="27">
        <v>0</v>
      </c>
      <c r="S1135" s="14" t="s">
        <v>869</v>
      </c>
      <c r="T1135" s="14" t="s">
        <v>1737</v>
      </c>
      <c r="U1135" s="14" t="s">
        <v>871</v>
      </c>
      <c r="V1135" s="14" t="s">
        <v>1738</v>
      </c>
      <c r="W1135" s="2" t="s">
        <v>1739</v>
      </c>
      <c r="X1135" s="27" t="s">
        <v>907</v>
      </c>
      <c r="Y1135" s="109" t="s">
        <v>908</v>
      </c>
    </row>
    <row r="1136" spans="1:25" ht="165" x14ac:dyDescent="0.2">
      <c r="A1136" s="27" t="s">
        <v>1744</v>
      </c>
      <c r="B1136" s="13" t="s">
        <v>1733</v>
      </c>
      <c r="C1136" s="27" t="s">
        <v>1734</v>
      </c>
      <c r="D1136" s="2" t="s">
        <v>1735</v>
      </c>
      <c r="E1136" s="27">
        <v>93141501</v>
      </c>
      <c r="F1136" s="2" t="s">
        <v>1745</v>
      </c>
      <c r="G1136" s="106">
        <v>1</v>
      </c>
      <c r="H1136" s="106">
        <v>1</v>
      </c>
      <c r="I1136" s="27">
        <v>345</v>
      </c>
      <c r="J1136" s="27">
        <v>0</v>
      </c>
      <c r="K1136" s="27" t="s">
        <v>30</v>
      </c>
      <c r="L1136" s="27" t="s">
        <v>31</v>
      </c>
      <c r="M1136" s="27" t="s">
        <v>57</v>
      </c>
      <c r="N1136" s="27">
        <v>0</v>
      </c>
      <c r="O1136" s="71">
        <v>50144417</v>
      </c>
      <c r="P1136" s="107">
        <v>50144417</v>
      </c>
      <c r="Q1136" s="108">
        <v>0</v>
      </c>
      <c r="R1136" s="27">
        <v>0</v>
      </c>
      <c r="S1136" s="14" t="s">
        <v>869</v>
      </c>
      <c r="T1136" s="14" t="s">
        <v>1737</v>
      </c>
      <c r="U1136" s="14" t="s">
        <v>871</v>
      </c>
      <c r="V1136" s="14" t="s">
        <v>1738</v>
      </c>
      <c r="W1136" s="2" t="s">
        <v>1739</v>
      </c>
      <c r="X1136" s="27" t="s">
        <v>907</v>
      </c>
      <c r="Y1136" s="109" t="s">
        <v>908</v>
      </c>
    </row>
    <row r="1137" spans="1:25" ht="165" x14ac:dyDescent="0.2">
      <c r="A1137" s="27" t="s">
        <v>1746</v>
      </c>
      <c r="B1137" s="13" t="s">
        <v>1733</v>
      </c>
      <c r="C1137" s="27" t="s">
        <v>1734</v>
      </c>
      <c r="D1137" s="2" t="s">
        <v>1735</v>
      </c>
      <c r="E1137" s="27">
        <v>80101604</v>
      </c>
      <c r="F1137" s="2" t="s">
        <v>1747</v>
      </c>
      <c r="G1137" s="106">
        <v>1</v>
      </c>
      <c r="H1137" s="106">
        <v>1</v>
      </c>
      <c r="I1137" s="27">
        <v>345</v>
      </c>
      <c r="J1137" s="27">
        <v>0</v>
      </c>
      <c r="K1137" s="27" t="s">
        <v>30</v>
      </c>
      <c r="L1137" s="27" t="s">
        <v>31</v>
      </c>
      <c r="M1137" s="27" t="s">
        <v>57</v>
      </c>
      <c r="N1137" s="27">
        <v>0</v>
      </c>
      <c r="O1137" s="71">
        <v>54896005</v>
      </c>
      <c r="P1137" s="107">
        <v>54896005</v>
      </c>
      <c r="Q1137" s="108">
        <v>0</v>
      </c>
      <c r="R1137" s="27">
        <v>0</v>
      </c>
      <c r="S1137" s="14" t="s">
        <v>869</v>
      </c>
      <c r="T1137" s="14" t="s">
        <v>1737</v>
      </c>
      <c r="U1137" s="14" t="s">
        <v>871</v>
      </c>
      <c r="V1137" s="14" t="s">
        <v>1738</v>
      </c>
      <c r="W1137" s="2" t="s">
        <v>1739</v>
      </c>
      <c r="X1137" s="27" t="s">
        <v>907</v>
      </c>
      <c r="Y1137" s="109" t="s">
        <v>908</v>
      </c>
    </row>
    <row r="1138" spans="1:25" ht="135" x14ac:dyDescent="0.2">
      <c r="A1138" s="27" t="s">
        <v>1748</v>
      </c>
      <c r="B1138" s="13" t="s">
        <v>1733</v>
      </c>
      <c r="C1138" s="27" t="s">
        <v>1734</v>
      </c>
      <c r="D1138" s="2" t="s">
        <v>1735</v>
      </c>
      <c r="E1138" s="27">
        <v>93141501</v>
      </c>
      <c r="F1138" s="2" t="s">
        <v>1749</v>
      </c>
      <c r="G1138" s="106">
        <v>1</v>
      </c>
      <c r="H1138" s="106">
        <v>1</v>
      </c>
      <c r="I1138" s="27">
        <v>345</v>
      </c>
      <c r="J1138" s="27">
        <v>0</v>
      </c>
      <c r="K1138" s="27" t="s">
        <v>30</v>
      </c>
      <c r="L1138" s="27" t="s">
        <v>31</v>
      </c>
      <c r="M1138" s="27" t="s">
        <v>57</v>
      </c>
      <c r="N1138" s="27">
        <v>0</v>
      </c>
      <c r="O1138" s="71">
        <v>67246344</v>
      </c>
      <c r="P1138" s="107">
        <v>67246344</v>
      </c>
      <c r="Q1138" s="108">
        <v>0</v>
      </c>
      <c r="R1138" s="27">
        <v>0</v>
      </c>
      <c r="S1138" s="14" t="s">
        <v>869</v>
      </c>
      <c r="T1138" s="14" t="s">
        <v>1737</v>
      </c>
      <c r="U1138" s="14" t="s">
        <v>871</v>
      </c>
      <c r="V1138" s="14" t="s">
        <v>1738</v>
      </c>
      <c r="W1138" s="2" t="s">
        <v>1739</v>
      </c>
      <c r="X1138" s="27" t="s">
        <v>907</v>
      </c>
      <c r="Y1138" s="109" t="s">
        <v>908</v>
      </c>
    </row>
    <row r="1139" spans="1:25" ht="165" x14ac:dyDescent="0.2">
      <c r="A1139" s="27" t="s">
        <v>1750</v>
      </c>
      <c r="B1139" s="13" t="s">
        <v>1733</v>
      </c>
      <c r="C1139" s="27" t="s">
        <v>1734</v>
      </c>
      <c r="D1139" s="2" t="s">
        <v>1735</v>
      </c>
      <c r="E1139" s="27">
        <v>93141501</v>
      </c>
      <c r="F1139" s="2" t="s">
        <v>1751</v>
      </c>
      <c r="G1139" s="106">
        <v>1</v>
      </c>
      <c r="H1139" s="106">
        <v>1</v>
      </c>
      <c r="I1139" s="27">
        <v>345</v>
      </c>
      <c r="J1139" s="27">
        <v>0</v>
      </c>
      <c r="K1139" s="27" t="s">
        <v>30</v>
      </c>
      <c r="L1139" s="27" t="s">
        <v>31</v>
      </c>
      <c r="M1139" s="27" t="s">
        <v>57</v>
      </c>
      <c r="N1139" s="27">
        <v>0</v>
      </c>
      <c r="O1139" s="71">
        <v>50144417</v>
      </c>
      <c r="P1139" s="107">
        <v>50144417</v>
      </c>
      <c r="Q1139" s="108">
        <v>0</v>
      </c>
      <c r="R1139" s="27">
        <v>0</v>
      </c>
      <c r="S1139" s="14" t="s">
        <v>869</v>
      </c>
      <c r="T1139" s="14" t="s">
        <v>1737</v>
      </c>
      <c r="U1139" s="14" t="s">
        <v>871</v>
      </c>
      <c r="V1139" s="14" t="s">
        <v>1738</v>
      </c>
      <c r="W1139" s="2" t="s">
        <v>1739</v>
      </c>
      <c r="X1139" s="27" t="s">
        <v>907</v>
      </c>
      <c r="Y1139" s="109" t="s">
        <v>908</v>
      </c>
    </row>
    <row r="1140" spans="1:25" ht="120" x14ac:dyDescent="0.2">
      <c r="A1140" s="27" t="s">
        <v>1752</v>
      </c>
      <c r="B1140" s="13" t="s">
        <v>1733</v>
      </c>
      <c r="C1140" s="27" t="s">
        <v>1734</v>
      </c>
      <c r="D1140" s="2" t="s">
        <v>1735</v>
      </c>
      <c r="E1140" s="27">
        <v>80101604</v>
      </c>
      <c r="F1140" s="2" t="s">
        <v>1753</v>
      </c>
      <c r="G1140" s="106">
        <v>1</v>
      </c>
      <c r="H1140" s="106">
        <v>1</v>
      </c>
      <c r="I1140" s="27">
        <v>345</v>
      </c>
      <c r="J1140" s="27">
        <v>0</v>
      </c>
      <c r="K1140" s="27" t="s">
        <v>30</v>
      </c>
      <c r="L1140" s="27" t="s">
        <v>31</v>
      </c>
      <c r="M1140" s="27" t="s">
        <v>57</v>
      </c>
      <c r="N1140" s="27">
        <v>0</v>
      </c>
      <c r="O1140" s="71">
        <v>67246344</v>
      </c>
      <c r="P1140" s="107">
        <v>67246344</v>
      </c>
      <c r="Q1140" s="108">
        <v>0</v>
      </c>
      <c r="R1140" s="27">
        <v>0</v>
      </c>
      <c r="S1140" s="14" t="s">
        <v>869</v>
      </c>
      <c r="T1140" s="14" t="s">
        <v>1737</v>
      </c>
      <c r="U1140" s="14" t="s">
        <v>871</v>
      </c>
      <c r="V1140" s="14" t="s">
        <v>1738</v>
      </c>
      <c r="W1140" s="2" t="s">
        <v>1739</v>
      </c>
      <c r="X1140" s="27" t="s">
        <v>907</v>
      </c>
      <c r="Y1140" s="109" t="s">
        <v>908</v>
      </c>
    </row>
    <row r="1141" spans="1:25" ht="150" x14ac:dyDescent="0.2">
      <c r="A1141" s="27" t="s">
        <v>1754</v>
      </c>
      <c r="B1141" s="13" t="s">
        <v>1733</v>
      </c>
      <c r="C1141" s="27" t="s">
        <v>1734</v>
      </c>
      <c r="D1141" s="2" t="s">
        <v>1735</v>
      </c>
      <c r="E1141" s="27">
        <v>80101604</v>
      </c>
      <c r="F1141" s="2" t="s">
        <v>1755</v>
      </c>
      <c r="G1141" s="106">
        <v>1</v>
      </c>
      <c r="H1141" s="106">
        <v>1</v>
      </c>
      <c r="I1141" s="27">
        <v>345</v>
      </c>
      <c r="J1141" s="27">
        <v>0</v>
      </c>
      <c r="K1141" s="27" t="s">
        <v>30</v>
      </c>
      <c r="L1141" s="27" t="s">
        <v>31</v>
      </c>
      <c r="M1141" s="27" t="s">
        <v>57</v>
      </c>
      <c r="N1141" s="27">
        <v>0</v>
      </c>
      <c r="O1141" s="71">
        <v>67246344</v>
      </c>
      <c r="P1141" s="107">
        <v>67246344</v>
      </c>
      <c r="Q1141" s="108">
        <v>0</v>
      </c>
      <c r="R1141" s="27">
        <v>0</v>
      </c>
      <c r="S1141" s="14" t="s">
        <v>869</v>
      </c>
      <c r="T1141" s="14" t="s">
        <v>1737</v>
      </c>
      <c r="U1141" s="14" t="s">
        <v>871</v>
      </c>
      <c r="V1141" s="14" t="s">
        <v>1738</v>
      </c>
      <c r="W1141" s="2" t="s">
        <v>1739</v>
      </c>
      <c r="X1141" s="27" t="s">
        <v>907</v>
      </c>
      <c r="Y1141" s="109" t="s">
        <v>908</v>
      </c>
    </row>
    <row r="1142" spans="1:25" ht="165" x14ac:dyDescent="0.2">
      <c r="A1142" s="27" t="s">
        <v>1756</v>
      </c>
      <c r="B1142" s="13" t="s">
        <v>1733</v>
      </c>
      <c r="C1142" s="27" t="s">
        <v>1734</v>
      </c>
      <c r="D1142" s="2" t="s">
        <v>1735</v>
      </c>
      <c r="E1142" s="27">
        <v>93141501</v>
      </c>
      <c r="F1142" s="2" t="s">
        <v>1757</v>
      </c>
      <c r="G1142" s="106">
        <v>1</v>
      </c>
      <c r="H1142" s="106">
        <v>1</v>
      </c>
      <c r="I1142" s="27">
        <v>345</v>
      </c>
      <c r="J1142" s="27">
        <v>0</v>
      </c>
      <c r="K1142" s="27" t="s">
        <v>30</v>
      </c>
      <c r="L1142" s="27" t="s">
        <v>31</v>
      </c>
      <c r="M1142" s="27" t="s">
        <v>57</v>
      </c>
      <c r="N1142" s="27">
        <v>0</v>
      </c>
      <c r="O1142" s="71">
        <v>50144417</v>
      </c>
      <c r="P1142" s="107">
        <v>50144417</v>
      </c>
      <c r="Q1142" s="108">
        <v>0</v>
      </c>
      <c r="R1142" s="27">
        <v>0</v>
      </c>
      <c r="S1142" s="14" t="s">
        <v>869</v>
      </c>
      <c r="T1142" s="14" t="s">
        <v>1737</v>
      </c>
      <c r="U1142" s="14" t="s">
        <v>871</v>
      </c>
      <c r="V1142" s="14" t="s">
        <v>1738</v>
      </c>
      <c r="W1142" s="2" t="s">
        <v>1739</v>
      </c>
      <c r="X1142" s="27" t="s">
        <v>907</v>
      </c>
      <c r="Y1142" s="109" t="s">
        <v>908</v>
      </c>
    </row>
    <row r="1143" spans="1:25" ht="165" x14ac:dyDescent="0.2">
      <c r="A1143" s="27" t="s">
        <v>1758</v>
      </c>
      <c r="B1143" s="13" t="s">
        <v>1733</v>
      </c>
      <c r="C1143" s="27" t="s">
        <v>1734</v>
      </c>
      <c r="D1143" s="2" t="s">
        <v>1735</v>
      </c>
      <c r="E1143" s="27">
        <v>93141501</v>
      </c>
      <c r="F1143" s="2" t="s">
        <v>1759</v>
      </c>
      <c r="G1143" s="106">
        <v>1</v>
      </c>
      <c r="H1143" s="106">
        <v>1</v>
      </c>
      <c r="I1143" s="27">
        <v>345</v>
      </c>
      <c r="J1143" s="27">
        <v>0</v>
      </c>
      <c r="K1143" s="27" t="s">
        <v>30</v>
      </c>
      <c r="L1143" s="27" t="s">
        <v>31</v>
      </c>
      <c r="M1143" s="27" t="s">
        <v>57</v>
      </c>
      <c r="N1143" s="27">
        <v>0</v>
      </c>
      <c r="O1143" s="71">
        <v>50144417</v>
      </c>
      <c r="P1143" s="107">
        <v>50144417</v>
      </c>
      <c r="Q1143" s="108">
        <v>0</v>
      </c>
      <c r="R1143" s="27">
        <v>0</v>
      </c>
      <c r="S1143" s="14" t="s">
        <v>869</v>
      </c>
      <c r="T1143" s="14" t="s">
        <v>1737</v>
      </c>
      <c r="U1143" s="14" t="s">
        <v>871</v>
      </c>
      <c r="V1143" s="14" t="s">
        <v>1738</v>
      </c>
      <c r="W1143" s="2" t="s">
        <v>1739</v>
      </c>
      <c r="X1143" s="27" t="s">
        <v>907</v>
      </c>
      <c r="Y1143" s="109" t="s">
        <v>908</v>
      </c>
    </row>
    <row r="1144" spans="1:25" ht="135" x14ac:dyDescent="0.2">
      <c r="A1144" s="27" t="s">
        <v>1760</v>
      </c>
      <c r="B1144" s="13" t="s">
        <v>1733</v>
      </c>
      <c r="C1144" s="27" t="s">
        <v>1734</v>
      </c>
      <c r="D1144" s="2" t="s">
        <v>1735</v>
      </c>
      <c r="E1144" s="27">
        <v>80101604</v>
      </c>
      <c r="F1144" s="2" t="s">
        <v>1761</v>
      </c>
      <c r="G1144" s="106">
        <v>1</v>
      </c>
      <c r="H1144" s="106">
        <v>1</v>
      </c>
      <c r="I1144" s="27">
        <v>345</v>
      </c>
      <c r="J1144" s="27">
        <v>0</v>
      </c>
      <c r="K1144" s="27" t="s">
        <v>30</v>
      </c>
      <c r="L1144" s="27" t="s">
        <v>31</v>
      </c>
      <c r="M1144" s="27" t="s">
        <v>57</v>
      </c>
      <c r="N1144" s="27">
        <v>0</v>
      </c>
      <c r="O1144" s="71">
        <v>116000500</v>
      </c>
      <c r="P1144" s="107">
        <v>116000500</v>
      </c>
      <c r="Q1144" s="108">
        <v>0</v>
      </c>
      <c r="R1144" s="27">
        <v>0</v>
      </c>
      <c r="S1144" s="14" t="s">
        <v>869</v>
      </c>
      <c r="T1144" s="14" t="s">
        <v>1737</v>
      </c>
      <c r="U1144" s="14" t="s">
        <v>871</v>
      </c>
      <c r="V1144" s="14" t="s">
        <v>1738</v>
      </c>
      <c r="W1144" s="2" t="s">
        <v>1739</v>
      </c>
      <c r="X1144" s="27" t="s">
        <v>907</v>
      </c>
      <c r="Y1144" s="109" t="s">
        <v>908</v>
      </c>
    </row>
    <row r="1145" spans="1:25" ht="180" x14ac:dyDescent="0.2">
      <c r="A1145" s="27" t="s">
        <v>1762</v>
      </c>
      <c r="B1145" s="13" t="s">
        <v>1733</v>
      </c>
      <c r="C1145" s="27" t="s">
        <v>1734</v>
      </c>
      <c r="D1145" s="2" t="s">
        <v>1735</v>
      </c>
      <c r="E1145" s="27">
        <v>93141501</v>
      </c>
      <c r="F1145" s="2" t="s">
        <v>1763</v>
      </c>
      <c r="G1145" s="106">
        <v>1</v>
      </c>
      <c r="H1145" s="106">
        <v>1</v>
      </c>
      <c r="I1145" s="27">
        <v>345</v>
      </c>
      <c r="J1145" s="27">
        <v>0</v>
      </c>
      <c r="K1145" s="27" t="s">
        <v>30</v>
      </c>
      <c r="L1145" s="27" t="s">
        <v>31</v>
      </c>
      <c r="M1145" s="27" t="s">
        <v>57</v>
      </c>
      <c r="N1145" s="27">
        <v>0</v>
      </c>
      <c r="O1145" s="71">
        <v>54896005</v>
      </c>
      <c r="P1145" s="107">
        <v>54896005</v>
      </c>
      <c r="Q1145" s="108">
        <v>0</v>
      </c>
      <c r="R1145" s="27">
        <v>0</v>
      </c>
      <c r="S1145" s="14" t="s">
        <v>869</v>
      </c>
      <c r="T1145" s="14" t="s">
        <v>1737</v>
      </c>
      <c r="U1145" s="14" t="s">
        <v>871</v>
      </c>
      <c r="V1145" s="14" t="s">
        <v>1738</v>
      </c>
      <c r="W1145" s="2" t="s">
        <v>1739</v>
      </c>
      <c r="X1145" s="27" t="s">
        <v>907</v>
      </c>
      <c r="Y1145" s="109" t="s">
        <v>908</v>
      </c>
    </row>
    <row r="1146" spans="1:25" ht="135" x14ac:dyDescent="0.2">
      <c r="A1146" s="27" t="s">
        <v>1764</v>
      </c>
      <c r="B1146" s="13" t="s">
        <v>1733</v>
      </c>
      <c r="C1146" s="27" t="s">
        <v>1734</v>
      </c>
      <c r="D1146" s="2" t="s">
        <v>1735</v>
      </c>
      <c r="E1146" s="27">
        <v>80101604</v>
      </c>
      <c r="F1146" s="2" t="s">
        <v>1765</v>
      </c>
      <c r="G1146" s="106">
        <v>1</v>
      </c>
      <c r="H1146" s="106">
        <v>1</v>
      </c>
      <c r="I1146" s="27">
        <v>345</v>
      </c>
      <c r="J1146" s="27">
        <v>0</v>
      </c>
      <c r="K1146" s="27" t="s">
        <v>30</v>
      </c>
      <c r="L1146" s="27" t="s">
        <v>31</v>
      </c>
      <c r="M1146" s="27" t="s">
        <v>57</v>
      </c>
      <c r="N1146" s="27">
        <v>0</v>
      </c>
      <c r="O1146" s="71">
        <v>60214294</v>
      </c>
      <c r="P1146" s="107">
        <v>60214294</v>
      </c>
      <c r="Q1146" s="108">
        <v>0</v>
      </c>
      <c r="R1146" s="27">
        <v>0</v>
      </c>
      <c r="S1146" s="14" t="s">
        <v>869</v>
      </c>
      <c r="T1146" s="14" t="s">
        <v>1737</v>
      </c>
      <c r="U1146" s="14" t="s">
        <v>871</v>
      </c>
      <c r="V1146" s="14" t="s">
        <v>1738</v>
      </c>
      <c r="W1146" s="2" t="s">
        <v>1739</v>
      </c>
      <c r="X1146" s="27" t="s">
        <v>907</v>
      </c>
      <c r="Y1146" s="109" t="s">
        <v>908</v>
      </c>
    </row>
    <row r="1147" spans="1:25" ht="180" x14ac:dyDescent="0.2">
      <c r="A1147" s="27" t="s">
        <v>1766</v>
      </c>
      <c r="B1147" s="13" t="s">
        <v>1733</v>
      </c>
      <c r="C1147" s="27" t="s">
        <v>1734</v>
      </c>
      <c r="D1147" s="2" t="s">
        <v>1735</v>
      </c>
      <c r="E1147" s="27">
        <v>93141501</v>
      </c>
      <c r="F1147" s="2" t="s">
        <v>1763</v>
      </c>
      <c r="G1147" s="106">
        <v>1</v>
      </c>
      <c r="H1147" s="106">
        <v>1</v>
      </c>
      <c r="I1147" s="27">
        <v>345</v>
      </c>
      <c r="J1147" s="27">
        <v>0</v>
      </c>
      <c r="K1147" s="27" t="s">
        <v>30</v>
      </c>
      <c r="L1147" s="27" t="s">
        <v>31</v>
      </c>
      <c r="M1147" s="27" t="s">
        <v>57</v>
      </c>
      <c r="N1147" s="27">
        <v>0</v>
      </c>
      <c r="O1147" s="71">
        <v>54896005</v>
      </c>
      <c r="P1147" s="107">
        <v>54896005</v>
      </c>
      <c r="Q1147" s="108">
        <v>0</v>
      </c>
      <c r="R1147" s="27">
        <v>0</v>
      </c>
      <c r="S1147" s="14" t="s">
        <v>869</v>
      </c>
      <c r="T1147" s="14" t="s">
        <v>1737</v>
      </c>
      <c r="U1147" s="14" t="s">
        <v>871</v>
      </c>
      <c r="V1147" s="14" t="s">
        <v>1738</v>
      </c>
      <c r="W1147" s="2" t="s">
        <v>1739</v>
      </c>
      <c r="X1147" s="27" t="s">
        <v>907</v>
      </c>
      <c r="Y1147" s="109" t="s">
        <v>908</v>
      </c>
    </row>
    <row r="1148" spans="1:25" ht="180" x14ac:dyDescent="0.2">
      <c r="A1148" s="27" t="s">
        <v>1767</v>
      </c>
      <c r="B1148" s="13" t="s">
        <v>1733</v>
      </c>
      <c r="C1148" s="27" t="s">
        <v>1734</v>
      </c>
      <c r="D1148" s="2" t="s">
        <v>1735</v>
      </c>
      <c r="E1148" s="27">
        <v>93141501</v>
      </c>
      <c r="F1148" s="2" t="s">
        <v>1763</v>
      </c>
      <c r="G1148" s="106">
        <v>1</v>
      </c>
      <c r="H1148" s="106">
        <v>1</v>
      </c>
      <c r="I1148" s="27">
        <v>345</v>
      </c>
      <c r="J1148" s="27">
        <v>0</v>
      </c>
      <c r="K1148" s="27" t="s">
        <v>30</v>
      </c>
      <c r="L1148" s="27" t="s">
        <v>31</v>
      </c>
      <c r="M1148" s="27" t="s">
        <v>57</v>
      </c>
      <c r="N1148" s="27">
        <v>0</v>
      </c>
      <c r="O1148" s="71">
        <v>54896005</v>
      </c>
      <c r="P1148" s="107">
        <v>54896005</v>
      </c>
      <c r="Q1148" s="108">
        <v>0</v>
      </c>
      <c r="R1148" s="27">
        <v>0</v>
      </c>
      <c r="S1148" s="14" t="s">
        <v>869</v>
      </c>
      <c r="T1148" s="14" t="s">
        <v>1737</v>
      </c>
      <c r="U1148" s="14" t="s">
        <v>871</v>
      </c>
      <c r="V1148" s="14" t="s">
        <v>1738</v>
      </c>
      <c r="W1148" s="2" t="s">
        <v>1739</v>
      </c>
      <c r="X1148" s="27" t="s">
        <v>907</v>
      </c>
      <c r="Y1148" s="109" t="s">
        <v>908</v>
      </c>
    </row>
    <row r="1149" spans="1:25" ht="180" x14ac:dyDescent="0.2">
      <c r="A1149" s="27" t="s">
        <v>1768</v>
      </c>
      <c r="B1149" s="13" t="s">
        <v>1733</v>
      </c>
      <c r="C1149" s="27" t="s">
        <v>1734</v>
      </c>
      <c r="D1149" s="2" t="s">
        <v>1735</v>
      </c>
      <c r="E1149" s="27">
        <v>93141501</v>
      </c>
      <c r="F1149" s="2" t="s">
        <v>1769</v>
      </c>
      <c r="G1149" s="106">
        <v>1</v>
      </c>
      <c r="H1149" s="106">
        <v>1</v>
      </c>
      <c r="I1149" s="27">
        <v>345</v>
      </c>
      <c r="J1149" s="27">
        <v>0</v>
      </c>
      <c r="K1149" s="27" t="s">
        <v>30</v>
      </c>
      <c r="L1149" s="27" t="s">
        <v>31</v>
      </c>
      <c r="M1149" s="27" t="s">
        <v>57</v>
      </c>
      <c r="N1149" s="27">
        <v>0</v>
      </c>
      <c r="O1149" s="71">
        <v>50144417</v>
      </c>
      <c r="P1149" s="107">
        <v>50144417</v>
      </c>
      <c r="Q1149" s="108">
        <v>0</v>
      </c>
      <c r="R1149" s="27">
        <v>0</v>
      </c>
      <c r="S1149" s="14" t="s">
        <v>869</v>
      </c>
      <c r="T1149" s="14" t="s">
        <v>1737</v>
      </c>
      <c r="U1149" s="14" t="s">
        <v>871</v>
      </c>
      <c r="V1149" s="14" t="s">
        <v>1738</v>
      </c>
      <c r="W1149" s="2" t="s">
        <v>1739</v>
      </c>
      <c r="X1149" s="27" t="s">
        <v>907</v>
      </c>
      <c r="Y1149" s="109" t="s">
        <v>908</v>
      </c>
    </row>
    <row r="1150" spans="1:25" ht="120" x14ac:dyDescent="0.2">
      <c r="A1150" s="27" t="s">
        <v>1770</v>
      </c>
      <c r="B1150" s="13" t="s">
        <v>1733</v>
      </c>
      <c r="C1150" s="27" t="s">
        <v>1734</v>
      </c>
      <c r="D1150" s="2" t="s">
        <v>1735</v>
      </c>
      <c r="E1150" s="27">
        <v>80101604</v>
      </c>
      <c r="F1150" s="2" t="s">
        <v>1771</v>
      </c>
      <c r="G1150" s="106">
        <v>1</v>
      </c>
      <c r="H1150" s="106">
        <v>1</v>
      </c>
      <c r="I1150" s="27">
        <v>345</v>
      </c>
      <c r="J1150" s="27">
        <v>0</v>
      </c>
      <c r="K1150" s="27" t="s">
        <v>30</v>
      </c>
      <c r="L1150" s="27" t="s">
        <v>31</v>
      </c>
      <c r="M1150" s="27" t="s">
        <v>57</v>
      </c>
      <c r="N1150" s="27">
        <v>0</v>
      </c>
      <c r="O1150" s="71">
        <v>60214294</v>
      </c>
      <c r="P1150" s="107">
        <v>60214294</v>
      </c>
      <c r="Q1150" s="108">
        <v>0</v>
      </c>
      <c r="R1150" s="27">
        <v>0</v>
      </c>
      <c r="S1150" s="14" t="s">
        <v>869</v>
      </c>
      <c r="T1150" s="14" t="s">
        <v>1737</v>
      </c>
      <c r="U1150" s="14" t="s">
        <v>871</v>
      </c>
      <c r="V1150" s="14" t="s">
        <v>1738</v>
      </c>
      <c r="W1150" s="2" t="s">
        <v>1739</v>
      </c>
      <c r="X1150" s="27" t="s">
        <v>907</v>
      </c>
      <c r="Y1150" s="109" t="s">
        <v>908</v>
      </c>
    </row>
    <row r="1151" spans="1:25" ht="120" x14ac:dyDescent="0.2">
      <c r="A1151" s="27" t="s">
        <v>1772</v>
      </c>
      <c r="B1151" s="13" t="s">
        <v>1733</v>
      </c>
      <c r="C1151" s="27" t="s">
        <v>1734</v>
      </c>
      <c r="D1151" s="2" t="s">
        <v>1735</v>
      </c>
      <c r="E1151" s="27">
        <v>80101604</v>
      </c>
      <c r="F1151" s="2" t="s">
        <v>1773</v>
      </c>
      <c r="G1151" s="106">
        <v>1</v>
      </c>
      <c r="H1151" s="106">
        <v>1</v>
      </c>
      <c r="I1151" s="27">
        <v>345</v>
      </c>
      <c r="J1151" s="27">
        <v>0</v>
      </c>
      <c r="K1151" s="27" t="s">
        <v>30</v>
      </c>
      <c r="L1151" s="27" t="s">
        <v>31</v>
      </c>
      <c r="M1151" s="27" t="s">
        <v>57</v>
      </c>
      <c r="N1151" s="27">
        <v>0</v>
      </c>
      <c r="O1151" s="71">
        <v>95680000</v>
      </c>
      <c r="P1151" s="107">
        <v>95680000</v>
      </c>
      <c r="Q1151" s="108">
        <v>0</v>
      </c>
      <c r="R1151" s="27">
        <v>0</v>
      </c>
      <c r="S1151" s="14" t="s">
        <v>869</v>
      </c>
      <c r="T1151" s="14" t="s">
        <v>1737</v>
      </c>
      <c r="U1151" s="14" t="s">
        <v>871</v>
      </c>
      <c r="V1151" s="14" t="s">
        <v>1738</v>
      </c>
      <c r="W1151" s="2" t="s">
        <v>1739</v>
      </c>
      <c r="X1151" s="27" t="s">
        <v>907</v>
      </c>
      <c r="Y1151" s="109" t="s">
        <v>908</v>
      </c>
    </row>
    <row r="1152" spans="1:25" ht="180" x14ac:dyDescent="0.2">
      <c r="A1152" s="27" t="s">
        <v>1774</v>
      </c>
      <c r="B1152" s="13" t="s">
        <v>1733</v>
      </c>
      <c r="C1152" s="27" t="s">
        <v>1734</v>
      </c>
      <c r="D1152" s="2" t="s">
        <v>1735</v>
      </c>
      <c r="E1152" s="27">
        <v>93141501</v>
      </c>
      <c r="F1152" s="2" t="s">
        <v>1763</v>
      </c>
      <c r="G1152" s="106">
        <v>1</v>
      </c>
      <c r="H1152" s="106">
        <v>1</v>
      </c>
      <c r="I1152" s="27">
        <v>345</v>
      </c>
      <c r="J1152" s="27">
        <v>0</v>
      </c>
      <c r="K1152" s="27" t="s">
        <v>30</v>
      </c>
      <c r="L1152" s="27" t="s">
        <v>31</v>
      </c>
      <c r="M1152" s="27" t="s">
        <v>57</v>
      </c>
      <c r="N1152" s="27">
        <v>0</v>
      </c>
      <c r="O1152" s="71">
        <v>54896005</v>
      </c>
      <c r="P1152" s="107">
        <v>54896005</v>
      </c>
      <c r="Q1152" s="108">
        <v>0</v>
      </c>
      <c r="R1152" s="27">
        <v>0</v>
      </c>
      <c r="S1152" s="14" t="s">
        <v>869</v>
      </c>
      <c r="T1152" s="14" t="s">
        <v>1737</v>
      </c>
      <c r="U1152" s="14" t="s">
        <v>871</v>
      </c>
      <c r="V1152" s="14" t="s">
        <v>1738</v>
      </c>
      <c r="W1152" s="2" t="s">
        <v>1739</v>
      </c>
      <c r="X1152" s="27" t="s">
        <v>907</v>
      </c>
      <c r="Y1152" s="109" t="s">
        <v>908</v>
      </c>
    </row>
    <row r="1153" spans="1:25" ht="180" x14ac:dyDescent="0.2">
      <c r="A1153" s="27" t="s">
        <v>1775</v>
      </c>
      <c r="B1153" s="13" t="s">
        <v>1733</v>
      </c>
      <c r="C1153" s="27" t="s">
        <v>1734</v>
      </c>
      <c r="D1153" s="2" t="s">
        <v>1735</v>
      </c>
      <c r="E1153" s="27">
        <v>93141501</v>
      </c>
      <c r="F1153" s="2" t="s">
        <v>1763</v>
      </c>
      <c r="G1153" s="106">
        <v>1</v>
      </c>
      <c r="H1153" s="106">
        <v>1</v>
      </c>
      <c r="I1153" s="27">
        <v>345</v>
      </c>
      <c r="J1153" s="27">
        <v>0</v>
      </c>
      <c r="K1153" s="27" t="s">
        <v>30</v>
      </c>
      <c r="L1153" s="27" t="s">
        <v>31</v>
      </c>
      <c r="M1153" s="27" t="s">
        <v>57</v>
      </c>
      <c r="N1153" s="27">
        <v>0</v>
      </c>
      <c r="O1153" s="71">
        <v>54896005</v>
      </c>
      <c r="P1153" s="107">
        <v>54896005</v>
      </c>
      <c r="Q1153" s="108">
        <v>0</v>
      </c>
      <c r="R1153" s="27">
        <v>0</v>
      </c>
      <c r="S1153" s="14" t="s">
        <v>869</v>
      </c>
      <c r="T1153" s="14" t="s">
        <v>1737</v>
      </c>
      <c r="U1153" s="14" t="s">
        <v>871</v>
      </c>
      <c r="V1153" s="14" t="s">
        <v>1738</v>
      </c>
      <c r="W1153" s="2" t="s">
        <v>1739</v>
      </c>
      <c r="X1153" s="27" t="s">
        <v>907</v>
      </c>
      <c r="Y1153" s="109" t="s">
        <v>908</v>
      </c>
    </row>
    <row r="1154" spans="1:25" ht="165" x14ac:dyDescent="0.2">
      <c r="A1154" s="27" t="s">
        <v>1776</v>
      </c>
      <c r="B1154" s="13" t="s">
        <v>1733</v>
      </c>
      <c r="C1154" s="27" t="s">
        <v>1734</v>
      </c>
      <c r="D1154" s="2" t="s">
        <v>1735</v>
      </c>
      <c r="E1154" s="27">
        <v>93141501</v>
      </c>
      <c r="F1154" s="2" t="s">
        <v>1759</v>
      </c>
      <c r="G1154" s="106">
        <v>1</v>
      </c>
      <c r="H1154" s="106">
        <v>1</v>
      </c>
      <c r="I1154" s="27">
        <v>345</v>
      </c>
      <c r="J1154" s="27">
        <v>0</v>
      </c>
      <c r="K1154" s="27" t="s">
        <v>30</v>
      </c>
      <c r="L1154" s="27" t="s">
        <v>31</v>
      </c>
      <c r="M1154" s="27" t="s">
        <v>57</v>
      </c>
      <c r="N1154" s="27">
        <v>0</v>
      </c>
      <c r="O1154" s="71">
        <v>50144417</v>
      </c>
      <c r="P1154" s="107">
        <v>50144417</v>
      </c>
      <c r="Q1154" s="108">
        <v>0</v>
      </c>
      <c r="R1154" s="27">
        <v>0</v>
      </c>
      <c r="S1154" s="14" t="s">
        <v>869</v>
      </c>
      <c r="T1154" s="14" t="s">
        <v>1737</v>
      </c>
      <c r="U1154" s="14" t="s">
        <v>871</v>
      </c>
      <c r="V1154" s="14" t="s">
        <v>1738</v>
      </c>
      <c r="W1154" s="2" t="s">
        <v>1739</v>
      </c>
      <c r="X1154" s="27" t="s">
        <v>907</v>
      </c>
      <c r="Y1154" s="109" t="s">
        <v>908</v>
      </c>
    </row>
    <row r="1155" spans="1:25" ht="150" x14ac:dyDescent="0.2">
      <c r="A1155" s="27" t="s">
        <v>1777</v>
      </c>
      <c r="B1155" s="13" t="s">
        <v>1733</v>
      </c>
      <c r="C1155" s="27" t="s">
        <v>1734</v>
      </c>
      <c r="D1155" s="2" t="s">
        <v>1735</v>
      </c>
      <c r="E1155" s="27">
        <v>80101604</v>
      </c>
      <c r="F1155" s="2" t="s">
        <v>1778</v>
      </c>
      <c r="G1155" s="106">
        <v>1</v>
      </c>
      <c r="H1155" s="106">
        <v>1</v>
      </c>
      <c r="I1155" s="27">
        <v>345</v>
      </c>
      <c r="J1155" s="27">
        <v>0</v>
      </c>
      <c r="K1155" s="27" t="s">
        <v>30</v>
      </c>
      <c r="L1155" s="27" t="s">
        <v>31</v>
      </c>
      <c r="M1155" s="27" t="s">
        <v>57</v>
      </c>
      <c r="N1155" s="27">
        <v>0</v>
      </c>
      <c r="O1155" s="71">
        <v>54895013</v>
      </c>
      <c r="P1155" s="107">
        <v>54895013</v>
      </c>
      <c r="Q1155" s="108">
        <v>0</v>
      </c>
      <c r="R1155" s="27">
        <v>0</v>
      </c>
      <c r="S1155" s="14" t="s">
        <v>869</v>
      </c>
      <c r="T1155" s="14" t="s">
        <v>1737</v>
      </c>
      <c r="U1155" s="14" t="s">
        <v>871</v>
      </c>
      <c r="V1155" s="14" t="s">
        <v>1738</v>
      </c>
      <c r="W1155" s="2" t="s">
        <v>1739</v>
      </c>
      <c r="X1155" s="27" t="s">
        <v>907</v>
      </c>
      <c r="Y1155" s="109" t="s">
        <v>908</v>
      </c>
    </row>
    <row r="1156" spans="1:25" ht="165" x14ac:dyDescent="0.2">
      <c r="A1156" s="27" t="s">
        <v>1779</v>
      </c>
      <c r="B1156" s="13" t="s">
        <v>1733</v>
      </c>
      <c r="C1156" s="27" t="s">
        <v>1734</v>
      </c>
      <c r="D1156" s="2" t="s">
        <v>1735</v>
      </c>
      <c r="E1156" s="27">
        <v>80101604</v>
      </c>
      <c r="F1156" s="2" t="s">
        <v>1780</v>
      </c>
      <c r="G1156" s="106">
        <v>1</v>
      </c>
      <c r="H1156" s="106">
        <v>1</v>
      </c>
      <c r="I1156" s="27">
        <v>345</v>
      </c>
      <c r="J1156" s="27">
        <v>0</v>
      </c>
      <c r="K1156" s="27" t="s">
        <v>30</v>
      </c>
      <c r="L1156" s="27" t="s">
        <v>31</v>
      </c>
      <c r="M1156" s="27" t="s">
        <v>57</v>
      </c>
      <c r="N1156" s="27">
        <v>0</v>
      </c>
      <c r="O1156" s="71">
        <v>67246344</v>
      </c>
      <c r="P1156" s="107">
        <v>67246344</v>
      </c>
      <c r="Q1156" s="108">
        <v>0</v>
      </c>
      <c r="R1156" s="27">
        <v>0</v>
      </c>
      <c r="S1156" s="14" t="s">
        <v>869</v>
      </c>
      <c r="T1156" s="14" t="s">
        <v>1737</v>
      </c>
      <c r="U1156" s="14" t="s">
        <v>871</v>
      </c>
      <c r="V1156" s="14" t="s">
        <v>1738</v>
      </c>
      <c r="W1156" s="2" t="s">
        <v>1739</v>
      </c>
      <c r="X1156" s="27" t="s">
        <v>907</v>
      </c>
      <c r="Y1156" s="109" t="s">
        <v>908</v>
      </c>
    </row>
    <row r="1157" spans="1:25" ht="105" x14ac:dyDescent="0.2">
      <c r="A1157" s="27" t="s">
        <v>1781</v>
      </c>
      <c r="B1157" s="13" t="s">
        <v>1733</v>
      </c>
      <c r="C1157" s="27" t="s">
        <v>1734</v>
      </c>
      <c r="D1157" s="2" t="s">
        <v>1735</v>
      </c>
      <c r="E1157" s="27">
        <v>93151502</v>
      </c>
      <c r="F1157" s="2" t="s">
        <v>1782</v>
      </c>
      <c r="G1157" s="106">
        <v>1</v>
      </c>
      <c r="H1157" s="106">
        <v>1</v>
      </c>
      <c r="I1157" s="27">
        <v>345</v>
      </c>
      <c r="J1157" s="27">
        <v>0</v>
      </c>
      <c r="K1157" s="27" t="s">
        <v>30</v>
      </c>
      <c r="L1157" s="27" t="s">
        <v>31</v>
      </c>
      <c r="M1157" s="27" t="s">
        <v>57</v>
      </c>
      <c r="N1157" s="27">
        <v>0</v>
      </c>
      <c r="O1157" s="71">
        <v>51648841</v>
      </c>
      <c r="P1157" s="107">
        <v>51648841</v>
      </c>
      <c r="Q1157" s="108">
        <v>0</v>
      </c>
      <c r="R1157" s="27">
        <v>0</v>
      </c>
      <c r="S1157" s="14" t="s">
        <v>869</v>
      </c>
      <c r="T1157" s="14" t="s">
        <v>1737</v>
      </c>
      <c r="U1157" s="14" t="s">
        <v>871</v>
      </c>
      <c r="V1157" s="14" t="s">
        <v>1738</v>
      </c>
      <c r="W1157" s="2" t="s">
        <v>1739</v>
      </c>
      <c r="X1157" s="27" t="s">
        <v>907</v>
      </c>
      <c r="Y1157" s="109" t="s">
        <v>908</v>
      </c>
    </row>
    <row r="1158" spans="1:25" ht="150" x14ac:dyDescent="0.2">
      <c r="A1158" s="27" t="s">
        <v>1783</v>
      </c>
      <c r="B1158" s="13" t="s">
        <v>1733</v>
      </c>
      <c r="C1158" s="27" t="s">
        <v>1734</v>
      </c>
      <c r="D1158" s="2" t="s">
        <v>1735</v>
      </c>
      <c r="E1158" s="27">
        <v>80101604</v>
      </c>
      <c r="F1158" s="2" t="s">
        <v>1755</v>
      </c>
      <c r="G1158" s="106">
        <v>1</v>
      </c>
      <c r="H1158" s="106">
        <v>1</v>
      </c>
      <c r="I1158" s="27">
        <v>345</v>
      </c>
      <c r="J1158" s="27">
        <v>0</v>
      </c>
      <c r="K1158" s="27" t="s">
        <v>30</v>
      </c>
      <c r="L1158" s="27" t="s">
        <v>31</v>
      </c>
      <c r="M1158" s="27" t="s">
        <v>57</v>
      </c>
      <c r="N1158" s="27">
        <v>0</v>
      </c>
      <c r="O1158" s="71">
        <v>74750000</v>
      </c>
      <c r="P1158" s="107">
        <v>74750000</v>
      </c>
      <c r="Q1158" s="108">
        <v>0</v>
      </c>
      <c r="R1158" s="27">
        <v>0</v>
      </c>
      <c r="S1158" s="14" t="s">
        <v>869</v>
      </c>
      <c r="T1158" s="14" t="s">
        <v>1737</v>
      </c>
      <c r="U1158" s="14" t="s">
        <v>871</v>
      </c>
      <c r="V1158" s="14" t="s">
        <v>1738</v>
      </c>
      <c r="W1158" s="2" t="s">
        <v>1739</v>
      </c>
      <c r="X1158" s="27" t="s">
        <v>907</v>
      </c>
      <c r="Y1158" s="109" t="s">
        <v>908</v>
      </c>
    </row>
    <row r="1159" spans="1:25" ht="195" x14ac:dyDescent="0.2">
      <c r="A1159" s="27" t="s">
        <v>1784</v>
      </c>
      <c r="B1159" s="13" t="s">
        <v>1733</v>
      </c>
      <c r="C1159" s="27" t="s">
        <v>1734</v>
      </c>
      <c r="D1159" s="2" t="s">
        <v>1735</v>
      </c>
      <c r="E1159" s="27">
        <v>93141501</v>
      </c>
      <c r="F1159" s="2" t="s">
        <v>1785</v>
      </c>
      <c r="G1159" s="106">
        <v>1</v>
      </c>
      <c r="H1159" s="106">
        <v>1</v>
      </c>
      <c r="I1159" s="27">
        <v>345</v>
      </c>
      <c r="J1159" s="27">
        <v>0</v>
      </c>
      <c r="K1159" s="27" t="s">
        <v>30</v>
      </c>
      <c r="L1159" s="27" t="s">
        <v>31</v>
      </c>
      <c r="M1159" s="27" t="s">
        <v>57</v>
      </c>
      <c r="N1159" s="27">
        <v>0</v>
      </c>
      <c r="O1159" s="71">
        <v>54896005</v>
      </c>
      <c r="P1159" s="107">
        <v>54896005</v>
      </c>
      <c r="Q1159" s="108">
        <v>0</v>
      </c>
      <c r="R1159" s="27">
        <v>0</v>
      </c>
      <c r="S1159" s="14" t="s">
        <v>869</v>
      </c>
      <c r="T1159" s="14" t="s">
        <v>1737</v>
      </c>
      <c r="U1159" s="14" t="s">
        <v>871</v>
      </c>
      <c r="V1159" s="14" t="s">
        <v>1738</v>
      </c>
      <c r="W1159" s="2" t="s">
        <v>1739</v>
      </c>
      <c r="X1159" s="27" t="s">
        <v>907</v>
      </c>
      <c r="Y1159" s="109" t="s">
        <v>908</v>
      </c>
    </row>
    <row r="1160" spans="1:25" ht="165" x14ac:dyDescent="0.2">
      <c r="A1160" s="27" t="s">
        <v>1786</v>
      </c>
      <c r="B1160" s="13" t="s">
        <v>1733</v>
      </c>
      <c r="C1160" s="27" t="s">
        <v>1734</v>
      </c>
      <c r="D1160" s="2" t="s">
        <v>1735</v>
      </c>
      <c r="E1160" s="27">
        <v>93141501</v>
      </c>
      <c r="F1160" s="2" t="s">
        <v>1759</v>
      </c>
      <c r="G1160" s="106">
        <v>1</v>
      </c>
      <c r="H1160" s="106">
        <v>1</v>
      </c>
      <c r="I1160" s="27">
        <v>345</v>
      </c>
      <c r="J1160" s="27">
        <v>0</v>
      </c>
      <c r="K1160" s="27" t="s">
        <v>30</v>
      </c>
      <c r="L1160" s="27" t="s">
        <v>31</v>
      </c>
      <c r="M1160" s="27" t="s">
        <v>57</v>
      </c>
      <c r="N1160" s="27">
        <v>0</v>
      </c>
      <c r="O1160" s="71">
        <v>50144417</v>
      </c>
      <c r="P1160" s="107">
        <v>50144417</v>
      </c>
      <c r="Q1160" s="108">
        <v>0</v>
      </c>
      <c r="R1160" s="27">
        <v>0</v>
      </c>
      <c r="S1160" s="14" t="s">
        <v>869</v>
      </c>
      <c r="T1160" s="14" t="s">
        <v>1737</v>
      </c>
      <c r="U1160" s="14" t="s">
        <v>871</v>
      </c>
      <c r="V1160" s="14" t="s">
        <v>1738</v>
      </c>
      <c r="W1160" s="2" t="s">
        <v>1739</v>
      </c>
      <c r="X1160" s="27" t="s">
        <v>907</v>
      </c>
      <c r="Y1160" s="109" t="s">
        <v>908</v>
      </c>
    </row>
    <row r="1161" spans="1:25" ht="165" x14ac:dyDescent="0.2">
      <c r="A1161" s="27" t="s">
        <v>1787</v>
      </c>
      <c r="B1161" s="13" t="s">
        <v>1733</v>
      </c>
      <c r="C1161" s="27" t="s">
        <v>1734</v>
      </c>
      <c r="D1161" s="2" t="s">
        <v>1735</v>
      </c>
      <c r="E1161" s="27">
        <v>93141501</v>
      </c>
      <c r="F1161" s="2" t="s">
        <v>1759</v>
      </c>
      <c r="G1161" s="106">
        <v>1</v>
      </c>
      <c r="H1161" s="106">
        <v>1</v>
      </c>
      <c r="I1161" s="27">
        <v>345</v>
      </c>
      <c r="J1161" s="27">
        <v>0</v>
      </c>
      <c r="K1161" s="27" t="s">
        <v>30</v>
      </c>
      <c r="L1161" s="27" t="s">
        <v>31</v>
      </c>
      <c r="M1161" s="27" t="s">
        <v>57</v>
      </c>
      <c r="N1161" s="27">
        <v>0</v>
      </c>
      <c r="O1161" s="71">
        <v>50144417</v>
      </c>
      <c r="P1161" s="107">
        <v>50144417</v>
      </c>
      <c r="Q1161" s="108">
        <v>0</v>
      </c>
      <c r="R1161" s="27">
        <v>0</v>
      </c>
      <c r="S1161" s="14" t="s">
        <v>869</v>
      </c>
      <c r="T1161" s="14" t="s">
        <v>1737</v>
      </c>
      <c r="U1161" s="14" t="s">
        <v>871</v>
      </c>
      <c r="V1161" s="14" t="s">
        <v>1738</v>
      </c>
      <c r="W1161" s="2" t="s">
        <v>1739</v>
      </c>
      <c r="X1161" s="27" t="s">
        <v>907</v>
      </c>
      <c r="Y1161" s="109" t="s">
        <v>908</v>
      </c>
    </row>
    <row r="1162" spans="1:25" ht="165" x14ac:dyDescent="0.2">
      <c r="A1162" s="27" t="s">
        <v>1788</v>
      </c>
      <c r="B1162" s="13" t="s">
        <v>1733</v>
      </c>
      <c r="C1162" s="27" t="s">
        <v>1734</v>
      </c>
      <c r="D1162" s="2" t="s">
        <v>1735</v>
      </c>
      <c r="E1162" s="27">
        <v>80101604</v>
      </c>
      <c r="F1162" s="2" t="s">
        <v>1789</v>
      </c>
      <c r="G1162" s="106">
        <v>1</v>
      </c>
      <c r="H1162" s="106">
        <v>1</v>
      </c>
      <c r="I1162" s="27">
        <v>345</v>
      </c>
      <c r="J1162" s="27">
        <v>0</v>
      </c>
      <c r="K1162" s="27" t="s">
        <v>30</v>
      </c>
      <c r="L1162" s="27" t="s">
        <v>31</v>
      </c>
      <c r="M1162" s="27" t="s">
        <v>57</v>
      </c>
      <c r="N1162" s="27">
        <v>0</v>
      </c>
      <c r="O1162" s="71">
        <v>54895013</v>
      </c>
      <c r="P1162" s="107">
        <v>54895013</v>
      </c>
      <c r="Q1162" s="108">
        <v>0</v>
      </c>
      <c r="R1162" s="27">
        <v>0</v>
      </c>
      <c r="S1162" s="14" t="s">
        <v>869</v>
      </c>
      <c r="T1162" s="14" t="s">
        <v>1737</v>
      </c>
      <c r="U1162" s="14" t="s">
        <v>871</v>
      </c>
      <c r="V1162" s="14" t="s">
        <v>1738</v>
      </c>
      <c r="W1162" s="2" t="s">
        <v>1739</v>
      </c>
      <c r="X1162" s="27" t="s">
        <v>907</v>
      </c>
      <c r="Y1162" s="109" t="s">
        <v>908</v>
      </c>
    </row>
    <row r="1163" spans="1:25" ht="210" x14ac:dyDescent="0.2">
      <c r="A1163" s="27" t="s">
        <v>1790</v>
      </c>
      <c r="B1163" s="13" t="s">
        <v>1733</v>
      </c>
      <c r="C1163" s="27" t="s">
        <v>1734</v>
      </c>
      <c r="D1163" s="2" t="s">
        <v>1735</v>
      </c>
      <c r="E1163" s="27">
        <v>80101604</v>
      </c>
      <c r="F1163" s="2" t="s">
        <v>1791</v>
      </c>
      <c r="G1163" s="106">
        <v>1</v>
      </c>
      <c r="H1163" s="106">
        <v>1</v>
      </c>
      <c r="I1163" s="27">
        <v>345</v>
      </c>
      <c r="J1163" s="27">
        <v>0</v>
      </c>
      <c r="K1163" s="27" t="s">
        <v>30</v>
      </c>
      <c r="L1163" s="27" t="s">
        <v>31</v>
      </c>
      <c r="M1163" s="27" t="s">
        <v>57</v>
      </c>
      <c r="N1163" s="27">
        <v>0</v>
      </c>
      <c r="O1163" s="71">
        <v>55972800</v>
      </c>
      <c r="P1163" s="107">
        <v>55972800</v>
      </c>
      <c r="Q1163" s="108">
        <v>0</v>
      </c>
      <c r="R1163" s="27">
        <v>0</v>
      </c>
      <c r="S1163" s="14" t="s">
        <v>869</v>
      </c>
      <c r="T1163" s="14" t="s">
        <v>1737</v>
      </c>
      <c r="U1163" s="14" t="s">
        <v>871</v>
      </c>
      <c r="V1163" s="14" t="s">
        <v>1738</v>
      </c>
      <c r="W1163" s="2" t="s">
        <v>1739</v>
      </c>
      <c r="X1163" s="27" t="s">
        <v>907</v>
      </c>
      <c r="Y1163" s="109" t="s">
        <v>908</v>
      </c>
    </row>
    <row r="1164" spans="1:25" ht="150" x14ac:dyDescent="0.2">
      <c r="A1164" s="27" t="s">
        <v>1792</v>
      </c>
      <c r="B1164" s="13" t="s">
        <v>1733</v>
      </c>
      <c r="C1164" s="27" t="s">
        <v>1734</v>
      </c>
      <c r="D1164" s="2" t="s">
        <v>1735</v>
      </c>
      <c r="E1164" s="27">
        <v>80101604</v>
      </c>
      <c r="F1164" s="2" t="s">
        <v>1793</v>
      </c>
      <c r="G1164" s="106">
        <v>1</v>
      </c>
      <c r="H1164" s="106">
        <v>1</v>
      </c>
      <c r="I1164" s="27">
        <v>345</v>
      </c>
      <c r="J1164" s="27">
        <v>0</v>
      </c>
      <c r="K1164" s="27" t="s">
        <v>30</v>
      </c>
      <c r="L1164" s="27" t="s">
        <v>31</v>
      </c>
      <c r="M1164" s="27" t="s">
        <v>57</v>
      </c>
      <c r="N1164" s="27">
        <v>0</v>
      </c>
      <c r="O1164" s="71">
        <v>54895013</v>
      </c>
      <c r="P1164" s="107">
        <v>54895013</v>
      </c>
      <c r="Q1164" s="108">
        <v>0</v>
      </c>
      <c r="R1164" s="27">
        <v>0</v>
      </c>
      <c r="S1164" s="14" t="s">
        <v>869</v>
      </c>
      <c r="T1164" s="14" t="s">
        <v>1737</v>
      </c>
      <c r="U1164" s="14" t="s">
        <v>871</v>
      </c>
      <c r="V1164" s="14" t="s">
        <v>1738</v>
      </c>
      <c r="W1164" s="2" t="s">
        <v>1739</v>
      </c>
      <c r="X1164" s="27" t="s">
        <v>907</v>
      </c>
      <c r="Y1164" s="109" t="s">
        <v>908</v>
      </c>
    </row>
    <row r="1165" spans="1:25" ht="120" x14ac:dyDescent="0.2">
      <c r="A1165" s="27" t="s">
        <v>1794</v>
      </c>
      <c r="B1165" s="13" t="s">
        <v>1733</v>
      </c>
      <c r="C1165" s="27" t="s">
        <v>1734</v>
      </c>
      <c r="D1165" s="2" t="s">
        <v>1735</v>
      </c>
      <c r="E1165" s="27">
        <v>93141501</v>
      </c>
      <c r="F1165" s="2" t="s">
        <v>1795</v>
      </c>
      <c r="G1165" s="106">
        <v>1</v>
      </c>
      <c r="H1165" s="106">
        <v>1</v>
      </c>
      <c r="I1165" s="27">
        <v>345</v>
      </c>
      <c r="J1165" s="27">
        <v>0</v>
      </c>
      <c r="K1165" s="27" t="s">
        <v>30</v>
      </c>
      <c r="L1165" s="27" t="s">
        <v>31</v>
      </c>
      <c r="M1165" s="27" t="s">
        <v>57</v>
      </c>
      <c r="N1165" s="27">
        <v>0</v>
      </c>
      <c r="O1165" s="71">
        <v>44861500</v>
      </c>
      <c r="P1165" s="107">
        <v>44861500</v>
      </c>
      <c r="Q1165" s="108">
        <v>0</v>
      </c>
      <c r="R1165" s="27">
        <v>0</v>
      </c>
      <c r="S1165" s="14" t="s">
        <v>869</v>
      </c>
      <c r="T1165" s="14" t="s">
        <v>1737</v>
      </c>
      <c r="U1165" s="14" t="s">
        <v>871</v>
      </c>
      <c r="V1165" s="14" t="s">
        <v>1738</v>
      </c>
      <c r="W1165" s="2" t="s">
        <v>1739</v>
      </c>
      <c r="X1165" s="27" t="s">
        <v>907</v>
      </c>
      <c r="Y1165" s="109" t="s">
        <v>908</v>
      </c>
    </row>
    <row r="1166" spans="1:25" ht="165" x14ac:dyDescent="0.2">
      <c r="A1166" s="27" t="s">
        <v>1796</v>
      </c>
      <c r="B1166" s="13" t="s">
        <v>1733</v>
      </c>
      <c r="C1166" s="27" t="s">
        <v>1734</v>
      </c>
      <c r="D1166" s="2" t="s">
        <v>1735</v>
      </c>
      <c r="E1166" s="27">
        <v>84111703</v>
      </c>
      <c r="F1166" s="2" t="s">
        <v>1797</v>
      </c>
      <c r="G1166" s="106">
        <v>1</v>
      </c>
      <c r="H1166" s="106">
        <v>1</v>
      </c>
      <c r="I1166" s="27">
        <v>345</v>
      </c>
      <c r="J1166" s="27">
        <v>0</v>
      </c>
      <c r="K1166" s="27" t="s">
        <v>30</v>
      </c>
      <c r="L1166" s="27" t="s">
        <v>31</v>
      </c>
      <c r="M1166" s="27" t="s">
        <v>57</v>
      </c>
      <c r="N1166" s="27">
        <v>0</v>
      </c>
      <c r="O1166" s="71">
        <v>63250000</v>
      </c>
      <c r="P1166" s="107">
        <v>63250000</v>
      </c>
      <c r="Q1166" s="108">
        <v>0</v>
      </c>
      <c r="R1166" s="27">
        <v>0</v>
      </c>
      <c r="S1166" s="14" t="s">
        <v>869</v>
      </c>
      <c r="T1166" s="14" t="s">
        <v>1737</v>
      </c>
      <c r="U1166" s="14" t="s">
        <v>871</v>
      </c>
      <c r="V1166" s="14" t="s">
        <v>1738</v>
      </c>
      <c r="W1166" s="2" t="s">
        <v>1739</v>
      </c>
      <c r="X1166" s="27" t="s">
        <v>907</v>
      </c>
      <c r="Y1166" s="109" t="s">
        <v>908</v>
      </c>
    </row>
    <row r="1167" spans="1:25" ht="225" x14ac:dyDescent="0.2">
      <c r="A1167" s="27" t="s">
        <v>1798</v>
      </c>
      <c r="B1167" s="13" t="s">
        <v>1733</v>
      </c>
      <c r="C1167" s="27" t="s">
        <v>1734</v>
      </c>
      <c r="D1167" s="2" t="s">
        <v>1799</v>
      </c>
      <c r="E1167" s="27">
        <v>93141506</v>
      </c>
      <c r="F1167" s="2" t="s">
        <v>1800</v>
      </c>
      <c r="G1167" s="106">
        <v>1</v>
      </c>
      <c r="H1167" s="106">
        <v>1</v>
      </c>
      <c r="I1167" s="27">
        <v>330</v>
      </c>
      <c r="J1167" s="27">
        <v>0</v>
      </c>
      <c r="K1167" s="27" t="s">
        <v>30</v>
      </c>
      <c r="L1167" s="27" t="s">
        <v>31</v>
      </c>
      <c r="M1167" s="27" t="s">
        <v>1801</v>
      </c>
      <c r="N1167" s="27">
        <v>0</v>
      </c>
      <c r="O1167" s="71">
        <v>8206526283</v>
      </c>
      <c r="P1167" s="133">
        <v>8881526283</v>
      </c>
      <c r="Q1167" s="108">
        <v>0</v>
      </c>
      <c r="R1167" s="27">
        <v>0</v>
      </c>
      <c r="S1167" s="14" t="s">
        <v>869</v>
      </c>
      <c r="T1167" s="14" t="s">
        <v>1737</v>
      </c>
      <c r="U1167" s="14" t="s">
        <v>871</v>
      </c>
      <c r="V1167" s="14" t="s">
        <v>1738</v>
      </c>
      <c r="W1167" s="2" t="s">
        <v>1739</v>
      </c>
      <c r="X1167" s="27" t="s">
        <v>907</v>
      </c>
      <c r="Y1167" s="109" t="s">
        <v>908</v>
      </c>
    </row>
    <row r="1168" spans="1:25" ht="225" x14ac:dyDescent="0.2">
      <c r="A1168" s="27" t="s">
        <v>1798</v>
      </c>
      <c r="B1168" s="13" t="s">
        <v>1733</v>
      </c>
      <c r="C1168" s="27" t="s">
        <v>1802</v>
      </c>
      <c r="D1168" s="2" t="s">
        <v>1803</v>
      </c>
      <c r="E1168" s="27">
        <v>93141506</v>
      </c>
      <c r="F1168" s="2" t="s">
        <v>1800</v>
      </c>
      <c r="G1168" s="106">
        <v>1</v>
      </c>
      <c r="H1168" s="106">
        <v>1</v>
      </c>
      <c r="I1168" s="27">
        <v>330</v>
      </c>
      <c r="J1168" s="27">
        <v>0</v>
      </c>
      <c r="K1168" s="27" t="s">
        <v>30</v>
      </c>
      <c r="L1168" s="27" t="s">
        <v>31</v>
      </c>
      <c r="M1168" s="27" t="s">
        <v>1801</v>
      </c>
      <c r="N1168" s="27">
        <v>0</v>
      </c>
      <c r="O1168" s="71">
        <v>675000000</v>
      </c>
      <c r="P1168" s="134"/>
      <c r="Q1168" s="108">
        <v>0</v>
      </c>
      <c r="R1168" s="27">
        <v>0</v>
      </c>
      <c r="S1168" s="14" t="s">
        <v>869</v>
      </c>
      <c r="T1168" s="14" t="s">
        <v>1737</v>
      </c>
      <c r="U1168" s="14" t="s">
        <v>871</v>
      </c>
      <c r="V1168" s="14" t="s">
        <v>1738</v>
      </c>
      <c r="W1168" s="2" t="s">
        <v>1739</v>
      </c>
      <c r="X1168" s="27" t="s">
        <v>907</v>
      </c>
      <c r="Y1168" s="109" t="s">
        <v>908</v>
      </c>
    </row>
    <row r="1169" spans="1:25" ht="225" x14ac:dyDescent="0.2">
      <c r="A1169" s="27" t="s">
        <v>1804</v>
      </c>
      <c r="B1169" s="13" t="s">
        <v>1733</v>
      </c>
      <c r="C1169" s="27" t="s">
        <v>1734</v>
      </c>
      <c r="D1169" s="2" t="s">
        <v>1799</v>
      </c>
      <c r="E1169" s="27">
        <v>93141506</v>
      </c>
      <c r="F1169" s="2" t="s">
        <v>1805</v>
      </c>
      <c r="G1169" s="106">
        <v>1</v>
      </c>
      <c r="H1169" s="106">
        <v>1</v>
      </c>
      <c r="I1169" s="27">
        <v>330</v>
      </c>
      <c r="J1169" s="27">
        <v>0</v>
      </c>
      <c r="K1169" s="27" t="s">
        <v>30</v>
      </c>
      <c r="L1169" s="27" t="s">
        <v>31</v>
      </c>
      <c r="M1169" s="27" t="s">
        <v>1801</v>
      </c>
      <c r="N1169" s="27">
        <v>0</v>
      </c>
      <c r="O1169" s="71">
        <v>8437615583</v>
      </c>
      <c r="P1169" s="133">
        <v>9112615583</v>
      </c>
      <c r="Q1169" s="108">
        <v>0</v>
      </c>
      <c r="R1169" s="27">
        <v>0</v>
      </c>
      <c r="S1169" s="14" t="s">
        <v>869</v>
      </c>
      <c r="T1169" s="14" t="s">
        <v>1737</v>
      </c>
      <c r="U1169" s="14" t="s">
        <v>871</v>
      </c>
      <c r="V1169" s="14" t="s">
        <v>1738</v>
      </c>
      <c r="W1169" s="2" t="s">
        <v>1739</v>
      </c>
      <c r="X1169" s="27" t="s">
        <v>907</v>
      </c>
      <c r="Y1169" s="109" t="s">
        <v>908</v>
      </c>
    </row>
    <row r="1170" spans="1:25" ht="225" x14ac:dyDescent="0.2">
      <c r="A1170" s="27" t="s">
        <v>1804</v>
      </c>
      <c r="B1170" s="13" t="s">
        <v>1733</v>
      </c>
      <c r="C1170" s="27" t="s">
        <v>1802</v>
      </c>
      <c r="D1170" s="2" t="s">
        <v>1803</v>
      </c>
      <c r="E1170" s="27">
        <v>93141506</v>
      </c>
      <c r="F1170" s="2" t="s">
        <v>1805</v>
      </c>
      <c r="G1170" s="106">
        <v>1</v>
      </c>
      <c r="H1170" s="106">
        <v>1</v>
      </c>
      <c r="I1170" s="27">
        <v>330</v>
      </c>
      <c r="J1170" s="27">
        <v>0</v>
      </c>
      <c r="K1170" s="27" t="s">
        <v>30</v>
      </c>
      <c r="L1170" s="27" t="s">
        <v>31</v>
      </c>
      <c r="M1170" s="27" t="s">
        <v>1801</v>
      </c>
      <c r="N1170" s="27">
        <v>0</v>
      </c>
      <c r="O1170" s="71">
        <v>675000000</v>
      </c>
      <c r="P1170" s="134"/>
      <c r="Q1170" s="108">
        <v>0</v>
      </c>
      <c r="R1170" s="27">
        <v>0</v>
      </c>
      <c r="S1170" s="14" t="s">
        <v>869</v>
      </c>
      <c r="T1170" s="14" t="s">
        <v>1737</v>
      </c>
      <c r="U1170" s="14" t="s">
        <v>871</v>
      </c>
      <c r="V1170" s="14" t="s">
        <v>1738</v>
      </c>
      <c r="W1170" s="2" t="s">
        <v>1739</v>
      </c>
      <c r="X1170" s="27" t="s">
        <v>907</v>
      </c>
      <c r="Y1170" s="109" t="s">
        <v>908</v>
      </c>
    </row>
    <row r="1171" spans="1:25" ht="255" x14ac:dyDescent="0.2">
      <c r="A1171" s="27" t="s">
        <v>1806</v>
      </c>
      <c r="B1171" s="13" t="s">
        <v>1733</v>
      </c>
      <c r="C1171" s="27" t="s">
        <v>1734</v>
      </c>
      <c r="D1171" s="2" t="s">
        <v>1799</v>
      </c>
      <c r="E1171" s="27">
        <v>93141506</v>
      </c>
      <c r="F1171" s="2" t="s">
        <v>1807</v>
      </c>
      <c r="G1171" s="106">
        <v>6</v>
      </c>
      <c r="H1171" s="106">
        <v>6</v>
      </c>
      <c r="I1171" s="27">
        <v>180</v>
      </c>
      <c r="J1171" s="27">
        <v>0</v>
      </c>
      <c r="K1171" s="27" t="s">
        <v>30</v>
      </c>
      <c r="L1171" s="27" t="s">
        <v>31</v>
      </c>
      <c r="M1171" s="27" t="s">
        <v>1801</v>
      </c>
      <c r="N1171" s="27">
        <v>0</v>
      </c>
      <c r="O1171" s="71">
        <v>527021000</v>
      </c>
      <c r="P1171" s="107">
        <v>527021000</v>
      </c>
      <c r="Q1171" s="108">
        <v>0</v>
      </c>
      <c r="R1171" s="27">
        <v>0</v>
      </c>
      <c r="S1171" s="14" t="s">
        <v>869</v>
      </c>
      <c r="T1171" s="14" t="s">
        <v>1737</v>
      </c>
      <c r="U1171" s="14" t="s">
        <v>871</v>
      </c>
      <c r="V1171" s="14" t="s">
        <v>1738</v>
      </c>
      <c r="W1171" s="2" t="s">
        <v>1739</v>
      </c>
      <c r="X1171" s="27" t="s">
        <v>907</v>
      </c>
      <c r="Y1171" s="109" t="s">
        <v>908</v>
      </c>
    </row>
    <row r="1172" spans="1:25" ht="120" x14ac:dyDescent="0.2">
      <c r="A1172" s="27" t="s">
        <v>1808</v>
      </c>
      <c r="B1172" s="13" t="s">
        <v>1733</v>
      </c>
      <c r="C1172" s="27" t="s">
        <v>1734</v>
      </c>
      <c r="D1172" s="2" t="s">
        <v>1735</v>
      </c>
      <c r="E1172" s="27">
        <v>80101604</v>
      </c>
      <c r="F1172" s="2" t="s">
        <v>1809</v>
      </c>
      <c r="G1172" s="106">
        <v>6</v>
      </c>
      <c r="H1172" s="106">
        <v>6</v>
      </c>
      <c r="I1172" s="27">
        <v>6</v>
      </c>
      <c r="J1172" s="27">
        <v>1</v>
      </c>
      <c r="K1172" s="27" t="s">
        <v>30</v>
      </c>
      <c r="L1172" s="27" t="s">
        <v>31</v>
      </c>
      <c r="M1172" s="27" t="s">
        <v>57</v>
      </c>
      <c r="N1172" s="27">
        <v>0</v>
      </c>
      <c r="O1172" s="71">
        <v>43200000</v>
      </c>
      <c r="P1172" s="71">
        <v>43200000</v>
      </c>
      <c r="Q1172" s="108">
        <v>0</v>
      </c>
      <c r="R1172" s="27">
        <v>0</v>
      </c>
      <c r="S1172" s="14" t="s">
        <v>1001</v>
      </c>
      <c r="T1172" s="14" t="s">
        <v>1737</v>
      </c>
      <c r="U1172" s="14" t="s">
        <v>871</v>
      </c>
      <c r="V1172" s="14" t="s">
        <v>1738</v>
      </c>
      <c r="W1172" s="2" t="s">
        <v>1739</v>
      </c>
      <c r="X1172" s="27" t="s">
        <v>907</v>
      </c>
      <c r="Y1172" s="109" t="s">
        <v>908</v>
      </c>
    </row>
    <row r="1173" spans="1:25" ht="135" x14ac:dyDescent="0.2">
      <c r="A1173" s="27" t="s">
        <v>1810</v>
      </c>
      <c r="B1173" s="13" t="s">
        <v>1733</v>
      </c>
      <c r="C1173" s="27" t="s">
        <v>1734</v>
      </c>
      <c r="D1173" s="2" t="s">
        <v>1735</v>
      </c>
      <c r="E1173" s="27">
        <v>80101604</v>
      </c>
      <c r="F1173" s="2" t="s">
        <v>1811</v>
      </c>
      <c r="G1173" s="106">
        <v>6</v>
      </c>
      <c r="H1173" s="106">
        <v>6</v>
      </c>
      <c r="I1173" s="27">
        <v>6</v>
      </c>
      <c r="J1173" s="27">
        <v>1</v>
      </c>
      <c r="K1173" s="27" t="s">
        <v>30</v>
      </c>
      <c r="L1173" s="27" t="s">
        <v>31</v>
      </c>
      <c r="M1173" s="27" t="s">
        <v>57</v>
      </c>
      <c r="N1173" s="27">
        <v>0</v>
      </c>
      <c r="O1173" s="71">
        <v>33000000</v>
      </c>
      <c r="P1173" s="71">
        <v>33000000</v>
      </c>
      <c r="Q1173" s="108">
        <v>0</v>
      </c>
      <c r="R1173" s="27">
        <v>0</v>
      </c>
      <c r="S1173" s="14" t="s">
        <v>1001</v>
      </c>
      <c r="T1173" s="14" t="s">
        <v>1737</v>
      </c>
      <c r="U1173" s="14" t="s">
        <v>871</v>
      </c>
      <c r="V1173" s="14" t="s">
        <v>1738</v>
      </c>
      <c r="W1173" s="2" t="s">
        <v>1739</v>
      </c>
      <c r="X1173" s="27" t="s">
        <v>907</v>
      </c>
      <c r="Y1173" s="109" t="s">
        <v>908</v>
      </c>
    </row>
    <row r="1174" spans="1:25" ht="210" x14ac:dyDescent="0.2">
      <c r="A1174" s="2" t="s">
        <v>1812</v>
      </c>
      <c r="B1174" s="2" t="s">
        <v>2305</v>
      </c>
      <c r="C1174" s="2" t="s">
        <v>1813</v>
      </c>
      <c r="D1174" s="2" t="s">
        <v>1814</v>
      </c>
      <c r="E1174" s="2">
        <v>90101603</v>
      </c>
      <c r="F1174" s="2" t="s">
        <v>1815</v>
      </c>
      <c r="G1174" s="3">
        <v>1</v>
      </c>
      <c r="H1174" s="3">
        <v>1</v>
      </c>
      <c r="I1174" s="2">
        <v>10</v>
      </c>
      <c r="J1174" s="2">
        <v>1</v>
      </c>
      <c r="K1174" s="2" t="s">
        <v>1816</v>
      </c>
      <c r="L1174" s="2" t="s">
        <v>1817</v>
      </c>
      <c r="M1174" s="2" t="s">
        <v>1724</v>
      </c>
      <c r="N1174" s="2">
        <v>0</v>
      </c>
      <c r="O1174" s="93">
        <v>110000000000</v>
      </c>
      <c r="P1174" s="94">
        <v>110000000000</v>
      </c>
      <c r="Q1174" s="1">
        <v>0</v>
      </c>
      <c r="R1174" s="2">
        <v>0</v>
      </c>
      <c r="S1174" s="2" t="s">
        <v>1481</v>
      </c>
      <c r="T1174" s="2" t="s">
        <v>1482</v>
      </c>
      <c r="U1174" s="2" t="s">
        <v>1818</v>
      </c>
      <c r="V1174" s="2" t="s">
        <v>1819</v>
      </c>
      <c r="W1174" s="2" t="s">
        <v>1820</v>
      </c>
      <c r="X1174" s="2"/>
      <c r="Y1174" s="96" t="s">
        <v>1821</v>
      </c>
    </row>
    <row r="1175" spans="1:25" ht="90" x14ac:dyDescent="0.2">
      <c r="A1175" s="2" t="s">
        <v>1822</v>
      </c>
      <c r="B1175" s="2" t="s">
        <v>2305</v>
      </c>
      <c r="C1175" s="2" t="s">
        <v>1813</v>
      </c>
      <c r="D1175" s="2" t="s">
        <v>1848</v>
      </c>
      <c r="E1175" s="2" t="s">
        <v>1849</v>
      </c>
      <c r="F1175" s="2" t="s">
        <v>1850</v>
      </c>
      <c r="G1175" s="3">
        <v>1</v>
      </c>
      <c r="H1175" s="3">
        <v>1</v>
      </c>
      <c r="I1175" s="2">
        <v>4</v>
      </c>
      <c r="J1175" s="2">
        <v>1</v>
      </c>
      <c r="K1175" s="2" t="s">
        <v>30</v>
      </c>
      <c r="L1175" s="2" t="s">
        <v>31</v>
      </c>
      <c r="M1175" s="2" t="s">
        <v>917</v>
      </c>
      <c r="N1175" s="2">
        <v>0</v>
      </c>
      <c r="O1175" s="93">
        <v>85000000000</v>
      </c>
      <c r="P1175" s="94">
        <v>85000000000</v>
      </c>
      <c r="Q1175" s="1">
        <v>0</v>
      </c>
      <c r="R1175" s="2">
        <v>0</v>
      </c>
      <c r="S1175" s="2" t="s">
        <v>1481</v>
      </c>
      <c r="T1175" s="2" t="s">
        <v>1482</v>
      </c>
      <c r="U1175" s="2" t="s">
        <v>1818</v>
      </c>
      <c r="V1175" s="2" t="s">
        <v>1819</v>
      </c>
      <c r="W1175" s="2" t="s">
        <v>1820</v>
      </c>
      <c r="X1175" s="2"/>
      <c r="Y1175" s="2" t="s">
        <v>1821</v>
      </c>
    </row>
    <row r="1176" spans="1:25" ht="225" x14ac:dyDescent="0.2">
      <c r="A1176" s="2" t="s">
        <v>1823</v>
      </c>
      <c r="B1176" s="2" t="s">
        <v>2305</v>
      </c>
      <c r="C1176" s="2" t="s">
        <v>1813</v>
      </c>
      <c r="D1176" s="2" t="s">
        <v>1848</v>
      </c>
      <c r="E1176" s="2" t="s">
        <v>1849</v>
      </c>
      <c r="F1176" s="2" t="s">
        <v>1851</v>
      </c>
      <c r="G1176" s="3">
        <v>1</v>
      </c>
      <c r="H1176" s="3">
        <v>1</v>
      </c>
      <c r="I1176" s="2">
        <v>4</v>
      </c>
      <c r="J1176" s="2">
        <v>1</v>
      </c>
      <c r="K1176" s="2" t="s">
        <v>30</v>
      </c>
      <c r="L1176" s="2" t="s">
        <v>31</v>
      </c>
      <c r="M1176" s="2" t="s">
        <v>917</v>
      </c>
      <c r="N1176" s="2">
        <v>0</v>
      </c>
      <c r="O1176" s="93">
        <v>25000000000</v>
      </c>
      <c r="P1176" s="94">
        <v>25000000000</v>
      </c>
      <c r="Q1176" s="1">
        <v>0</v>
      </c>
      <c r="R1176" s="2">
        <v>0</v>
      </c>
      <c r="S1176" s="2" t="s">
        <v>1481</v>
      </c>
      <c r="T1176" s="2" t="s">
        <v>1482</v>
      </c>
      <c r="U1176" s="2" t="s">
        <v>1818</v>
      </c>
      <c r="V1176" s="2" t="s">
        <v>1819</v>
      </c>
      <c r="W1176" s="2" t="s">
        <v>1820</v>
      </c>
      <c r="X1176" s="2"/>
      <c r="Y1176" s="2" t="s">
        <v>1821</v>
      </c>
    </row>
    <row r="1177" spans="1:25" ht="255" x14ac:dyDescent="0.2">
      <c r="A1177" s="2" t="s">
        <v>1824</v>
      </c>
      <c r="B1177" s="2" t="s">
        <v>2305</v>
      </c>
      <c r="C1177" s="2" t="s">
        <v>1813</v>
      </c>
      <c r="D1177" s="2" t="s">
        <v>1848</v>
      </c>
      <c r="E1177" s="2" t="s">
        <v>1852</v>
      </c>
      <c r="F1177" s="2" t="s">
        <v>1853</v>
      </c>
      <c r="G1177" s="3">
        <v>1</v>
      </c>
      <c r="H1177" s="3">
        <v>1</v>
      </c>
      <c r="I1177" s="2">
        <v>4</v>
      </c>
      <c r="J1177" s="2">
        <v>1</v>
      </c>
      <c r="K1177" s="2" t="s">
        <v>30</v>
      </c>
      <c r="L1177" s="2" t="s">
        <v>31</v>
      </c>
      <c r="M1177" s="2" t="s">
        <v>917</v>
      </c>
      <c r="N1177" s="2">
        <v>0</v>
      </c>
      <c r="O1177" s="93">
        <v>20000000000</v>
      </c>
      <c r="P1177" s="94">
        <v>20000000000</v>
      </c>
      <c r="Q1177" s="1">
        <v>0</v>
      </c>
      <c r="R1177" s="2">
        <v>0</v>
      </c>
      <c r="S1177" s="2" t="s">
        <v>1481</v>
      </c>
      <c r="T1177" s="2" t="s">
        <v>1482</v>
      </c>
      <c r="U1177" s="2" t="s">
        <v>1818</v>
      </c>
      <c r="V1177" s="2" t="s">
        <v>1819</v>
      </c>
      <c r="W1177" s="2" t="s">
        <v>1820</v>
      </c>
      <c r="X1177" s="2"/>
      <c r="Y1177" s="2" t="s">
        <v>1821</v>
      </c>
    </row>
    <row r="1178" spans="1:25" ht="255" x14ac:dyDescent="0.2">
      <c r="A1178" s="2" t="s">
        <v>1825</v>
      </c>
      <c r="B1178" s="2" t="s">
        <v>2305</v>
      </c>
      <c r="C1178" s="2" t="s">
        <v>1813</v>
      </c>
      <c r="D1178" s="2" t="s">
        <v>1848</v>
      </c>
      <c r="E1178" s="2" t="s">
        <v>1852</v>
      </c>
      <c r="F1178" s="2" t="s">
        <v>1853</v>
      </c>
      <c r="G1178" s="3">
        <v>6</v>
      </c>
      <c r="H1178" s="3">
        <v>6</v>
      </c>
      <c r="I1178" s="2">
        <v>5</v>
      </c>
      <c r="J1178" s="2">
        <v>1</v>
      </c>
      <c r="K1178" s="2" t="s">
        <v>30</v>
      </c>
      <c r="L1178" s="2" t="s">
        <v>31</v>
      </c>
      <c r="M1178" s="2" t="s">
        <v>917</v>
      </c>
      <c r="N1178" s="2">
        <v>0</v>
      </c>
      <c r="O1178" s="93">
        <v>25000000000</v>
      </c>
      <c r="P1178" s="94">
        <v>25000000000</v>
      </c>
      <c r="Q1178" s="1">
        <v>0</v>
      </c>
      <c r="R1178" s="2">
        <v>0</v>
      </c>
      <c r="S1178" s="2" t="s">
        <v>1481</v>
      </c>
      <c r="T1178" s="2" t="s">
        <v>1482</v>
      </c>
      <c r="U1178" s="2" t="s">
        <v>1818</v>
      </c>
      <c r="V1178" s="2" t="s">
        <v>1819</v>
      </c>
      <c r="W1178" s="2" t="s">
        <v>1820</v>
      </c>
      <c r="X1178" s="2"/>
      <c r="Y1178" s="2" t="s">
        <v>1821</v>
      </c>
    </row>
    <row r="1179" spans="1:25" ht="90" x14ac:dyDescent="0.2">
      <c r="A1179" s="2" t="s">
        <v>1826</v>
      </c>
      <c r="B1179" s="2" t="s">
        <v>2305</v>
      </c>
      <c r="C1179" s="2" t="s">
        <v>1813</v>
      </c>
      <c r="D1179" s="2" t="s">
        <v>1848</v>
      </c>
      <c r="E1179" s="2" t="s">
        <v>1849</v>
      </c>
      <c r="F1179" s="2" t="s">
        <v>1850</v>
      </c>
      <c r="G1179" s="3">
        <v>6</v>
      </c>
      <c r="H1179" s="3">
        <v>6</v>
      </c>
      <c r="I1179" s="2">
        <v>5</v>
      </c>
      <c r="J1179" s="2">
        <v>1</v>
      </c>
      <c r="K1179" s="2" t="s">
        <v>30</v>
      </c>
      <c r="L1179" s="2" t="s">
        <v>31</v>
      </c>
      <c r="M1179" s="2" t="s">
        <v>917</v>
      </c>
      <c r="N1179" s="2">
        <v>0</v>
      </c>
      <c r="O1179" s="93">
        <v>65488000000</v>
      </c>
      <c r="P1179" s="94">
        <v>65488000000</v>
      </c>
      <c r="Q1179" s="1">
        <v>0</v>
      </c>
      <c r="R1179" s="2">
        <v>0</v>
      </c>
      <c r="S1179" s="2" t="s">
        <v>1481</v>
      </c>
      <c r="T1179" s="2" t="s">
        <v>1482</v>
      </c>
      <c r="U1179" s="2" t="s">
        <v>1818</v>
      </c>
      <c r="V1179" s="2" t="s">
        <v>1819</v>
      </c>
      <c r="W1179" s="2" t="s">
        <v>1820</v>
      </c>
      <c r="X1179" s="2"/>
      <c r="Y1179" s="2" t="s">
        <v>1821</v>
      </c>
    </row>
    <row r="1180" spans="1:25" ht="105" x14ac:dyDescent="0.2">
      <c r="A1180" s="2" t="s">
        <v>1827</v>
      </c>
      <c r="B1180" s="2" t="s">
        <v>2305</v>
      </c>
      <c r="C1180" s="2" t="s">
        <v>1813</v>
      </c>
      <c r="D1180" s="2" t="s">
        <v>1854</v>
      </c>
      <c r="E1180" s="2">
        <v>85151507</v>
      </c>
      <c r="F1180" s="2" t="s">
        <v>1855</v>
      </c>
      <c r="G1180" s="2">
        <v>4</v>
      </c>
      <c r="H1180" s="3">
        <v>5</v>
      </c>
      <c r="I1180" s="2">
        <v>7</v>
      </c>
      <c r="J1180" s="2">
        <v>1</v>
      </c>
      <c r="K1180" s="2" t="s">
        <v>944</v>
      </c>
      <c r="L1180" s="2" t="s">
        <v>1194</v>
      </c>
      <c r="M1180" s="2" t="s">
        <v>945</v>
      </c>
      <c r="N1180" s="2">
        <v>0</v>
      </c>
      <c r="O1180" s="67">
        <v>12793031492</v>
      </c>
      <c r="P1180" s="68">
        <v>12793031492</v>
      </c>
      <c r="Q1180" s="1">
        <v>0</v>
      </c>
      <c r="R1180" s="2">
        <v>0</v>
      </c>
      <c r="S1180" s="2" t="s">
        <v>1481</v>
      </c>
      <c r="T1180" s="2" t="s">
        <v>1482</v>
      </c>
      <c r="U1180" s="2" t="s">
        <v>1818</v>
      </c>
      <c r="V1180" s="2" t="s">
        <v>1819</v>
      </c>
      <c r="W1180" s="2" t="s">
        <v>1820</v>
      </c>
      <c r="X1180" s="2"/>
      <c r="Y1180" s="2" t="s">
        <v>1821</v>
      </c>
    </row>
    <row r="1181" spans="1:25" ht="90" x14ac:dyDescent="0.2">
      <c r="A1181" s="2" t="s">
        <v>1828</v>
      </c>
      <c r="B1181" s="2" t="s">
        <v>2305</v>
      </c>
      <c r="C1181" s="2" t="s">
        <v>1813</v>
      </c>
      <c r="D1181" s="2" t="s">
        <v>1856</v>
      </c>
      <c r="E1181" s="2">
        <v>80101604</v>
      </c>
      <c r="F1181" s="2" t="s">
        <v>1857</v>
      </c>
      <c r="G1181" s="3">
        <v>1</v>
      </c>
      <c r="H1181" s="3">
        <v>1</v>
      </c>
      <c r="I1181" s="2">
        <v>6</v>
      </c>
      <c r="J1181" s="2">
        <v>1</v>
      </c>
      <c r="K1181" s="2" t="s">
        <v>30</v>
      </c>
      <c r="L1181" s="2" t="s">
        <v>31</v>
      </c>
      <c r="M1181" s="2" t="s">
        <v>57</v>
      </c>
      <c r="N1181" s="2">
        <v>0</v>
      </c>
      <c r="O1181" s="93">
        <v>46800000</v>
      </c>
      <c r="P1181" s="94">
        <v>46800000</v>
      </c>
      <c r="Q1181" s="1">
        <v>0</v>
      </c>
      <c r="R1181" s="2">
        <v>0</v>
      </c>
      <c r="S1181" s="2" t="s">
        <v>1481</v>
      </c>
      <c r="T1181" s="2" t="s">
        <v>1482</v>
      </c>
      <c r="U1181" s="2" t="s">
        <v>1818</v>
      </c>
      <c r="V1181" s="2" t="s">
        <v>1819</v>
      </c>
      <c r="W1181" s="2" t="s">
        <v>1820</v>
      </c>
      <c r="X1181" s="2"/>
      <c r="Y1181" s="2" t="s">
        <v>1821</v>
      </c>
    </row>
    <row r="1182" spans="1:25" ht="150" x14ac:dyDescent="0.2">
      <c r="A1182" s="2" t="s">
        <v>1829</v>
      </c>
      <c r="B1182" s="2" t="s">
        <v>2305</v>
      </c>
      <c r="C1182" s="2" t="s">
        <v>1813</v>
      </c>
      <c r="D1182" s="2" t="s">
        <v>1856</v>
      </c>
      <c r="E1182" s="2">
        <v>80101604</v>
      </c>
      <c r="F1182" s="2" t="s">
        <v>1858</v>
      </c>
      <c r="G1182" s="3">
        <v>1</v>
      </c>
      <c r="H1182" s="3">
        <v>1</v>
      </c>
      <c r="I1182" s="2">
        <v>11.5</v>
      </c>
      <c r="J1182" s="2">
        <v>1</v>
      </c>
      <c r="K1182" s="2" t="s">
        <v>30</v>
      </c>
      <c r="L1182" s="2" t="s">
        <v>31</v>
      </c>
      <c r="M1182" s="2" t="s">
        <v>57</v>
      </c>
      <c r="N1182" s="2">
        <v>0</v>
      </c>
      <c r="O1182" s="93">
        <v>102492416</v>
      </c>
      <c r="P1182" s="94">
        <v>102492416</v>
      </c>
      <c r="Q1182" s="1">
        <v>0</v>
      </c>
      <c r="R1182" s="2">
        <v>0</v>
      </c>
      <c r="S1182" s="2" t="s">
        <v>1481</v>
      </c>
      <c r="T1182" s="2" t="s">
        <v>1482</v>
      </c>
      <c r="U1182" s="2" t="s">
        <v>1818</v>
      </c>
      <c r="V1182" s="2" t="s">
        <v>1819</v>
      </c>
      <c r="W1182" s="2" t="s">
        <v>1820</v>
      </c>
      <c r="X1182" s="2"/>
      <c r="Y1182" s="2" t="s">
        <v>1821</v>
      </c>
    </row>
    <row r="1183" spans="1:25" ht="90" x14ac:dyDescent="0.2">
      <c r="A1183" s="2" t="s">
        <v>1830</v>
      </c>
      <c r="B1183" s="2" t="s">
        <v>2305</v>
      </c>
      <c r="C1183" s="2" t="s">
        <v>1813</v>
      </c>
      <c r="D1183" s="2" t="s">
        <v>1856</v>
      </c>
      <c r="E1183" s="2">
        <v>93151507</v>
      </c>
      <c r="F1183" s="2" t="s">
        <v>1859</v>
      </c>
      <c r="G1183" s="3">
        <v>1</v>
      </c>
      <c r="H1183" s="3">
        <v>1</v>
      </c>
      <c r="I1183" s="2">
        <v>11.5</v>
      </c>
      <c r="J1183" s="2">
        <v>1</v>
      </c>
      <c r="K1183" s="2" t="s">
        <v>30</v>
      </c>
      <c r="L1183" s="2" t="s">
        <v>31</v>
      </c>
      <c r="M1183" s="2" t="s">
        <v>57</v>
      </c>
      <c r="N1183" s="2">
        <v>0</v>
      </c>
      <c r="O1183" s="93">
        <v>68172000</v>
      </c>
      <c r="P1183" s="94">
        <v>68172000</v>
      </c>
      <c r="Q1183" s="1">
        <v>0</v>
      </c>
      <c r="R1183" s="2">
        <v>0</v>
      </c>
      <c r="S1183" s="2" t="s">
        <v>1481</v>
      </c>
      <c r="T1183" s="2" t="s">
        <v>1482</v>
      </c>
      <c r="U1183" s="2" t="s">
        <v>1818</v>
      </c>
      <c r="V1183" s="2" t="s">
        <v>1819</v>
      </c>
      <c r="W1183" s="2" t="s">
        <v>1820</v>
      </c>
      <c r="X1183" s="2"/>
      <c r="Y1183" s="2" t="s">
        <v>1821</v>
      </c>
    </row>
    <row r="1184" spans="1:25" ht="90" x14ac:dyDescent="0.2">
      <c r="A1184" s="2" t="s">
        <v>1831</v>
      </c>
      <c r="B1184" s="2" t="s">
        <v>2305</v>
      </c>
      <c r="C1184" s="2" t="s">
        <v>1813</v>
      </c>
      <c r="D1184" s="2" t="s">
        <v>1856</v>
      </c>
      <c r="E1184" s="2">
        <v>94131603</v>
      </c>
      <c r="F1184" s="2" t="s">
        <v>1860</v>
      </c>
      <c r="G1184" s="3">
        <v>1</v>
      </c>
      <c r="H1184" s="3">
        <v>1</v>
      </c>
      <c r="I1184" s="2">
        <v>11.5</v>
      </c>
      <c r="J1184" s="2">
        <v>1</v>
      </c>
      <c r="K1184" s="2" t="s">
        <v>30</v>
      </c>
      <c r="L1184" s="2" t="s">
        <v>31</v>
      </c>
      <c r="M1184" s="2" t="s">
        <v>57</v>
      </c>
      <c r="N1184" s="2">
        <v>0</v>
      </c>
      <c r="O1184" s="93">
        <v>94300000</v>
      </c>
      <c r="P1184" s="94">
        <v>94300000</v>
      </c>
      <c r="Q1184" s="1">
        <v>0</v>
      </c>
      <c r="R1184" s="2">
        <v>0</v>
      </c>
      <c r="S1184" s="2" t="s">
        <v>1481</v>
      </c>
      <c r="T1184" s="2" t="s">
        <v>1482</v>
      </c>
      <c r="U1184" s="2" t="s">
        <v>1818</v>
      </c>
      <c r="V1184" s="2" t="s">
        <v>1819</v>
      </c>
      <c r="W1184" s="2" t="s">
        <v>1820</v>
      </c>
      <c r="X1184" s="2"/>
      <c r="Y1184" s="2" t="s">
        <v>1821</v>
      </c>
    </row>
    <row r="1185" spans="1:25" ht="210" x14ac:dyDescent="0.2">
      <c r="A1185" s="2" t="s">
        <v>1832</v>
      </c>
      <c r="B1185" s="2" t="s">
        <v>2305</v>
      </c>
      <c r="C1185" s="2" t="s">
        <v>1813</v>
      </c>
      <c r="D1185" s="2" t="s">
        <v>1856</v>
      </c>
      <c r="E1185" s="2">
        <v>94131603</v>
      </c>
      <c r="F1185" s="2" t="s">
        <v>1861</v>
      </c>
      <c r="G1185" s="3">
        <v>1</v>
      </c>
      <c r="H1185" s="3">
        <v>1</v>
      </c>
      <c r="I1185" s="2">
        <v>11.5</v>
      </c>
      <c r="J1185" s="2">
        <v>1</v>
      </c>
      <c r="K1185" s="2" t="s">
        <v>30</v>
      </c>
      <c r="L1185" s="2" t="s">
        <v>31</v>
      </c>
      <c r="M1185" s="2" t="s">
        <v>57</v>
      </c>
      <c r="N1185" s="2">
        <v>0</v>
      </c>
      <c r="O1185" s="93">
        <v>150535000</v>
      </c>
      <c r="P1185" s="94">
        <v>150535000</v>
      </c>
      <c r="Q1185" s="1">
        <v>0</v>
      </c>
      <c r="R1185" s="2">
        <v>0</v>
      </c>
      <c r="S1185" s="2" t="s">
        <v>1481</v>
      </c>
      <c r="T1185" s="2" t="s">
        <v>1482</v>
      </c>
      <c r="U1185" s="2" t="s">
        <v>1818</v>
      </c>
      <c r="V1185" s="2" t="s">
        <v>1819</v>
      </c>
      <c r="W1185" s="2" t="s">
        <v>1820</v>
      </c>
      <c r="X1185" s="2"/>
      <c r="Y1185" s="2" t="s">
        <v>1821</v>
      </c>
    </row>
    <row r="1186" spans="1:25" ht="90" x14ac:dyDescent="0.2">
      <c r="A1186" s="2" t="s">
        <v>1833</v>
      </c>
      <c r="B1186" s="2" t="s">
        <v>2305</v>
      </c>
      <c r="C1186" s="2" t="s">
        <v>1813</v>
      </c>
      <c r="D1186" s="2" t="s">
        <v>1856</v>
      </c>
      <c r="E1186" s="2">
        <v>93151507</v>
      </c>
      <c r="F1186" s="2" t="s">
        <v>1862</v>
      </c>
      <c r="G1186" s="3">
        <v>1</v>
      </c>
      <c r="H1186" s="3">
        <v>1</v>
      </c>
      <c r="I1186" s="2">
        <v>11.5</v>
      </c>
      <c r="J1186" s="2">
        <v>1</v>
      </c>
      <c r="K1186" s="2" t="s">
        <v>30</v>
      </c>
      <c r="L1186" s="2" t="s">
        <v>31</v>
      </c>
      <c r="M1186" s="2" t="s">
        <v>57</v>
      </c>
      <c r="N1186" s="2">
        <v>0</v>
      </c>
      <c r="O1186" s="93">
        <v>88743200</v>
      </c>
      <c r="P1186" s="94">
        <v>88743200</v>
      </c>
      <c r="Q1186" s="1">
        <v>0</v>
      </c>
      <c r="R1186" s="2">
        <v>0</v>
      </c>
      <c r="S1186" s="2" t="s">
        <v>1481</v>
      </c>
      <c r="T1186" s="2" t="s">
        <v>1482</v>
      </c>
      <c r="U1186" s="2" t="s">
        <v>1818</v>
      </c>
      <c r="V1186" s="2" t="s">
        <v>1819</v>
      </c>
      <c r="W1186" s="2" t="s">
        <v>1820</v>
      </c>
      <c r="X1186" s="2"/>
      <c r="Y1186" s="2" t="s">
        <v>1821</v>
      </c>
    </row>
    <row r="1187" spans="1:25" ht="90" x14ac:dyDescent="0.2">
      <c r="A1187" s="2" t="s">
        <v>1834</v>
      </c>
      <c r="B1187" s="2" t="s">
        <v>2305</v>
      </c>
      <c r="C1187" s="2" t="s">
        <v>1813</v>
      </c>
      <c r="D1187" s="2" t="s">
        <v>1856</v>
      </c>
      <c r="E1187" s="2">
        <v>93151507</v>
      </c>
      <c r="F1187" s="2" t="s">
        <v>1863</v>
      </c>
      <c r="G1187" s="3">
        <v>1</v>
      </c>
      <c r="H1187" s="3">
        <v>1</v>
      </c>
      <c r="I1187" s="2">
        <v>11.5</v>
      </c>
      <c r="J1187" s="2">
        <v>1</v>
      </c>
      <c r="K1187" s="2" t="s">
        <v>30</v>
      </c>
      <c r="L1187" s="2" t="s">
        <v>31</v>
      </c>
      <c r="M1187" s="2" t="s">
        <v>57</v>
      </c>
      <c r="N1187" s="2">
        <v>0</v>
      </c>
      <c r="O1187" s="93">
        <v>68172000</v>
      </c>
      <c r="P1187" s="94">
        <v>68172000</v>
      </c>
      <c r="Q1187" s="1">
        <v>0</v>
      </c>
      <c r="R1187" s="2">
        <v>0</v>
      </c>
      <c r="S1187" s="2" t="s">
        <v>1481</v>
      </c>
      <c r="T1187" s="2" t="s">
        <v>1482</v>
      </c>
      <c r="U1187" s="2" t="s">
        <v>1818</v>
      </c>
      <c r="V1187" s="2" t="s">
        <v>1819</v>
      </c>
      <c r="W1187" s="2" t="s">
        <v>1820</v>
      </c>
      <c r="X1187" s="2"/>
      <c r="Y1187" s="2" t="s">
        <v>1821</v>
      </c>
    </row>
    <row r="1188" spans="1:25" ht="90" x14ac:dyDescent="0.2">
      <c r="A1188" s="2" t="s">
        <v>1835</v>
      </c>
      <c r="B1188" s="2" t="s">
        <v>2305</v>
      </c>
      <c r="C1188" s="2" t="s">
        <v>1813</v>
      </c>
      <c r="D1188" s="2" t="s">
        <v>1856</v>
      </c>
      <c r="E1188" s="2">
        <v>80101604</v>
      </c>
      <c r="F1188" s="2" t="s">
        <v>1864</v>
      </c>
      <c r="G1188" s="3">
        <v>1</v>
      </c>
      <c r="H1188" s="3">
        <v>1</v>
      </c>
      <c r="I1188" s="2">
        <v>11.5</v>
      </c>
      <c r="J1188" s="2">
        <v>1</v>
      </c>
      <c r="K1188" s="2" t="s">
        <v>30</v>
      </c>
      <c r="L1188" s="2" t="s">
        <v>31</v>
      </c>
      <c r="M1188" s="2" t="s">
        <v>57</v>
      </c>
      <c r="N1188" s="2">
        <v>0</v>
      </c>
      <c r="O1188" s="93">
        <v>109250000</v>
      </c>
      <c r="P1188" s="94">
        <v>109250000</v>
      </c>
      <c r="Q1188" s="1">
        <v>0</v>
      </c>
      <c r="R1188" s="2">
        <v>0</v>
      </c>
      <c r="S1188" s="2" t="s">
        <v>1481</v>
      </c>
      <c r="T1188" s="2" t="s">
        <v>1482</v>
      </c>
      <c r="U1188" s="2" t="s">
        <v>1818</v>
      </c>
      <c r="V1188" s="2" t="s">
        <v>1819</v>
      </c>
      <c r="W1188" s="2" t="s">
        <v>1820</v>
      </c>
      <c r="X1188" s="2"/>
      <c r="Y1188" s="2" t="s">
        <v>1821</v>
      </c>
    </row>
    <row r="1189" spans="1:25" ht="120" x14ac:dyDescent="0.2">
      <c r="A1189" s="2" t="s">
        <v>1836</v>
      </c>
      <c r="B1189" s="2" t="s">
        <v>2305</v>
      </c>
      <c r="C1189" s="2" t="s">
        <v>1813</v>
      </c>
      <c r="D1189" s="2" t="s">
        <v>1856</v>
      </c>
      <c r="E1189" s="2">
        <v>93151507</v>
      </c>
      <c r="F1189" s="60" t="s">
        <v>1865</v>
      </c>
      <c r="G1189" s="3">
        <v>1</v>
      </c>
      <c r="H1189" s="3">
        <v>1</v>
      </c>
      <c r="I1189" s="2">
        <v>11.5</v>
      </c>
      <c r="J1189" s="2">
        <v>1</v>
      </c>
      <c r="K1189" s="2" t="s">
        <v>30</v>
      </c>
      <c r="L1189" s="2" t="s">
        <v>31</v>
      </c>
      <c r="M1189" s="2" t="s">
        <v>57</v>
      </c>
      <c r="N1189" s="2">
        <v>0</v>
      </c>
      <c r="O1189" s="93">
        <v>83950000</v>
      </c>
      <c r="P1189" s="94">
        <v>83950000</v>
      </c>
      <c r="Q1189" s="1">
        <v>0</v>
      </c>
      <c r="R1189" s="2">
        <v>0</v>
      </c>
      <c r="S1189" s="2" t="s">
        <v>1481</v>
      </c>
      <c r="T1189" s="2" t="s">
        <v>1482</v>
      </c>
      <c r="U1189" s="2" t="s">
        <v>1818</v>
      </c>
      <c r="V1189" s="2" t="s">
        <v>1819</v>
      </c>
      <c r="W1189" s="2" t="s">
        <v>1820</v>
      </c>
      <c r="X1189" s="2"/>
      <c r="Y1189" s="2" t="s">
        <v>1821</v>
      </c>
    </row>
    <row r="1190" spans="1:25" ht="105" x14ac:dyDescent="0.2">
      <c r="A1190" s="2" t="s">
        <v>1837</v>
      </c>
      <c r="B1190" s="2" t="s">
        <v>2305</v>
      </c>
      <c r="C1190" s="2" t="s">
        <v>1813</v>
      </c>
      <c r="D1190" s="2" t="s">
        <v>1856</v>
      </c>
      <c r="E1190" s="2">
        <v>80161501</v>
      </c>
      <c r="F1190" s="60" t="s">
        <v>1866</v>
      </c>
      <c r="G1190" s="3">
        <v>1</v>
      </c>
      <c r="H1190" s="3">
        <v>1</v>
      </c>
      <c r="I1190" s="2">
        <v>11.5</v>
      </c>
      <c r="J1190" s="2">
        <v>1</v>
      </c>
      <c r="K1190" s="2" t="s">
        <v>30</v>
      </c>
      <c r="L1190" s="2" t="s">
        <v>31</v>
      </c>
      <c r="M1190" s="2" t="s">
        <v>911</v>
      </c>
      <c r="N1190" s="2">
        <v>0</v>
      </c>
      <c r="O1190" s="93">
        <v>32989843</v>
      </c>
      <c r="P1190" s="94">
        <v>32989843</v>
      </c>
      <c r="Q1190" s="1">
        <v>0</v>
      </c>
      <c r="R1190" s="2">
        <v>0</v>
      </c>
      <c r="S1190" s="2" t="s">
        <v>1481</v>
      </c>
      <c r="T1190" s="2" t="s">
        <v>1482</v>
      </c>
      <c r="U1190" s="2" t="s">
        <v>1818</v>
      </c>
      <c r="V1190" s="2" t="s">
        <v>1819</v>
      </c>
      <c r="W1190" s="2" t="s">
        <v>1820</v>
      </c>
      <c r="X1190" s="2"/>
      <c r="Y1190" s="2" t="s">
        <v>1821</v>
      </c>
    </row>
    <row r="1191" spans="1:25" ht="150" x14ac:dyDescent="0.2">
      <c r="A1191" s="2" t="s">
        <v>1838</v>
      </c>
      <c r="B1191" s="2" t="s">
        <v>2305</v>
      </c>
      <c r="C1191" s="2" t="s">
        <v>1813</v>
      </c>
      <c r="D1191" s="2" t="s">
        <v>1856</v>
      </c>
      <c r="E1191" s="2">
        <v>85151507</v>
      </c>
      <c r="F1191" s="60" t="s">
        <v>1867</v>
      </c>
      <c r="G1191" s="3">
        <v>1</v>
      </c>
      <c r="H1191" s="3">
        <v>1</v>
      </c>
      <c r="I1191" s="2">
        <v>11.5</v>
      </c>
      <c r="J1191" s="2">
        <v>1</v>
      </c>
      <c r="K1191" s="2" t="s">
        <v>30</v>
      </c>
      <c r="L1191" s="2" t="s">
        <v>31</v>
      </c>
      <c r="M1191" s="2" t="s">
        <v>57</v>
      </c>
      <c r="N1191" s="2">
        <v>0</v>
      </c>
      <c r="O1191" s="93">
        <v>83720000</v>
      </c>
      <c r="P1191" s="94">
        <v>83720000</v>
      </c>
      <c r="Q1191" s="1">
        <v>0</v>
      </c>
      <c r="R1191" s="2">
        <v>0</v>
      </c>
      <c r="S1191" s="2" t="s">
        <v>1481</v>
      </c>
      <c r="T1191" s="2" t="s">
        <v>1482</v>
      </c>
      <c r="U1191" s="2" t="s">
        <v>1818</v>
      </c>
      <c r="V1191" s="2" t="s">
        <v>1819</v>
      </c>
      <c r="W1191" s="2" t="s">
        <v>1820</v>
      </c>
      <c r="X1191" s="2"/>
      <c r="Y1191" s="2" t="s">
        <v>1821</v>
      </c>
    </row>
    <row r="1192" spans="1:25" ht="105" x14ac:dyDescent="0.2">
      <c r="A1192" s="2" t="s">
        <v>1839</v>
      </c>
      <c r="B1192" s="2" t="s">
        <v>2305</v>
      </c>
      <c r="C1192" s="2" t="s">
        <v>1813</v>
      </c>
      <c r="D1192" s="2" t="s">
        <v>1856</v>
      </c>
      <c r="E1192" s="2">
        <v>80101604</v>
      </c>
      <c r="F1192" s="2" t="s">
        <v>1868</v>
      </c>
      <c r="G1192" s="3">
        <v>1</v>
      </c>
      <c r="H1192" s="3">
        <v>1</v>
      </c>
      <c r="I1192" s="2">
        <v>11.5</v>
      </c>
      <c r="J1192" s="2">
        <v>1</v>
      </c>
      <c r="K1192" s="2" t="s">
        <v>30</v>
      </c>
      <c r="L1192" s="2" t="s">
        <v>31</v>
      </c>
      <c r="M1192" s="2" t="s">
        <v>57</v>
      </c>
      <c r="N1192" s="2">
        <v>0</v>
      </c>
      <c r="O1192" s="93">
        <v>41860000</v>
      </c>
      <c r="P1192" s="94">
        <v>41860000</v>
      </c>
      <c r="Q1192" s="1">
        <v>0</v>
      </c>
      <c r="R1192" s="2">
        <v>0</v>
      </c>
      <c r="S1192" s="2" t="s">
        <v>1481</v>
      </c>
      <c r="T1192" s="2" t="s">
        <v>1482</v>
      </c>
      <c r="U1192" s="2" t="s">
        <v>1818</v>
      </c>
      <c r="V1192" s="2" t="s">
        <v>1819</v>
      </c>
      <c r="W1192" s="2" t="s">
        <v>1820</v>
      </c>
      <c r="X1192" s="2"/>
      <c r="Y1192" s="2" t="s">
        <v>1821</v>
      </c>
    </row>
    <row r="1193" spans="1:25" ht="120" x14ac:dyDescent="0.2">
      <c r="A1193" s="2" t="s">
        <v>1840</v>
      </c>
      <c r="B1193" s="2" t="s">
        <v>2305</v>
      </c>
      <c r="C1193" s="2" t="s">
        <v>1813</v>
      </c>
      <c r="D1193" s="2" t="s">
        <v>1856</v>
      </c>
      <c r="E1193" s="2">
        <v>80101604</v>
      </c>
      <c r="F1193" s="60" t="s">
        <v>1869</v>
      </c>
      <c r="G1193" s="3">
        <v>1</v>
      </c>
      <c r="H1193" s="3">
        <v>1</v>
      </c>
      <c r="I1193" s="2">
        <v>11.5</v>
      </c>
      <c r="J1193" s="2">
        <v>1</v>
      </c>
      <c r="K1193" s="2" t="s">
        <v>30</v>
      </c>
      <c r="L1193" s="2" t="s">
        <v>31</v>
      </c>
      <c r="M1193" s="2" t="s">
        <v>57</v>
      </c>
      <c r="N1193" s="2">
        <v>0</v>
      </c>
      <c r="O1193" s="93">
        <v>59800000</v>
      </c>
      <c r="P1193" s="94">
        <v>59800000</v>
      </c>
      <c r="Q1193" s="1">
        <v>0</v>
      </c>
      <c r="R1193" s="2">
        <v>0</v>
      </c>
      <c r="S1193" s="2" t="s">
        <v>1481</v>
      </c>
      <c r="T1193" s="2" t="s">
        <v>1482</v>
      </c>
      <c r="U1193" s="2" t="s">
        <v>1818</v>
      </c>
      <c r="V1193" s="2" t="s">
        <v>1819</v>
      </c>
      <c r="W1193" s="2" t="s">
        <v>1820</v>
      </c>
      <c r="X1193" s="2"/>
      <c r="Y1193" s="2" t="s">
        <v>1821</v>
      </c>
    </row>
    <row r="1194" spans="1:25" ht="120" x14ac:dyDescent="0.2">
      <c r="A1194" s="2" t="s">
        <v>1841</v>
      </c>
      <c r="B1194" s="2" t="s">
        <v>2305</v>
      </c>
      <c r="C1194" s="2" t="s">
        <v>1813</v>
      </c>
      <c r="D1194" s="2" t="s">
        <v>1856</v>
      </c>
      <c r="E1194" s="2">
        <v>80101604</v>
      </c>
      <c r="F1194" s="2" t="s">
        <v>1870</v>
      </c>
      <c r="G1194" s="3">
        <v>1</v>
      </c>
      <c r="H1194" s="3">
        <v>1</v>
      </c>
      <c r="I1194" s="2">
        <v>11.5</v>
      </c>
      <c r="J1194" s="2">
        <v>1</v>
      </c>
      <c r="K1194" s="2" t="s">
        <v>30</v>
      </c>
      <c r="L1194" s="2" t="s">
        <v>31</v>
      </c>
      <c r="M1194" s="2" t="s">
        <v>57</v>
      </c>
      <c r="N1194" s="2">
        <v>0</v>
      </c>
      <c r="O1194" s="93">
        <v>80500000</v>
      </c>
      <c r="P1194" s="94">
        <v>80500000</v>
      </c>
      <c r="Q1194" s="1">
        <v>0</v>
      </c>
      <c r="R1194" s="2">
        <v>0</v>
      </c>
      <c r="S1194" s="2" t="s">
        <v>1481</v>
      </c>
      <c r="T1194" s="2" t="s">
        <v>1482</v>
      </c>
      <c r="U1194" s="2" t="s">
        <v>1818</v>
      </c>
      <c r="V1194" s="2" t="s">
        <v>1819</v>
      </c>
      <c r="W1194" s="2" t="s">
        <v>1820</v>
      </c>
      <c r="X1194" s="2"/>
      <c r="Y1194" s="2" t="s">
        <v>1821</v>
      </c>
    </row>
    <row r="1195" spans="1:25" ht="90" x14ac:dyDescent="0.2">
      <c r="A1195" s="2" t="s">
        <v>1842</v>
      </c>
      <c r="B1195" s="2" t="s">
        <v>2305</v>
      </c>
      <c r="C1195" s="2" t="s">
        <v>1813</v>
      </c>
      <c r="D1195" s="2" t="s">
        <v>1856</v>
      </c>
      <c r="E1195" s="2">
        <v>80101604</v>
      </c>
      <c r="F1195" s="2" t="s">
        <v>1871</v>
      </c>
      <c r="G1195" s="3">
        <v>1</v>
      </c>
      <c r="H1195" s="3">
        <v>1</v>
      </c>
      <c r="I1195" s="2">
        <v>11.5</v>
      </c>
      <c r="J1195" s="2">
        <v>1</v>
      </c>
      <c r="K1195" s="2" t="s">
        <v>30</v>
      </c>
      <c r="L1195" s="2" t="s">
        <v>31</v>
      </c>
      <c r="M1195" s="2" t="s">
        <v>57</v>
      </c>
      <c r="N1195" s="2">
        <v>0</v>
      </c>
      <c r="O1195" s="93">
        <v>142324000</v>
      </c>
      <c r="P1195" s="94">
        <v>142324000</v>
      </c>
      <c r="Q1195" s="1">
        <v>0</v>
      </c>
      <c r="R1195" s="2">
        <v>0</v>
      </c>
      <c r="S1195" s="2" t="s">
        <v>1481</v>
      </c>
      <c r="T1195" s="2" t="s">
        <v>1482</v>
      </c>
      <c r="U1195" s="2" t="s">
        <v>1818</v>
      </c>
      <c r="V1195" s="2" t="s">
        <v>1819</v>
      </c>
      <c r="W1195" s="2" t="s">
        <v>1820</v>
      </c>
      <c r="X1195" s="2"/>
      <c r="Y1195" s="2" t="s">
        <v>1821</v>
      </c>
    </row>
    <row r="1196" spans="1:25" ht="90" x14ac:dyDescent="0.2">
      <c r="A1196" s="2" t="s">
        <v>1843</v>
      </c>
      <c r="B1196" s="2" t="s">
        <v>2305</v>
      </c>
      <c r="C1196" s="2" t="s">
        <v>1813</v>
      </c>
      <c r="D1196" s="2" t="s">
        <v>1856</v>
      </c>
      <c r="E1196" s="2">
        <v>85151605</v>
      </c>
      <c r="F1196" s="60" t="s">
        <v>1872</v>
      </c>
      <c r="G1196" s="3">
        <v>1</v>
      </c>
      <c r="H1196" s="3">
        <v>1</v>
      </c>
      <c r="I1196" s="2">
        <v>11.5</v>
      </c>
      <c r="J1196" s="2">
        <v>1</v>
      </c>
      <c r="K1196" s="2" t="s">
        <v>30</v>
      </c>
      <c r="L1196" s="2" t="s">
        <v>31</v>
      </c>
      <c r="M1196" s="2" t="s">
        <v>57</v>
      </c>
      <c r="N1196" s="2">
        <v>0</v>
      </c>
      <c r="O1196" s="93">
        <v>92000000</v>
      </c>
      <c r="P1196" s="94">
        <v>92000000</v>
      </c>
      <c r="Q1196" s="1">
        <v>0</v>
      </c>
      <c r="R1196" s="2">
        <v>0</v>
      </c>
      <c r="S1196" s="2" t="s">
        <v>1481</v>
      </c>
      <c r="T1196" s="2" t="s">
        <v>1482</v>
      </c>
      <c r="U1196" s="2" t="s">
        <v>1818</v>
      </c>
      <c r="V1196" s="2" t="s">
        <v>1819</v>
      </c>
      <c r="W1196" s="2" t="s">
        <v>1820</v>
      </c>
      <c r="X1196" s="2"/>
      <c r="Y1196" s="2" t="s">
        <v>1821</v>
      </c>
    </row>
    <row r="1197" spans="1:25" ht="90" x14ac:dyDescent="0.2">
      <c r="A1197" s="2" t="s">
        <v>1844</v>
      </c>
      <c r="B1197" s="2" t="s">
        <v>2305</v>
      </c>
      <c r="C1197" s="2" t="s">
        <v>1813</v>
      </c>
      <c r="D1197" s="2" t="s">
        <v>1856</v>
      </c>
      <c r="E1197" s="2">
        <v>85151605</v>
      </c>
      <c r="F1197" s="2" t="s">
        <v>1873</v>
      </c>
      <c r="G1197" s="3">
        <v>1</v>
      </c>
      <c r="H1197" s="3">
        <v>1</v>
      </c>
      <c r="I1197" s="2">
        <v>11.5</v>
      </c>
      <c r="J1197" s="2">
        <v>1</v>
      </c>
      <c r="K1197" s="2" t="s">
        <v>30</v>
      </c>
      <c r="L1197" s="2" t="s">
        <v>31</v>
      </c>
      <c r="M1197" s="2" t="s">
        <v>57</v>
      </c>
      <c r="N1197" s="2">
        <v>0</v>
      </c>
      <c r="O1197" s="93">
        <v>76869519</v>
      </c>
      <c r="P1197" s="94">
        <v>76869519</v>
      </c>
      <c r="Q1197" s="1">
        <v>0</v>
      </c>
      <c r="R1197" s="2">
        <v>0</v>
      </c>
      <c r="S1197" s="2" t="s">
        <v>1481</v>
      </c>
      <c r="T1197" s="2" t="s">
        <v>1482</v>
      </c>
      <c r="U1197" s="2" t="s">
        <v>1818</v>
      </c>
      <c r="V1197" s="2" t="s">
        <v>1819</v>
      </c>
      <c r="W1197" s="2" t="s">
        <v>1820</v>
      </c>
      <c r="X1197" s="2"/>
      <c r="Y1197" s="2" t="s">
        <v>1821</v>
      </c>
    </row>
    <row r="1198" spans="1:25" ht="105" x14ac:dyDescent="0.2">
      <c r="A1198" s="2" t="s">
        <v>1845</v>
      </c>
      <c r="B1198" s="2" t="s">
        <v>2305</v>
      </c>
      <c r="C1198" s="2" t="s">
        <v>1813</v>
      </c>
      <c r="D1198" s="2" t="s">
        <v>1856</v>
      </c>
      <c r="E1198" s="2">
        <v>85151605</v>
      </c>
      <c r="F1198" s="2" t="s">
        <v>1874</v>
      </c>
      <c r="G1198" s="3">
        <v>1</v>
      </c>
      <c r="H1198" s="3">
        <v>1</v>
      </c>
      <c r="I1198" s="2">
        <v>11.5</v>
      </c>
      <c r="J1198" s="2">
        <v>1</v>
      </c>
      <c r="K1198" s="2" t="s">
        <v>30</v>
      </c>
      <c r="L1198" s="2" t="s">
        <v>31</v>
      </c>
      <c r="M1198" s="2" t="s">
        <v>57</v>
      </c>
      <c r="N1198" s="2">
        <v>0</v>
      </c>
      <c r="O1198" s="93">
        <v>76869519</v>
      </c>
      <c r="P1198" s="94">
        <v>76869519</v>
      </c>
      <c r="Q1198" s="1">
        <v>0</v>
      </c>
      <c r="R1198" s="2">
        <v>0</v>
      </c>
      <c r="S1198" s="2" t="s">
        <v>1481</v>
      </c>
      <c r="T1198" s="2" t="s">
        <v>1482</v>
      </c>
      <c r="U1198" s="2" t="s">
        <v>1818</v>
      </c>
      <c r="V1198" s="2" t="s">
        <v>1819</v>
      </c>
      <c r="W1198" s="2" t="s">
        <v>1820</v>
      </c>
      <c r="X1198" s="2"/>
      <c r="Y1198" s="2" t="s">
        <v>1821</v>
      </c>
    </row>
    <row r="1199" spans="1:25" ht="90" x14ac:dyDescent="0.2">
      <c r="A1199" s="2" t="s">
        <v>1846</v>
      </c>
      <c r="B1199" s="2" t="s">
        <v>2305</v>
      </c>
      <c r="C1199" s="2" t="s">
        <v>1813</v>
      </c>
      <c r="D1199" s="2" t="s">
        <v>1856</v>
      </c>
      <c r="E1199" s="2">
        <v>85151605</v>
      </c>
      <c r="F1199" s="2" t="s">
        <v>1873</v>
      </c>
      <c r="G1199" s="3">
        <v>1</v>
      </c>
      <c r="H1199" s="3">
        <v>1</v>
      </c>
      <c r="I1199" s="2">
        <v>11.5</v>
      </c>
      <c r="J1199" s="2">
        <v>1</v>
      </c>
      <c r="K1199" s="2" t="s">
        <v>30</v>
      </c>
      <c r="L1199" s="2" t="s">
        <v>31</v>
      </c>
      <c r="M1199" s="2" t="s">
        <v>57</v>
      </c>
      <c r="N1199" s="2">
        <v>0</v>
      </c>
      <c r="O1199" s="93">
        <v>76869519</v>
      </c>
      <c r="P1199" s="94">
        <v>76869519</v>
      </c>
      <c r="Q1199" s="1">
        <v>0</v>
      </c>
      <c r="R1199" s="2">
        <v>0</v>
      </c>
      <c r="S1199" s="2" t="s">
        <v>1481</v>
      </c>
      <c r="T1199" s="2" t="s">
        <v>1482</v>
      </c>
      <c r="U1199" s="2" t="s">
        <v>1818</v>
      </c>
      <c r="V1199" s="2" t="s">
        <v>1819</v>
      </c>
      <c r="W1199" s="2" t="s">
        <v>1820</v>
      </c>
      <c r="X1199" s="2"/>
      <c r="Y1199" s="2" t="s">
        <v>1821</v>
      </c>
    </row>
    <row r="1200" spans="1:25" ht="105" x14ac:dyDescent="0.2">
      <c r="A1200" s="2" t="s">
        <v>1847</v>
      </c>
      <c r="B1200" s="2" t="s">
        <v>2305</v>
      </c>
      <c r="C1200" s="2" t="s">
        <v>1813</v>
      </c>
      <c r="D1200" s="2" t="s">
        <v>1856</v>
      </c>
      <c r="E1200" s="2">
        <v>85151605</v>
      </c>
      <c r="F1200" s="2" t="s">
        <v>1874</v>
      </c>
      <c r="G1200" s="3">
        <v>1</v>
      </c>
      <c r="H1200" s="3">
        <v>1</v>
      </c>
      <c r="I1200" s="2">
        <v>11.5</v>
      </c>
      <c r="J1200" s="2">
        <v>1</v>
      </c>
      <c r="K1200" s="2" t="s">
        <v>30</v>
      </c>
      <c r="L1200" s="2" t="s">
        <v>31</v>
      </c>
      <c r="M1200" s="2" t="s">
        <v>57</v>
      </c>
      <c r="N1200" s="2">
        <v>0</v>
      </c>
      <c r="O1200" s="93">
        <v>76869519</v>
      </c>
      <c r="P1200" s="94">
        <v>76869519</v>
      </c>
      <c r="Q1200" s="1">
        <v>0</v>
      </c>
      <c r="R1200" s="2">
        <v>0</v>
      </c>
      <c r="S1200" s="2" t="s">
        <v>1481</v>
      </c>
      <c r="T1200" s="2" t="s">
        <v>1482</v>
      </c>
      <c r="U1200" s="2" t="s">
        <v>1818</v>
      </c>
      <c r="V1200" s="2" t="s">
        <v>1819</v>
      </c>
      <c r="W1200" s="2" t="s">
        <v>1820</v>
      </c>
      <c r="X1200" s="2"/>
      <c r="Y1200" s="2" t="s">
        <v>1821</v>
      </c>
    </row>
    <row r="1201" spans="1:25" ht="90" x14ac:dyDescent="0.2">
      <c r="A1201" s="2" t="s">
        <v>1875</v>
      </c>
      <c r="B1201" s="2" t="s">
        <v>2305</v>
      </c>
      <c r="C1201" s="2" t="s">
        <v>1813</v>
      </c>
      <c r="D1201" s="2" t="s">
        <v>1856</v>
      </c>
      <c r="E1201" s="2" t="s">
        <v>1930</v>
      </c>
      <c r="F1201" s="60" t="s">
        <v>1931</v>
      </c>
      <c r="G1201" s="3">
        <v>1</v>
      </c>
      <c r="H1201" s="3">
        <v>1</v>
      </c>
      <c r="I1201" s="2">
        <v>11.5</v>
      </c>
      <c r="J1201" s="2">
        <v>1</v>
      </c>
      <c r="K1201" s="2" t="s">
        <v>30</v>
      </c>
      <c r="L1201" s="2" t="s">
        <v>31</v>
      </c>
      <c r="M1201" s="2" t="s">
        <v>57</v>
      </c>
      <c r="N1201" s="2">
        <v>0</v>
      </c>
      <c r="O1201" s="93">
        <v>59800000</v>
      </c>
      <c r="P1201" s="94">
        <v>59800000</v>
      </c>
      <c r="Q1201" s="1">
        <v>0</v>
      </c>
      <c r="R1201" s="2">
        <v>0</v>
      </c>
      <c r="S1201" s="2" t="s">
        <v>1481</v>
      </c>
      <c r="T1201" s="2" t="s">
        <v>1482</v>
      </c>
      <c r="U1201" s="2" t="s">
        <v>1818</v>
      </c>
      <c r="V1201" s="2" t="s">
        <v>1819</v>
      </c>
      <c r="W1201" s="2" t="s">
        <v>1820</v>
      </c>
      <c r="X1201" s="2"/>
      <c r="Y1201" s="2" t="s">
        <v>1821</v>
      </c>
    </row>
    <row r="1202" spans="1:25" ht="90" x14ac:dyDescent="0.2">
      <c r="A1202" s="2" t="s">
        <v>1876</v>
      </c>
      <c r="B1202" s="2" t="s">
        <v>2305</v>
      </c>
      <c r="C1202" s="2" t="s">
        <v>1813</v>
      </c>
      <c r="D1202" s="2" t="s">
        <v>1856</v>
      </c>
      <c r="E1202" s="2">
        <v>85151507</v>
      </c>
      <c r="F1202" s="2" t="s">
        <v>1932</v>
      </c>
      <c r="G1202" s="3">
        <v>1</v>
      </c>
      <c r="H1202" s="3">
        <v>1</v>
      </c>
      <c r="I1202" s="2">
        <v>11.5</v>
      </c>
      <c r="J1202" s="2">
        <v>1</v>
      </c>
      <c r="K1202" s="2" t="s">
        <v>30</v>
      </c>
      <c r="L1202" s="2" t="s">
        <v>31</v>
      </c>
      <c r="M1202" s="2" t="s">
        <v>911</v>
      </c>
      <c r="N1202" s="2">
        <v>0</v>
      </c>
      <c r="O1202" s="93">
        <v>32028880</v>
      </c>
      <c r="P1202" s="94">
        <v>32028880</v>
      </c>
      <c r="Q1202" s="1">
        <v>0</v>
      </c>
      <c r="R1202" s="2">
        <v>0</v>
      </c>
      <c r="S1202" s="2" t="s">
        <v>1481</v>
      </c>
      <c r="T1202" s="2" t="s">
        <v>1482</v>
      </c>
      <c r="U1202" s="2" t="s">
        <v>1818</v>
      </c>
      <c r="V1202" s="2" t="s">
        <v>1819</v>
      </c>
      <c r="W1202" s="2" t="s">
        <v>1820</v>
      </c>
      <c r="X1202" s="2"/>
      <c r="Y1202" s="2" t="s">
        <v>1821</v>
      </c>
    </row>
    <row r="1203" spans="1:25" ht="90" x14ac:dyDescent="0.2">
      <c r="A1203" s="2" t="s">
        <v>1877</v>
      </c>
      <c r="B1203" s="2" t="s">
        <v>2305</v>
      </c>
      <c r="C1203" s="2" t="s">
        <v>1813</v>
      </c>
      <c r="D1203" s="2" t="s">
        <v>1856</v>
      </c>
      <c r="E1203" s="2">
        <v>93151507</v>
      </c>
      <c r="F1203" s="2" t="s">
        <v>1932</v>
      </c>
      <c r="G1203" s="3">
        <v>1</v>
      </c>
      <c r="H1203" s="3">
        <v>1</v>
      </c>
      <c r="I1203" s="2">
        <v>11.5</v>
      </c>
      <c r="J1203" s="2">
        <v>1</v>
      </c>
      <c r="K1203" s="2" t="s">
        <v>30</v>
      </c>
      <c r="L1203" s="2" t="s">
        <v>31</v>
      </c>
      <c r="M1203" s="2" t="s">
        <v>911</v>
      </c>
      <c r="N1203" s="2">
        <v>0</v>
      </c>
      <c r="O1203" s="93">
        <v>32028880</v>
      </c>
      <c r="P1203" s="94">
        <v>32028880</v>
      </c>
      <c r="Q1203" s="1">
        <v>0</v>
      </c>
      <c r="R1203" s="2">
        <v>0</v>
      </c>
      <c r="S1203" s="2" t="s">
        <v>1481</v>
      </c>
      <c r="T1203" s="2" t="s">
        <v>1482</v>
      </c>
      <c r="U1203" s="2" t="s">
        <v>1818</v>
      </c>
      <c r="V1203" s="2" t="s">
        <v>1819</v>
      </c>
      <c r="W1203" s="2" t="s">
        <v>1820</v>
      </c>
      <c r="X1203" s="2"/>
      <c r="Y1203" s="2" t="s">
        <v>1821</v>
      </c>
    </row>
    <row r="1204" spans="1:25" ht="90" x14ac:dyDescent="0.2">
      <c r="A1204" s="2" t="s">
        <v>1878</v>
      </c>
      <c r="B1204" s="2" t="s">
        <v>2305</v>
      </c>
      <c r="C1204" s="2" t="s">
        <v>1813</v>
      </c>
      <c r="D1204" s="2" t="s">
        <v>1856</v>
      </c>
      <c r="E1204" s="2">
        <v>93151507</v>
      </c>
      <c r="F1204" s="2" t="s">
        <v>1932</v>
      </c>
      <c r="G1204" s="3">
        <v>1</v>
      </c>
      <c r="H1204" s="3">
        <v>1</v>
      </c>
      <c r="I1204" s="2">
        <v>11.5</v>
      </c>
      <c r="J1204" s="2">
        <v>1</v>
      </c>
      <c r="K1204" s="2" t="s">
        <v>30</v>
      </c>
      <c r="L1204" s="2" t="s">
        <v>31</v>
      </c>
      <c r="M1204" s="2" t="s">
        <v>911</v>
      </c>
      <c r="N1204" s="2">
        <v>0</v>
      </c>
      <c r="O1204" s="93">
        <v>27508000</v>
      </c>
      <c r="P1204" s="94">
        <v>27508000</v>
      </c>
      <c r="Q1204" s="1">
        <v>0</v>
      </c>
      <c r="R1204" s="2">
        <v>0</v>
      </c>
      <c r="S1204" s="2" t="s">
        <v>1481</v>
      </c>
      <c r="T1204" s="2" t="s">
        <v>1482</v>
      </c>
      <c r="U1204" s="2" t="s">
        <v>1818</v>
      </c>
      <c r="V1204" s="2" t="s">
        <v>1819</v>
      </c>
      <c r="W1204" s="2" t="s">
        <v>1820</v>
      </c>
      <c r="X1204" s="2"/>
      <c r="Y1204" s="2" t="s">
        <v>1821</v>
      </c>
    </row>
    <row r="1205" spans="1:25" ht="90" x14ac:dyDescent="0.2">
      <c r="A1205" s="2" t="s">
        <v>1879</v>
      </c>
      <c r="B1205" s="2" t="s">
        <v>2305</v>
      </c>
      <c r="C1205" s="2" t="s">
        <v>1813</v>
      </c>
      <c r="D1205" s="2" t="s">
        <v>1856</v>
      </c>
      <c r="E1205" s="2">
        <v>93151507</v>
      </c>
      <c r="F1205" s="60" t="s">
        <v>1933</v>
      </c>
      <c r="G1205" s="3">
        <v>1</v>
      </c>
      <c r="H1205" s="3">
        <v>1</v>
      </c>
      <c r="I1205" s="2">
        <v>11.5</v>
      </c>
      <c r="J1205" s="2">
        <v>1</v>
      </c>
      <c r="K1205" s="2" t="s">
        <v>30</v>
      </c>
      <c r="L1205" s="2" t="s">
        <v>31</v>
      </c>
      <c r="M1205" s="2" t="s">
        <v>57</v>
      </c>
      <c r="N1205" s="2">
        <v>0</v>
      </c>
      <c r="O1205" s="93">
        <v>87440078</v>
      </c>
      <c r="P1205" s="94">
        <v>87440078</v>
      </c>
      <c r="Q1205" s="1">
        <v>0</v>
      </c>
      <c r="R1205" s="2">
        <v>0</v>
      </c>
      <c r="S1205" s="2" t="s">
        <v>1481</v>
      </c>
      <c r="T1205" s="2" t="s">
        <v>1482</v>
      </c>
      <c r="U1205" s="2" t="s">
        <v>1818</v>
      </c>
      <c r="V1205" s="2" t="s">
        <v>1819</v>
      </c>
      <c r="W1205" s="2" t="s">
        <v>1820</v>
      </c>
      <c r="X1205" s="2"/>
      <c r="Y1205" s="2" t="s">
        <v>1821</v>
      </c>
    </row>
    <row r="1206" spans="1:25" ht="90" x14ac:dyDescent="0.2">
      <c r="A1206" s="2" t="s">
        <v>1880</v>
      </c>
      <c r="B1206" s="2" t="s">
        <v>2305</v>
      </c>
      <c r="C1206" s="2" t="s">
        <v>1813</v>
      </c>
      <c r="D1206" s="2" t="s">
        <v>1856</v>
      </c>
      <c r="E1206" s="2">
        <v>80101604</v>
      </c>
      <c r="F1206" s="60" t="s">
        <v>1934</v>
      </c>
      <c r="G1206" s="3">
        <v>1</v>
      </c>
      <c r="H1206" s="3">
        <v>1</v>
      </c>
      <c r="I1206" s="2">
        <v>11.5</v>
      </c>
      <c r="J1206" s="2">
        <v>1</v>
      </c>
      <c r="K1206" s="2" t="s">
        <v>30</v>
      </c>
      <c r="L1206" s="2" t="s">
        <v>31</v>
      </c>
      <c r="M1206" s="2" t="s">
        <v>57</v>
      </c>
      <c r="N1206" s="2">
        <v>0</v>
      </c>
      <c r="O1206" s="93">
        <v>77740000</v>
      </c>
      <c r="P1206" s="94">
        <v>77740000</v>
      </c>
      <c r="Q1206" s="1">
        <v>0</v>
      </c>
      <c r="R1206" s="2">
        <v>0</v>
      </c>
      <c r="S1206" s="2" t="s">
        <v>1481</v>
      </c>
      <c r="T1206" s="2" t="s">
        <v>1482</v>
      </c>
      <c r="U1206" s="2" t="s">
        <v>1818</v>
      </c>
      <c r="V1206" s="2" t="s">
        <v>1819</v>
      </c>
      <c r="W1206" s="2" t="s">
        <v>1820</v>
      </c>
      <c r="X1206" s="2"/>
      <c r="Y1206" s="2" t="s">
        <v>1821</v>
      </c>
    </row>
    <row r="1207" spans="1:25" ht="90" x14ac:dyDescent="0.2">
      <c r="A1207" s="2" t="s">
        <v>1881</v>
      </c>
      <c r="B1207" s="2" t="s">
        <v>2305</v>
      </c>
      <c r="C1207" s="2" t="s">
        <v>1813</v>
      </c>
      <c r="D1207" s="2" t="s">
        <v>1856</v>
      </c>
      <c r="E1207" s="2">
        <v>93151507</v>
      </c>
      <c r="F1207" s="60" t="s">
        <v>1935</v>
      </c>
      <c r="G1207" s="3">
        <v>1</v>
      </c>
      <c r="H1207" s="3">
        <v>1</v>
      </c>
      <c r="I1207" s="2">
        <v>11.5</v>
      </c>
      <c r="J1207" s="2">
        <v>1</v>
      </c>
      <c r="K1207" s="2" t="s">
        <v>30</v>
      </c>
      <c r="L1207" s="2" t="s">
        <v>31</v>
      </c>
      <c r="M1207" s="2" t="s">
        <v>57</v>
      </c>
      <c r="N1207" s="2">
        <v>0</v>
      </c>
      <c r="O1207" s="93">
        <v>77395000</v>
      </c>
      <c r="P1207" s="94">
        <v>77395000</v>
      </c>
      <c r="Q1207" s="1">
        <v>0</v>
      </c>
      <c r="R1207" s="2">
        <v>0</v>
      </c>
      <c r="S1207" s="2" t="s">
        <v>1481</v>
      </c>
      <c r="T1207" s="2" t="s">
        <v>1482</v>
      </c>
      <c r="U1207" s="2" t="s">
        <v>1818</v>
      </c>
      <c r="V1207" s="2" t="s">
        <v>1819</v>
      </c>
      <c r="W1207" s="2" t="s">
        <v>1820</v>
      </c>
      <c r="X1207" s="2"/>
      <c r="Y1207" s="2" t="s">
        <v>1821</v>
      </c>
    </row>
    <row r="1208" spans="1:25" ht="90" x14ac:dyDescent="0.2">
      <c r="A1208" s="2" t="s">
        <v>1882</v>
      </c>
      <c r="B1208" s="2" t="s">
        <v>2305</v>
      </c>
      <c r="C1208" s="2" t="s">
        <v>1813</v>
      </c>
      <c r="D1208" s="2" t="s">
        <v>1856</v>
      </c>
      <c r="E1208" s="2">
        <v>93151507</v>
      </c>
      <c r="F1208" s="60" t="s">
        <v>1935</v>
      </c>
      <c r="G1208" s="3">
        <v>1</v>
      </c>
      <c r="H1208" s="3">
        <v>1</v>
      </c>
      <c r="I1208" s="2">
        <v>11.5</v>
      </c>
      <c r="J1208" s="2">
        <v>1</v>
      </c>
      <c r="K1208" s="2" t="s">
        <v>30</v>
      </c>
      <c r="L1208" s="2" t="s">
        <v>31</v>
      </c>
      <c r="M1208" s="2" t="s">
        <v>57</v>
      </c>
      <c r="N1208" s="2">
        <v>0</v>
      </c>
      <c r="O1208" s="93">
        <v>77740000</v>
      </c>
      <c r="P1208" s="94">
        <v>77740000</v>
      </c>
      <c r="Q1208" s="1">
        <v>0</v>
      </c>
      <c r="R1208" s="2">
        <v>0</v>
      </c>
      <c r="S1208" s="2" t="s">
        <v>1481</v>
      </c>
      <c r="T1208" s="2" t="s">
        <v>1482</v>
      </c>
      <c r="U1208" s="2" t="s">
        <v>1818</v>
      </c>
      <c r="V1208" s="2" t="s">
        <v>1819</v>
      </c>
      <c r="W1208" s="2" t="s">
        <v>1820</v>
      </c>
      <c r="X1208" s="2"/>
      <c r="Y1208" s="2" t="s">
        <v>1821</v>
      </c>
    </row>
    <row r="1209" spans="1:25" ht="90" x14ac:dyDescent="0.2">
      <c r="A1209" s="2" t="s">
        <v>1883</v>
      </c>
      <c r="B1209" s="2" t="s">
        <v>2305</v>
      </c>
      <c r="C1209" s="2" t="s">
        <v>1813</v>
      </c>
      <c r="D1209" s="2" t="s">
        <v>1856</v>
      </c>
      <c r="E1209" s="2">
        <v>93151507</v>
      </c>
      <c r="F1209" s="60" t="s">
        <v>1935</v>
      </c>
      <c r="G1209" s="3">
        <v>1</v>
      </c>
      <c r="H1209" s="3">
        <v>1</v>
      </c>
      <c r="I1209" s="2">
        <v>11.5</v>
      </c>
      <c r="J1209" s="2">
        <v>1</v>
      </c>
      <c r="K1209" s="2" t="s">
        <v>30</v>
      </c>
      <c r="L1209" s="2" t="s">
        <v>31</v>
      </c>
      <c r="M1209" s="2" t="s">
        <v>57</v>
      </c>
      <c r="N1209" s="2">
        <v>0</v>
      </c>
      <c r="O1209" s="93">
        <v>77740000</v>
      </c>
      <c r="P1209" s="94">
        <v>77740000</v>
      </c>
      <c r="Q1209" s="1">
        <v>0</v>
      </c>
      <c r="R1209" s="2">
        <v>0</v>
      </c>
      <c r="S1209" s="2" t="s">
        <v>1481</v>
      </c>
      <c r="T1209" s="2" t="s">
        <v>1482</v>
      </c>
      <c r="U1209" s="2" t="s">
        <v>1818</v>
      </c>
      <c r="V1209" s="2" t="s">
        <v>1819</v>
      </c>
      <c r="W1209" s="2" t="s">
        <v>1820</v>
      </c>
      <c r="X1209" s="2"/>
      <c r="Y1209" s="2" t="s">
        <v>1821</v>
      </c>
    </row>
    <row r="1210" spans="1:25" ht="90" x14ac:dyDescent="0.2">
      <c r="A1210" s="2" t="s">
        <v>1884</v>
      </c>
      <c r="B1210" s="2" t="s">
        <v>2305</v>
      </c>
      <c r="C1210" s="2" t="s">
        <v>1813</v>
      </c>
      <c r="D1210" s="2" t="s">
        <v>1856</v>
      </c>
      <c r="E1210" s="2">
        <v>93151507</v>
      </c>
      <c r="F1210" s="60" t="s">
        <v>1935</v>
      </c>
      <c r="G1210" s="3">
        <v>1</v>
      </c>
      <c r="H1210" s="3">
        <v>1</v>
      </c>
      <c r="I1210" s="2">
        <v>11.5</v>
      </c>
      <c r="J1210" s="2">
        <v>1</v>
      </c>
      <c r="K1210" s="2" t="s">
        <v>30</v>
      </c>
      <c r="L1210" s="2" t="s">
        <v>31</v>
      </c>
      <c r="M1210" s="2" t="s">
        <v>57</v>
      </c>
      <c r="N1210" s="2">
        <v>0</v>
      </c>
      <c r="O1210" s="93">
        <v>77740000</v>
      </c>
      <c r="P1210" s="94">
        <v>77740000</v>
      </c>
      <c r="Q1210" s="1">
        <v>0</v>
      </c>
      <c r="R1210" s="2">
        <v>0</v>
      </c>
      <c r="S1210" s="2" t="s">
        <v>1481</v>
      </c>
      <c r="T1210" s="2" t="s">
        <v>1482</v>
      </c>
      <c r="U1210" s="2" t="s">
        <v>1818</v>
      </c>
      <c r="V1210" s="2" t="s">
        <v>1819</v>
      </c>
      <c r="W1210" s="2" t="s">
        <v>1820</v>
      </c>
      <c r="X1210" s="2"/>
      <c r="Y1210" s="2" t="s">
        <v>1821</v>
      </c>
    </row>
    <row r="1211" spans="1:25" ht="90" x14ac:dyDescent="0.2">
      <c r="A1211" s="2" t="s">
        <v>1885</v>
      </c>
      <c r="B1211" s="2" t="s">
        <v>2305</v>
      </c>
      <c r="C1211" s="2" t="s">
        <v>1813</v>
      </c>
      <c r="D1211" s="2" t="s">
        <v>1856</v>
      </c>
      <c r="E1211" s="2">
        <v>93151507</v>
      </c>
      <c r="F1211" s="60" t="s">
        <v>1935</v>
      </c>
      <c r="G1211" s="3">
        <v>1</v>
      </c>
      <c r="H1211" s="3">
        <v>1</v>
      </c>
      <c r="I1211" s="2">
        <v>11.5</v>
      </c>
      <c r="J1211" s="2">
        <v>1</v>
      </c>
      <c r="K1211" s="2" t="s">
        <v>30</v>
      </c>
      <c r="L1211" s="2" t="s">
        <v>31</v>
      </c>
      <c r="M1211" s="2" t="s">
        <v>57</v>
      </c>
      <c r="N1211" s="2">
        <v>0</v>
      </c>
      <c r="O1211" s="93">
        <v>77740000</v>
      </c>
      <c r="P1211" s="94">
        <v>77740000</v>
      </c>
      <c r="Q1211" s="1">
        <v>0</v>
      </c>
      <c r="R1211" s="2">
        <v>0</v>
      </c>
      <c r="S1211" s="2" t="s">
        <v>1481</v>
      </c>
      <c r="T1211" s="2" t="s">
        <v>1482</v>
      </c>
      <c r="U1211" s="2" t="s">
        <v>1818</v>
      </c>
      <c r="V1211" s="2" t="s">
        <v>1819</v>
      </c>
      <c r="W1211" s="2" t="s">
        <v>1820</v>
      </c>
      <c r="X1211" s="2"/>
      <c r="Y1211" s="2" t="s">
        <v>1821</v>
      </c>
    </row>
    <row r="1212" spans="1:25" ht="120" x14ac:dyDescent="0.2">
      <c r="A1212" s="2" t="s">
        <v>1886</v>
      </c>
      <c r="B1212" s="2" t="s">
        <v>2305</v>
      </c>
      <c r="C1212" s="2" t="s">
        <v>1813</v>
      </c>
      <c r="D1212" s="2" t="s">
        <v>1856</v>
      </c>
      <c r="E1212" s="2">
        <v>93151507</v>
      </c>
      <c r="F1212" s="2" t="s">
        <v>1936</v>
      </c>
      <c r="G1212" s="3">
        <v>1</v>
      </c>
      <c r="H1212" s="3">
        <v>1</v>
      </c>
      <c r="I1212" s="2">
        <v>11.5</v>
      </c>
      <c r="J1212" s="2">
        <v>1</v>
      </c>
      <c r="K1212" s="2" t="s">
        <v>30</v>
      </c>
      <c r="L1212" s="2" t="s">
        <v>31</v>
      </c>
      <c r="M1212" s="2" t="s">
        <v>57</v>
      </c>
      <c r="N1212" s="2">
        <v>0</v>
      </c>
      <c r="O1212" s="93">
        <v>83337280</v>
      </c>
      <c r="P1212" s="94">
        <v>83337280</v>
      </c>
      <c r="Q1212" s="1">
        <v>0</v>
      </c>
      <c r="R1212" s="2">
        <v>0</v>
      </c>
      <c r="S1212" s="2" t="s">
        <v>1481</v>
      </c>
      <c r="T1212" s="2" t="s">
        <v>1482</v>
      </c>
      <c r="U1212" s="2" t="s">
        <v>1818</v>
      </c>
      <c r="V1212" s="2" t="s">
        <v>1819</v>
      </c>
      <c r="W1212" s="2" t="s">
        <v>1820</v>
      </c>
      <c r="X1212" s="2"/>
      <c r="Y1212" s="2" t="s">
        <v>1821</v>
      </c>
    </row>
    <row r="1213" spans="1:25" ht="90" x14ac:dyDescent="0.2">
      <c r="A1213" s="2" t="s">
        <v>1887</v>
      </c>
      <c r="B1213" s="2" t="s">
        <v>2305</v>
      </c>
      <c r="C1213" s="2" t="s">
        <v>1813</v>
      </c>
      <c r="D1213" s="2" t="s">
        <v>1856</v>
      </c>
      <c r="E1213" s="2">
        <v>93151507</v>
      </c>
      <c r="F1213" s="60" t="s">
        <v>1935</v>
      </c>
      <c r="G1213" s="3">
        <v>1</v>
      </c>
      <c r="H1213" s="3">
        <v>1</v>
      </c>
      <c r="I1213" s="2">
        <v>11.5</v>
      </c>
      <c r="J1213" s="2">
        <v>1</v>
      </c>
      <c r="K1213" s="2" t="s">
        <v>30</v>
      </c>
      <c r="L1213" s="2" t="s">
        <v>31</v>
      </c>
      <c r="M1213" s="2" t="s">
        <v>57</v>
      </c>
      <c r="N1213" s="2">
        <v>0</v>
      </c>
      <c r="O1213" s="93">
        <v>77740000</v>
      </c>
      <c r="P1213" s="94">
        <v>77740000</v>
      </c>
      <c r="Q1213" s="1">
        <v>0</v>
      </c>
      <c r="R1213" s="2">
        <v>0</v>
      </c>
      <c r="S1213" s="2" t="s">
        <v>1481</v>
      </c>
      <c r="T1213" s="2" t="s">
        <v>1482</v>
      </c>
      <c r="U1213" s="2" t="s">
        <v>1818</v>
      </c>
      <c r="V1213" s="2" t="s">
        <v>1819</v>
      </c>
      <c r="W1213" s="2" t="s">
        <v>1820</v>
      </c>
      <c r="X1213" s="2"/>
      <c r="Y1213" s="2" t="s">
        <v>1821</v>
      </c>
    </row>
    <row r="1214" spans="1:25" ht="90" x14ac:dyDescent="0.2">
      <c r="A1214" s="2" t="s">
        <v>1888</v>
      </c>
      <c r="B1214" s="2" t="s">
        <v>2305</v>
      </c>
      <c r="C1214" s="2" t="s">
        <v>1813</v>
      </c>
      <c r="D1214" s="2" t="s">
        <v>1856</v>
      </c>
      <c r="E1214" s="2">
        <v>93151507</v>
      </c>
      <c r="F1214" s="60" t="s">
        <v>1935</v>
      </c>
      <c r="G1214" s="3">
        <v>1</v>
      </c>
      <c r="H1214" s="3">
        <v>1</v>
      </c>
      <c r="I1214" s="2">
        <v>11.5</v>
      </c>
      <c r="J1214" s="2">
        <v>1</v>
      </c>
      <c r="K1214" s="2" t="s">
        <v>30</v>
      </c>
      <c r="L1214" s="2" t="s">
        <v>31</v>
      </c>
      <c r="M1214" s="2" t="s">
        <v>57</v>
      </c>
      <c r="N1214" s="2">
        <v>0</v>
      </c>
      <c r="O1214" s="93">
        <v>59800000</v>
      </c>
      <c r="P1214" s="94">
        <v>59800000</v>
      </c>
      <c r="Q1214" s="1">
        <v>0</v>
      </c>
      <c r="R1214" s="2">
        <v>0</v>
      </c>
      <c r="S1214" s="2" t="s">
        <v>1481</v>
      </c>
      <c r="T1214" s="2" t="s">
        <v>1482</v>
      </c>
      <c r="U1214" s="2" t="s">
        <v>1818</v>
      </c>
      <c r="V1214" s="2" t="s">
        <v>1819</v>
      </c>
      <c r="W1214" s="2" t="s">
        <v>1820</v>
      </c>
      <c r="X1214" s="2"/>
      <c r="Y1214" s="2" t="s">
        <v>1821</v>
      </c>
    </row>
    <row r="1215" spans="1:25" ht="120" x14ac:dyDescent="0.2">
      <c r="A1215" s="2" t="s">
        <v>1889</v>
      </c>
      <c r="B1215" s="2" t="s">
        <v>2305</v>
      </c>
      <c r="C1215" s="2" t="s">
        <v>1813</v>
      </c>
      <c r="D1215" s="2" t="s">
        <v>1856</v>
      </c>
      <c r="E1215" s="2">
        <v>93151507</v>
      </c>
      <c r="F1215" s="60" t="s">
        <v>1937</v>
      </c>
      <c r="G1215" s="3">
        <v>1</v>
      </c>
      <c r="H1215" s="3">
        <v>1</v>
      </c>
      <c r="I1215" s="2">
        <v>11.5</v>
      </c>
      <c r="J1215" s="2">
        <v>1</v>
      </c>
      <c r="K1215" s="2" t="s">
        <v>30</v>
      </c>
      <c r="L1215" s="2" t="s">
        <v>31</v>
      </c>
      <c r="M1215" s="2" t="s">
        <v>911</v>
      </c>
      <c r="N1215" s="2">
        <v>0</v>
      </c>
      <c r="O1215" s="93">
        <v>31096000</v>
      </c>
      <c r="P1215" s="94">
        <v>31096000</v>
      </c>
      <c r="Q1215" s="1">
        <v>0</v>
      </c>
      <c r="R1215" s="2">
        <v>0</v>
      </c>
      <c r="S1215" s="2" t="s">
        <v>1481</v>
      </c>
      <c r="T1215" s="2" t="s">
        <v>1482</v>
      </c>
      <c r="U1215" s="2" t="s">
        <v>1818</v>
      </c>
      <c r="V1215" s="2" t="s">
        <v>1819</v>
      </c>
      <c r="W1215" s="2" t="s">
        <v>1820</v>
      </c>
      <c r="X1215" s="2"/>
      <c r="Y1215" s="2" t="s">
        <v>1821</v>
      </c>
    </row>
    <row r="1216" spans="1:25" ht="120" x14ac:dyDescent="0.2">
      <c r="A1216" s="2" t="s">
        <v>1890</v>
      </c>
      <c r="B1216" s="2" t="s">
        <v>2305</v>
      </c>
      <c r="C1216" s="2" t="s">
        <v>1813</v>
      </c>
      <c r="D1216" s="2" t="s">
        <v>1856</v>
      </c>
      <c r="E1216" s="2">
        <v>93151507</v>
      </c>
      <c r="F1216" s="60" t="s">
        <v>1937</v>
      </c>
      <c r="G1216" s="3">
        <v>1</v>
      </c>
      <c r="H1216" s="3">
        <v>1</v>
      </c>
      <c r="I1216" s="2">
        <v>11.5</v>
      </c>
      <c r="J1216" s="2">
        <v>1</v>
      </c>
      <c r="K1216" s="2" t="s">
        <v>30</v>
      </c>
      <c r="L1216" s="2" t="s">
        <v>31</v>
      </c>
      <c r="M1216" s="2" t="s">
        <v>911</v>
      </c>
      <c r="N1216" s="2">
        <v>0</v>
      </c>
      <c r="O1216" s="93">
        <v>31096000</v>
      </c>
      <c r="P1216" s="94">
        <v>31096000</v>
      </c>
      <c r="Q1216" s="1">
        <v>0</v>
      </c>
      <c r="R1216" s="2">
        <v>0</v>
      </c>
      <c r="S1216" s="2" t="s">
        <v>1481</v>
      </c>
      <c r="T1216" s="2" t="s">
        <v>1482</v>
      </c>
      <c r="U1216" s="2" t="s">
        <v>1818</v>
      </c>
      <c r="V1216" s="2" t="s">
        <v>1819</v>
      </c>
      <c r="W1216" s="2" t="s">
        <v>1820</v>
      </c>
      <c r="X1216" s="2"/>
      <c r="Y1216" s="2" t="s">
        <v>1821</v>
      </c>
    </row>
    <row r="1217" spans="1:25" ht="90" x14ac:dyDescent="0.2">
      <c r="A1217" s="2" t="s">
        <v>1891</v>
      </c>
      <c r="B1217" s="2" t="s">
        <v>2305</v>
      </c>
      <c r="C1217" s="2" t="s">
        <v>1813</v>
      </c>
      <c r="D1217" s="2" t="s">
        <v>1856</v>
      </c>
      <c r="E1217" s="2">
        <v>81111819</v>
      </c>
      <c r="F1217" s="60" t="s">
        <v>1938</v>
      </c>
      <c r="G1217" s="3">
        <v>1</v>
      </c>
      <c r="H1217" s="3">
        <v>1</v>
      </c>
      <c r="I1217" s="2">
        <v>11.5</v>
      </c>
      <c r="J1217" s="2">
        <v>1</v>
      </c>
      <c r="K1217" s="2" t="s">
        <v>30</v>
      </c>
      <c r="L1217" s="2" t="s">
        <v>31</v>
      </c>
      <c r="M1217" s="2" t="s">
        <v>57</v>
      </c>
      <c r="N1217" s="2">
        <v>0</v>
      </c>
      <c r="O1217" s="93">
        <v>87440078</v>
      </c>
      <c r="P1217" s="94">
        <v>87440078</v>
      </c>
      <c r="Q1217" s="1">
        <v>0</v>
      </c>
      <c r="R1217" s="2">
        <v>0</v>
      </c>
      <c r="S1217" s="2" t="s">
        <v>1481</v>
      </c>
      <c r="T1217" s="2" t="s">
        <v>1482</v>
      </c>
      <c r="U1217" s="2" t="s">
        <v>1818</v>
      </c>
      <c r="V1217" s="2" t="s">
        <v>1819</v>
      </c>
      <c r="W1217" s="2" t="s">
        <v>1820</v>
      </c>
      <c r="X1217" s="2"/>
      <c r="Y1217" s="2" t="s">
        <v>1821</v>
      </c>
    </row>
    <row r="1218" spans="1:25" ht="90" x14ac:dyDescent="0.2">
      <c r="A1218" s="2" t="s">
        <v>1892</v>
      </c>
      <c r="B1218" s="2" t="s">
        <v>2305</v>
      </c>
      <c r="C1218" s="2" t="s">
        <v>1813</v>
      </c>
      <c r="D1218" s="2" t="s">
        <v>1856</v>
      </c>
      <c r="E1218" s="2">
        <v>85151605</v>
      </c>
      <c r="F1218" s="60" t="s">
        <v>1934</v>
      </c>
      <c r="G1218" s="3">
        <v>1</v>
      </c>
      <c r="H1218" s="3">
        <v>1</v>
      </c>
      <c r="I1218" s="2">
        <v>11.5</v>
      </c>
      <c r="J1218" s="2">
        <v>1</v>
      </c>
      <c r="K1218" s="2" t="s">
        <v>30</v>
      </c>
      <c r="L1218" s="2" t="s">
        <v>31</v>
      </c>
      <c r="M1218" s="2" t="s">
        <v>57</v>
      </c>
      <c r="N1218" s="2">
        <v>0</v>
      </c>
      <c r="O1218" s="93">
        <v>75480078</v>
      </c>
      <c r="P1218" s="94">
        <v>75480078</v>
      </c>
      <c r="Q1218" s="1">
        <v>0</v>
      </c>
      <c r="R1218" s="2">
        <v>0</v>
      </c>
      <c r="S1218" s="2" t="s">
        <v>1481</v>
      </c>
      <c r="T1218" s="2" t="s">
        <v>1482</v>
      </c>
      <c r="U1218" s="2" t="s">
        <v>1818</v>
      </c>
      <c r="V1218" s="2" t="s">
        <v>1819</v>
      </c>
      <c r="W1218" s="2" t="s">
        <v>1820</v>
      </c>
      <c r="X1218" s="2"/>
      <c r="Y1218" s="2" t="s">
        <v>1821</v>
      </c>
    </row>
    <row r="1219" spans="1:25" ht="90" x14ac:dyDescent="0.2">
      <c r="A1219" s="2" t="s">
        <v>1893</v>
      </c>
      <c r="B1219" s="2" t="s">
        <v>2305</v>
      </c>
      <c r="C1219" s="2" t="s">
        <v>1813</v>
      </c>
      <c r="D1219" s="2" t="s">
        <v>1856</v>
      </c>
      <c r="E1219" s="2">
        <v>93151507</v>
      </c>
      <c r="F1219" s="60" t="s">
        <v>1934</v>
      </c>
      <c r="G1219" s="3">
        <v>1</v>
      </c>
      <c r="H1219" s="3">
        <v>1</v>
      </c>
      <c r="I1219" s="2">
        <v>11.5</v>
      </c>
      <c r="J1219" s="2">
        <v>1</v>
      </c>
      <c r="K1219" s="2" t="s">
        <v>30</v>
      </c>
      <c r="L1219" s="2" t="s">
        <v>31</v>
      </c>
      <c r="M1219" s="2" t="s">
        <v>57</v>
      </c>
      <c r="N1219" s="2">
        <v>0</v>
      </c>
      <c r="O1219" s="93">
        <v>68172000</v>
      </c>
      <c r="P1219" s="94">
        <v>68172000</v>
      </c>
      <c r="Q1219" s="1">
        <v>0</v>
      </c>
      <c r="R1219" s="2">
        <v>0</v>
      </c>
      <c r="S1219" s="2" t="s">
        <v>1481</v>
      </c>
      <c r="T1219" s="2" t="s">
        <v>1482</v>
      </c>
      <c r="U1219" s="2" t="s">
        <v>1818</v>
      </c>
      <c r="V1219" s="2" t="s">
        <v>1819</v>
      </c>
      <c r="W1219" s="2" t="s">
        <v>1820</v>
      </c>
      <c r="X1219" s="2"/>
      <c r="Y1219" s="2" t="s">
        <v>1821</v>
      </c>
    </row>
    <row r="1220" spans="1:25" ht="150" x14ac:dyDescent="0.2">
      <c r="A1220" s="2" t="s">
        <v>1894</v>
      </c>
      <c r="B1220" s="2" t="s">
        <v>2305</v>
      </c>
      <c r="C1220" s="2" t="s">
        <v>1813</v>
      </c>
      <c r="D1220" s="2" t="s">
        <v>1856</v>
      </c>
      <c r="E1220" s="2">
        <v>85151507</v>
      </c>
      <c r="F1220" s="60" t="s">
        <v>1939</v>
      </c>
      <c r="G1220" s="3">
        <v>1</v>
      </c>
      <c r="H1220" s="3">
        <v>1</v>
      </c>
      <c r="I1220" s="2">
        <v>11.5</v>
      </c>
      <c r="J1220" s="2">
        <v>1</v>
      </c>
      <c r="K1220" s="2" t="s">
        <v>30</v>
      </c>
      <c r="L1220" s="2" t="s">
        <v>31</v>
      </c>
      <c r="M1220" s="2" t="s">
        <v>57</v>
      </c>
      <c r="N1220" s="2">
        <v>0</v>
      </c>
      <c r="O1220" s="93">
        <v>75480078</v>
      </c>
      <c r="P1220" s="94">
        <v>75480078</v>
      </c>
      <c r="Q1220" s="1">
        <v>0</v>
      </c>
      <c r="R1220" s="2">
        <v>0</v>
      </c>
      <c r="S1220" s="2" t="s">
        <v>1481</v>
      </c>
      <c r="T1220" s="2" t="s">
        <v>1482</v>
      </c>
      <c r="U1220" s="2" t="s">
        <v>1818</v>
      </c>
      <c r="V1220" s="2" t="s">
        <v>1819</v>
      </c>
      <c r="W1220" s="2" t="s">
        <v>1820</v>
      </c>
      <c r="X1220" s="2"/>
      <c r="Y1220" s="2" t="s">
        <v>1821</v>
      </c>
    </row>
    <row r="1221" spans="1:25" ht="90" x14ac:dyDescent="0.2">
      <c r="A1221" s="2" t="s">
        <v>1895</v>
      </c>
      <c r="B1221" s="2" t="s">
        <v>2305</v>
      </c>
      <c r="C1221" s="2" t="s">
        <v>1813</v>
      </c>
      <c r="D1221" s="2" t="s">
        <v>1856</v>
      </c>
      <c r="E1221" s="2">
        <v>81111819</v>
      </c>
      <c r="F1221" s="2" t="s">
        <v>1940</v>
      </c>
      <c r="G1221" s="3">
        <v>1</v>
      </c>
      <c r="H1221" s="3">
        <v>1</v>
      </c>
      <c r="I1221" s="2">
        <v>11.5</v>
      </c>
      <c r="J1221" s="2">
        <v>1</v>
      </c>
      <c r="K1221" s="2" t="s">
        <v>30</v>
      </c>
      <c r="L1221" s="2" t="s">
        <v>31</v>
      </c>
      <c r="M1221" s="2" t="s">
        <v>57</v>
      </c>
      <c r="N1221" s="2">
        <v>0</v>
      </c>
      <c r="O1221" s="93">
        <v>49753600</v>
      </c>
      <c r="P1221" s="94">
        <v>49753600</v>
      </c>
      <c r="Q1221" s="1">
        <v>0</v>
      </c>
      <c r="R1221" s="2">
        <v>0</v>
      </c>
      <c r="S1221" s="2" t="s">
        <v>1481</v>
      </c>
      <c r="T1221" s="2" t="s">
        <v>1482</v>
      </c>
      <c r="U1221" s="2" t="s">
        <v>1818</v>
      </c>
      <c r="V1221" s="2" t="s">
        <v>1819</v>
      </c>
      <c r="W1221" s="2" t="s">
        <v>1820</v>
      </c>
      <c r="X1221" s="2"/>
      <c r="Y1221" s="2" t="s">
        <v>1821</v>
      </c>
    </row>
    <row r="1222" spans="1:25" ht="90" x14ac:dyDescent="0.2">
      <c r="A1222" s="2" t="s">
        <v>1896</v>
      </c>
      <c r="B1222" s="2" t="s">
        <v>2305</v>
      </c>
      <c r="C1222" s="2" t="s">
        <v>1813</v>
      </c>
      <c r="D1222" s="2" t="s">
        <v>1856</v>
      </c>
      <c r="E1222" s="2">
        <v>85151507</v>
      </c>
      <c r="F1222" s="60" t="s">
        <v>1941</v>
      </c>
      <c r="G1222" s="3">
        <v>1</v>
      </c>
      <c r="H1222" s="3">
        <v>1</v>
      </c>
      <c r="I1222" s="2">
        <v>11.5</v>
      </c>
      <c r="J1222" s="2">
        <v>1</v>
      </c>
      <c r="K1222" s="2" t="s">
        <v>30</v>
      </c>
      <c r="L1222" s="2" t="s">
        <v>31</v>
      </c>
      <c r="M1222" s="2" t="s">
        <v>57</v>
      </c>
      <c r="N1222" s="2">
        <v>0</v>
      </c>
      <c r="O1222" s="93">
        <v>72450000</v>
      </c>
      <c r="P1222" s="94">
        <v>72450000</v>
      </c>
      <c r="Q1222" s="1">
        <v>0</v>
      </c>
      <c r="R1222" s="2">
        <v>0</v>
      </c>
      <c r="S1222" s="2" t="s">
        <v>1481</v>
      </c>
      <c r="T1222" s="2" t="s">
        <v>1482</v>
      </c>
      <c r="U1222" s="2" t="s">
        <v>1818</v>
      </c>
      <c r="V1222" s="2" t="s">
        <v>1819</v>
      </c>
      <c r="W1222" s="2" t="s">
        <v>1820</v>
      </c>
      <c r="X1222" s="2"/>
      <c r="Y1222" s="2" t="s">
        <v>1821</v>
      </c>
    </row>
    <row r="1223" spans="1:25" ht="90" x14ac:dyDescent="0.2">
      <c r="A1223" s="2" t="s">
        <v>1897</v>
      </c>
      <c r="B1223" s="2" t="s">
        <v>2305</v>
      </c>
      <c r="C1223" s="2" t="s">
        <v>1813</v>
      </c>
      <c r="D1223" s="2" t="s">
        <v>1856</v>
      </c>
      <c r="E1223" s="2">
        <v>85151507</v>
      </c>
      <c r="F1223" s="60" t="s">
        <v>1942</v>
      </c>
      <c r="G1223" s="3">
        <v>1</v>
      </c>
      <c r="H1223" s="3">
        <v>1</v>
      </c>
      <c r="I1223" s="2">
        <v>11.5</v>
      </c>
      <c r="J1223" s="2">
        <v>1</v>
      </c>
      <c r="K1223" s="2" t="s">
        <v>30</v>
      </c>
      <c r="L1223" s="2" t="s">
        <v>31</v>
      </c>
      <c r="M1223" s="2" t="s">
        <v>57</v>
      </c>
      <c r="N1223" s="2">
        <v>0</v>
      </c>
      <c r="O1223" s="93">
        <v>78150803</v>
      </c>
      <c r="P1223" s="94">
        <v>78150803</v>
      </c>
      <c r="Q1223" s="1">
        <v>0</v>
      </c>
      <c r="R1223" s="2">
        <v>0</v>
      </c>
      <c r="S1223" s="2" t="s">
        <v>1481</v>
      </c>
      <c r="T1223" s="2" t="s">
        <v>1482</v>
      </c>
      <c r="U1223" s="2" t="s">
        <v>1818</v>
      </c>
      <c r="V1223" s="2" t="s">
        <v>1819</v>
      </c>
      <c r="W1223" s="2" t="s">
        <v>1820</v>
      </c>
      <c r="X1223" s="2"/>
      <c r="Y1223" s="2" t="s">
        <v>1821</v>
      </c>
    </row>
    <row r="1224" spans="1:25" ht="90" x14ac:dyDescent="0.2">
      <c r="A1224" s="2" t="s">
        <v>1898</v>
      </c>
      <c r="B1224" s="2" t="s">
        <v>2305</v>
      </c>
      <c r="C1224" s="2" t="s">
        <v>1813</v>
      </c>
      <c r="D1224" s="2" t="s">
        <v>1856</v>
      </c>
      <c r="E1224" s="2">
        <v>85151507</v>
      </c>
      <c r="F1224" s="60" t="s">
        <v>1942</v>
      </c>
      <c r="G1224" s="3">
        <v>1</v>
      </c>
      <c r="H1224" s="3">
        <v>1</v>
      </c>
      <c r="I1224" s="2">
        <v>11.5</v>
      </c>
      <c r="J1224" s="2">
        <v>1</v>
      </c>
      <c r="K1224" s="2" t="s">
        <v>30</v>
      </c>
      <c r="L1224" s="2" t="s">
        <v>31</v>
      </c>
      <c r="M1224" s="2" t="s">
        <v>57</v>
      </c>
      <c r="N1224" s="2">
        <v>0</v>
      </c>
      <c r="O1224" s="93">
        <v>67167360</v>
      </c>
      <c r="P1224" s="94">
        <v>67167360</v>
      </c>
      <c r="Q1224" s="1">
        <v>0</v>
      </c>
      <c r="R1224" s="2">
        <v>0</v>
      </c>
      <c r="S1224" s="2" t="s">
        <v>1481</v>
      </c>
      <c r="T1224" s="2" t="s">
        <v>1482</v>
      </c>
      <c r="U1224" s="2" t="s">
        <v>1818</v>
      </c>
      <c r="V1224" s="2" t="s">
        <v>1819</v>
      </c>
      <c r="W1224" s="2" t="s">
        <v>1820</v>
      </c>
      <c r="X1224" s="2"/>
      <c r="Y1224" s="2" t="s">
        <v>1821</v>
      </c>
    </row>
    <row r="1225" spans="1:25" ht="90" x14ac:dyDescent="0.2">
      <c r="A1225" s="2" t="s">
        <v>1899</v>
      </c>
      <c r="B1225" s="2" t="s">
        <v>2305</v>
      </c>
      <c r="C1225" s="2" t="s">
        <v>1813</v>
      </c>
      <c r="D1225" s="2" t="s">
        <v>1856</v>
      </c>
      <c r="E1225" s="2">
        <v>85151507</v>
      </c>
      <c r="F1225" s="60" t="s">
        <v>1942</v>
      </c>
      <c r="G1225" s="3">
        <v>1</v>
      </c>
      <c r="H1225" s="3">
        <v>1</v>
      </c>
      <c r="I1225" s="2">
        <v>11.5</v>
      </c>
      <c r="J1225" s="2">
        <v>1</v>
      </c>
      <c r="K1225" s="2" t="s">
        <v>30</v>
      </c>
      <c r="L1225" s="2" t="s">
        <v>31</v>
      </c>
      <c r="M1225" s="2" t="s">
        <v>57</v>
      </c>
      <c r="N1225" s="2">
        <v>0</v>
      </c>
      <c r="O1225" s="93">
        <v>76869519</v>
      </c>
      <c r="P1225" s="94">
        <v>76869519</v>
      </c>
      <c r="Q1225" s="1">
        <v>0</v>
      </c>
      <c r="R1225" s="2">
        <v>0</v>
      </c>
      <c r="S1225" s="2" t="s">
        <v>1481</v>
      </c>
      <c r="T1225" s="2" t="s">
        <v>1482</v>
      </c>
      <c r="U1225" s="2" t="s">
        <v>1818</v>
      </c>
      <c r="V1225" s="2" t="s">
        <v>1819</v>
      </c>
      <c r="W1225" s="2" t="s">
        <v>1820</v>
      </c>
      <c r="X1225" s="2"/>
      <c r="Y1225" s="2" t="s">
        <v>1821</v>
      </c>
    </row>
    <row r="1226" spans="1:25" ht="90" x14ac:dyDescent="0.2">
      <c r="A1226" s="2" t="s">
        <v>1900</v>
      </c>
      <c r="B1226" s="2" t="s">
        <v>2305</v>
      </c>
      <c r="C1226" s="2" t="s">
        <v>1813</v>
      </c>
      <c r="D1226" s="2" t="s">
        <v>1856</v>
      </c>
      <c r="E1226" s="2">
        <v>85151507</v>
      </c>
      <c r="F1226" s="60" t="s">
        <v>1942</v>
      </c>
      <c r="G1226" s="3">
        <v>1</v>
      </c>
      <c r="H1226" s="3">
        <v>1</v>
      </c>
      <c r="I1226" s="2">
        <v>11.5</v>
      </c>
      <c r="J1226" s="2">
        <v>1</v>
      </c>
      <c r="K1226" s="2" t="s">
        <v>30</v>
      </c>
      <c r="L1226" s="2" t="s">
        <v>31</v>
      </c>
      <c r="M1226" s="2" t="s">
        <v>57</v>
      </c>
      <c r="N1226" s="2">
        <v>0</v>
      </c>
      <c r="O1226" s="93">
        <v>76869519</v>
      </c>
      <c r="P1226" s="94">
        <v>76869519</v>
      </c>
      <c r="Q1226" s="1">
        <v>0</v>
      </c>
      <c r="R1226" s="2">
        <v>0</v>
      </c>
      <c r="S1226" s="2" t="s">
        <v>1481</v>
      </c>
      <c r="T1226" s="2" t="s">
        <v>1482</v>
      </c>
      <c r="U1226" s="2" t="s">
        <v>1818</v>
      </c>
      <c r="V1226" s="2" t="s">
        <v>1819</v>
      </c>
      <c r="W1226" s="2" t="s">
        <v>1820</v>
      </c>
      <c r="X1226" s="2"/>
      <c r="Y1226" s="2" t="s">
        <v>1821</v>
      </c>
    </row>
    <row r="1227" spans="1:25" ht="90" x14ac:dyDescent="0.2">
      <c r="A1227" s="2" t="s">
        <v>1901</v>
      </c>
      <c r="B1227" s="2" t="s">
        <v>2305</v>
      </c>
      <c r="C1227" s="2" t="s">
        <v>1813</v>
      </c>
      <c r="D1227" s="2" t="s">
        <v>1856</v>
      </c>
      <c r="E1227" s="2">
        <v>85151507</v>
      </c>
      <c r="F1227" s="60" t="s">
        <v>1943</v>
      </c>
      <c r="G1227" s="3">
        <v>1</v>
      </c>
      <c r="H1227" s="3">
        <v>1</v>
      </c>
      <c r="I1227" s="2">
        <v>11.5</v>
      </c>
      <c r="J1227" s="2">
        <v>1</v>
      </c>
      <c r="K1227" s="2" t="s">
        <v>30</v>
      </c>
      <c r="L1227" s="2" t="s">
        <v>31</v>
      </c>
      <c r="M1227" s="2" t="s">
        <v>57</v>
      </c>
      <c r="N1227" s="2">
        <v>0</v>
      </c>
      <c r="O1227" s="93">
        <v>57500000</v>
      </c>
      <c r="P1227" s="94">
        <v>57500000</v>
      </c>
      <c r="Q1227" s="1">
        <v>0</v>
      </c>
      <c r="R1227" s="2">
        <v>0</v>
      </c>
      <c r="S1227" s="2" t="s">
        <v>1481</v>
      </c>
      <c r="T1227" s="2" t="s">
        <v>1482</v>
      </c>
      <c r="U1227" s="2" t="s">
        <v>1818</v>
      </c>
      <c r="V1227" s="2" t="s">
        <v>1819</v>
      </c>
      <c r="W1227" s="2" t="s">
        <v>1820</v>
      </c>
      <c r="X1227" s="2"/>
      <c r="Y1227" s="2" t="s">
        <v>1821</v>
      </c>
    </row>
    <row r="1228" spans="1:25" ht="90" x14ac:dyDescent="0.2">
      <c r="A1228" s="2" t="s">
        <v>1902</v>
      </c>
      <c r="B1228" s="2" t="s">
        <v>2305</v>
      </c>
      <c r="C1228" s="2" t="s">
        <v>1813</v>
      </c>
      <c r="D1228" s="2" t="s">
        <v>1856</v>
      </c>
      <c r="E1228" s="2" t="s">
        <v>1930</v>
      </c>
      <c r="F1228" s="2" t="s">
        <v>1944</v>
      </c>
      <c r="G1228" s="3">
        <v>1</v>
      </c>
      <c r="H1228" s="3">
        <v>1</v>
      </c>
      <c r="I1228" s="2">
        <v>11.5</v>
      </c>
      <c r="J1228" s="2">
        <v>1</v>
      </c>
      <c r="K1228" s="2" t="s">
        <v>30</v>
      </c>
      <c r="L1228" s="2" t="s">
        <v>31</v>
      </c>
      <c r="M1228" s="2" t="s">
        <v>911</v>
      </c>
      <c r="N1228" s="2">
        <v>0</v>
      </c>
      <c r="O1228" s="93">
        <v>32989843</v>
      </c>
      <c r="P1228" s="94">
        <v>32989843</v>
      </c>
      <c r="Q1228" s="1">
        <v>0</v>
      </c>
      <c r="R1228" s="2">
        <v>0</v>
      </c>
      <c r="S1228" s="2" t="s">
        <v>1481</v>
      </c>
      <c r="T1228" s="2" t="s">
        <v>1482</v>
      </c>
      <c r="U1228" s="2" t="s">
        <v>1818</v>
      </c>
      <c r="V1228" s="2" t="s">
        <v>1819</v>
      </c>
      <c r="W1228" s="2" t="s">
        <v>1820</v>
      </c>
      <c r="X1228" s="2"/>
      <c r="Y1228" s="2" t="s">
        <v>1821</v>
      </c>
    </row>
    <row r="1229" spans="1:25" ht="90" x14ac:dyDescent="0.2">
      <c r="A1229" s="2" t="s">
        <v>1903</v>
      </c>
      <c r="B1229" s="2" t="s">
        <v>2305</v>
      </c>
      <c r="C1229" s="2" t="s">
        <v>1813</v>
      </c>
      <c r="D1229" s="2" t="s">
        <v>1856</v>
      </c>
      <c r="E1229" s="2" t="s">
        <v>1930</v>
      </c>
      <c r="F1229" s="2" t="s">
        <v>1944</v>
      </c>
      <c r="G1229" s="3">
        <v>1</v>
      </c>
      <c r="H1229" s="3">
        <v>1</v>
      </c>
      <c r="I1229" s="2">
        <v>11.5</v>
      </c>
      <c r="J1229" s="2">
        <v>1</v>
      </c>
      <c r="K1229" s="2" t="s">
        <v>30</v>
      </c>
      <c r="L1229" s="2" t="s">
        <v>31</v>
      </c>
      <c r="M1229" s="2" t="s">
        <v>911</v>
      </c>
      <c r="N1229" s="2">
        <v>0</v>
      </c>
      <c r="O1229" s="93">
        <v>32989843</v>
      </c>
      <c r="P1229" s="94">
        <v>32989843</v>
      </c>
      <c r="Q1229" s="1">
        <v>0</v>
      </c>
      <c r="R1229" s="2">
        <v>0</v>
      </c>
      <c r="S1229" s="2" t="s">
        <v>1481</v>
      </c>
      <c r="T1229" s="2" t="s">
        <v>1482</v>
      </c>
      <c r="U1229" s="2" t="s">
        <v>1818</v>
      </c>
      <c r="V1229" s="2" t="s">
        <v>1819</v>
      </c>
      <c r="W1229" s="2" t="s">
        <v>1820</v>
      </c>
      <c r="X1229" s="2"/>
      <c r="Y1229" s="2" t="s">
        <v>1821</v>
      </c>
    </row>
    <row r="1230" spans="1:25" ht="90" x14ac:dyDescent="0.2">
      <c r="A1230" s="2" t="s">
        <v>1904</v>
      </c>
      <c r="B1230" s="2" t="s">
        <v>2305</v>
      </c>
      <c r="C1230" s="2" t="s">
        <v>1813</v>
      </c>
      <c r="D1230" s="2" t="s">
        <v>1856</v>
      </c>
      <c r="E1230" s="2" t="s">
        <v>1930</v>
      </c>
      <c r="F1230" s="2" t="s">
        <v>1944</v>
      </c>
      <c r="G1230" s="3">
        <v>1</v>
      </c>
      <c r="H1230" s="3">
        <v>1</v>
      </c>
      <c r="I1230" s="2">
        <v>11.5</v>
      </c>
      <c r="J1230" s="2">
        <v>1</v>
      </c>
      <c r="K1230" s="2" t="s">
        <v>30</v>
      </c>
      <c r="L1230" s="2" t="s">
        <v>31</v>
      </c>
      <c r="M1230" s="2" t="s">
        <v>911</v>
      </c>
      <c r="N1230" s="2">
        <v>0</v>
      </c>
      <c r="O1230" s="93">
        <v>32989843</v>
      </c>
      <c r="P1230" s="94">
        <v>32989843</v>
      </c>
      <c r="Q1230" s="1">
        <v>0</v>
      </c>
      <c r="R1230" s="2">
        <v>0</v>
      </c>
      <c r="S1230" s="2" t="s">
        <v>1481</v>
      </c>
      <c r="T1230" s="2" t="s">
        <v>1482</v>
      </c>
      <c r="U1230" s="2" t="s">
        <v>1818</v>
      </c>
      <c r="V1230" s="2" t="s">
        <v>1819</v>
      </c>
      <c r="W1230" s="2" t="s">
        <v>1820</v>
      </c>
      <c r="X1230" s="2"/>
      <c r="Y1230" s="2" t="s">
        <v>1821</v>
      </c>
    </row>
    <row r="1231" spans="1:25" ht="90" x14ac:dyDescent="0.2">
      <c r="A1231" s="2" t="s">
        <v>1905</v>
      </c>
      <c r="B1231" s="2" t="s">
        <v>2305</v>
      </c>
      <c r="C1231" s="2" t="s">
        <v>1813</v>
      </c>
      <c r="D1231" s="2" t="s">
        <v>1856</v>
      </c>
      <c r="E1231" s="2" t="s">
        <v>1930</v>
      </c>
      <c r="F1231" s="2" t="s">
        <v>1944</v>
      </c>
      <c r="G1231" s="3">
        <v>1</v>
      </c>
      <c r="H1231" s="3">
        <v>1</v>
      </c>
      <c r="I1231" s="2">
        <v>11.5</v>
      </c>
      <c r="J1231" s="2">
        <v>1</v>
      </c>
      <c r="K1231" s="2" t="s">
        <v>30</v>
      </c>
      <c r="L1231" s="2" t="s">
        <v>31</v>
      </c>
      <c r="M1231" s="2" t="s">
        <v>911</v>
      </c>
      <c r="N1231" s="2">
        <v>0</v>
      </c>
      <c r="O1231" s="93">
        <v>32989843</v>
      </c>
      <c r="P1231" s="94">
        <v>32989843</v>
      </c>
      <c r="Q1231" s="1">
        <v>0</v>
      </c>
      <c r="R1231" s="2">
        <v>0</v>
      </c>
      <c r="S1231" s="2" t="s">
        <v>1481</v>
      </c>
      <c r="T1231" s="2" t="s">
        <v>1482</v>
      </c>
      <c r="U1231" s="2" t="s">
        <v>1818</v>
      </c>
      <c r="V1231" s="2" t="s">
        <v>1819</v>
      </c>
      <c r="W1231" s="2" t="s">
        <v>1820</v>
      </c>
      <c r="X1231" s="2"/>
      <c r="Y1231" s="2" t="s">
        <v>1821</v>
      </c>
    </row>
    <row r="1232" spans="1:25" ht="90" x14ac:dyDescent="0.2">
      <c r="A1232" s="2" t="s">
        <v>1906</v>
      </c>
      <c r="B1232" s="2" t="s">
        <v>2305</v>
      </c>
      <c r="C1232" s="2" t="s">
        <v>1813</v>
      </c>
      <c r="D1232" s="2" t="s">
        <v>1856</v>
      </c>
      <c r="E1232" s="2" t="s">
        <v>1930</v>
      </c>
      <c r="F1232" s="2" t="s">
        <v>1944</v>
      </c>
      <c r="G1232" s="3">
        <v>1</v>
      </c>
      <c r="H1232" s="3">
        <v>1</v>
      </c>
      <c r="I1232" s="2">
        <v>11.5</v>
      </c>
      <c r="J1232" s="2">
        <v>1</v>
      </c>
      <c r="K1232" s="2" t="s">
        <v>30</v>
      </c>
      <c r="L1232" s="2" t="s">
        <v>31</v>
      </c>
      <c r="M1232" s="2" t="s">
        <v>911</v>
      </c>
      <c r="N1232" s="2">
        <v>0</v>
      </c>
      <c r="O1232" s="93">
        <v>32989843</v>
      </c>
      <c r="P1232" s="94">
        <v>32989843</v>
      </c>
      <c r="Q1232" s="1">
        <v>0</v>
      </c>
      <c r="R1232" s="2">
        <v>0</v>
      </c>
      <c r="S1232" s="2" t="s">
        <v>1481</v>
      </c>
      <c r="T1232" s="2" t="s">
        <v>1482</v>
      </c>
      <c r="U1232" s="2" t="s">
        <v>1818</v>
      </c>
      <c r="V1232" s="2" t="s">
        <v>1819</v>
      </c>
      <c r="W1232" s="2" t="s">
        <v>1820</v>
      </c>
      <c r="X1232" s="2"/>
      <c r="Y1232" s="2" t="s">
        <v>1821</v>
      </c>
    </row>
    <row r="1233" spans="1:25" ht="90" x14ac:dyDescent="0.2">
      <c r="A1233" s="2" t="s">
        <v>1907</v>
      </c>
      <c r="B1233" s="2" t="s">
        <v>2305</v>
      </c>
      <c r="C1233" s="2" t="s">
        <v>1813</v>
      </c>
      <c r="D1233" s="2" t="s">
        <v>1856</v>
      </c>
      <c r="E1233" s="2" t="s">
        <v>1930</v>
      </c>
      <c r="F1233" s="2" t="s">
        <v>1944</v>
      </c>
      <c r="G1233" s="3">
        <v>1</v>
      </c>
      <c r="H1233" s="3">
        <v>1</v>
      </c>
      <c r="I1233" s="2">
        <v>11.5</v>
      </c>
      <c r="J1233" s="2">
        <v>1</v>
      </c>
      <c r="K1233" s="2" t="s">
        <v>30</v>
      </c>
      <c r="L1233" s="2" t="s">
        <v>31</v>
      </c>
      <c r="M1233" s="2" t="s">
        <v>911</v>
      </c>
      <c r="N1233" s="2">
        <v>0</v>
      </c>
      <c r="O1233" s="93">
        <v>32989843</v>
      </c>
      <c r="P1233" s="94">
        <v>32989843</v>
      </c>
      <c r="Q1233" s="1">
        <v>0</v>
      </c>
      <c r="R1233" s="2">
        <v>0</v>
      </c>
      <c r="S1233" s="2" t="s">
        <v>1481</v>
      </c>
      <c r="T1233" s="2" t="s">
        <v>1482</v>
      </c>
      <c r="U1233" s="2" t="s">
        <v>1818</v>
      </c>
      <c r="V1233" s="2" t="s">
        <v>1819</v>
      </c>
      <c r="W1233" s="2" t="s">
        <v>1820</v>
      </c>
      <c r="X1233" s="2"/>
      <c r="Y1233" s="2" t="s">
        <v>1821</v>
      </c>
    </row>
    <row r="1234" spans="1:25" ht="90" x14ac:dyDescent="0.2">
      <c r="A1234" s="2" t="s">
        <v>1908</v>
      </c>
      <c r="B1234" s="2" t="s">
        <v>2305</v>
      </c>
      <c r="C1234" s="2" t="s">
        <v>1813</v>
      </c>
      <c r="D1234" s="2" t="s">
        <v>1856</v>
      </c>
      <c r="E1234" s="2" t="s">
        <v>1930</v>
      </c>
      <c r="F1234" s="2" t="s">
        <v>1944</v>
      </c>
      <c r="G1234" s="3">
        <v>1</v>
      </c>
      <c r="H1234" s="3">
        <v>1</v>
      </c>
      <c r="I1234" s="2">
        <v>11.5</v>
      </c>
      <c r="J1234" s="2">
        <v>1</v>
      </c>
      <c r="K1234" s="2" t="s">
        <v>30</v>
      </c>
      <c r="L1234" s="2" t="s">
        <v>31</v>
      </c>
      <c r="M1234" s="2" t="s">
        <v>911</v>
      </c>
      <c r="N1234" s="2">
        <v>0</v>
      </c>
      <c r="O1234" s="93">
        <v>32989843</v>
      </c>
      <c r="P1234" s="94">
        <v>32989843</v>
      </c>
      <c r="Q1234" s="1">
        <v>0</v>
      </c>
      <c r="R1234" s="2">
        <v>0</v>
      </c>
      <c r="S1234" s="2" t="s">
        <v>1481</v>
      </c>
      <c r="T1234" s="2" t="s">
        <v>1482</v>
      </c>
      <c r="U1234" s="2" t="s">
        <v>1818</v>
      </c>
      <c r="V1234" s="2" t="s">
        <v>1819</v>
      </c>
      <c r="W1234" s="2" t="s">
        <v>1820</v>
      </c>
      <c r="X1234" s="2"/>
      <c r="Y1234" s="2" t="s">
        <v>1821</v>
      </c>
    </row>
    <row r="1235" spans="1:25" ht="90" x14ac:dyDescent="0.2">
      <c r="A1235" s="2" t="s">
        <v>1909</v>
      </c>
      <c r="B1235" s="2" t="s">
        <v>2305</v>
      </c>
      <c r="C1235" s="2" t="s">
        <v>1813</v>
      </c>
      <c r="D1235" s="2" t="s">
        <v>1856</v>
      </c>
      <c r="E1235" s="2" t="s">
        <v>1930</v>
      </c>
      <c r="F1235" s="2" t="s">
        <v>1944</v>
      </c>
      <c r="G1235" s="3">
        <v>1</v>
      </c>
      <c r="H1235" s="3">
        <v>1</v>
      </c>
      <c r="I1235" s="2">
        <v>11.5</v>
      </c>
      <c r="J1235" s="2">
        <v>1</v>
      </c>
      <c r="K1235" s="2" t="s">
        <v>30</v>
      </c>
      <c r="L1235" s="2" t="s">
        <v>31</v>
      </c>
      <c r="M1235" s="2" t="s">
        <v>911</v>
      </c>
      <c r="N1235" s="2">
        <v>0</v>
      </c>
      <c r="O1235" s="93">
        <v>32989843</v>
      </c>
      <c r="P1235" s="94">
        <v>32989843</v>
      </c>
      <c r="Q1235" s="1">
        <v>0</v>
      </c>
      <c r="R1235" s="2">
        <v>0</v>
      </c>
      <c r="S1235" s="2" t="s">
        <v>1481</v>
      </c>
      <c r="T1235" s="2" t="s">
        <v>1482</v>
      </c>
      <c r="U1235" s="2" t="s">
        <v>1818</v>
      </c>
      <c r="V1235" s="2" t="s">
        <v>1819</v>
      </c>
      <c r="W1235" s="2" t="s">
        <v>1820</v>
      </c>
      <c r="X1235" s="2"/>
      <c r="Y1235" s="2" t="s">
        <v>1821</v>
      </c>
    </row>
    <row r="1236" spans="1:25" ht="90" x14ac:dyDescent="0.2">
      <c r="A1236" s="2" t="s">
        <v>1910</v>
      </c>
      <c r="B1236" s="2" t="s">
        <v>2305</v>
      </c>
      <c r="C1236" s="2" t="s">
        <v>1813</v>
      </c>
      <c r="D1236" s="2" t="s">
        <v>1856</v>
      </c>
      <c r="E1236" s="2" t="s">
        <v>1930</v>
      </c>
      <c r="F1236" s="2" t="s">
        <v>1944</v>
      </c>
      <c r="G1236" s="3">
        <v>1</v>
      </c>
      <c r="H1236" s="3">
        <v>1</v>
      </c>
      <c r="I1236" s="2">
        <v>11.5</v>
      </c>
      <c r="J1236" s="2">
        <v>1</v>
      </c>
      <c r="K1236" s="2" t="s">
        <v>30</v>
      </c>
      <c r="L1236" s="2" t="s">
        <v>31</v>
      </c>
      <c r="M1236" s="2" t="s">
        <v>911</v>
      </c>
      <c r="N1236" s="2">
        <v>0</v>
      </c>
      <c r="O1236" s="93">
        <v>32989843</v>
      </c>
      <c r="P1236" s="94">
        <v>32989843</v>
      </c>
      <c r="Q1236" s="1">
        <v>0</v>
      </c>
      <c r="R1236" s="2">
        <v>0</v>
      </c>
      <c r="S1236" s="2" t="s">
        <v>1481</v>
      </c>
      <c r="T1236" s="2" t="s">
        <v>1482</v>
      </c>
      <c r="U1236" s="2" t="s">
        <v>1818</v>
      </c>
      <c r="V1236" s="2" t="s">
        <v>1819</v>
      </c>
      <c r="W1236" s="2" t="s">
        <v>1820</v>
      </c>
      <c r="X1236" s="2"/>
      <c r="Y1236" s="2" t="s">
        <v>1821</v>
      </c>
    </row>
    <row r="1237" spans="1:25" ht="90" x14ac:dyDescent="0.2">
      <c r="A1237" s="2" t="s">
        <v>1911</v>
      </c>
      <c r="B1237" s="2" t="s">
        <v>2305</v>
      </c>
      <c r="C1237" s="2" t="s">
        <v>1813</v>
      </c>
      <c r="D1237" s="2" t="s">
        <v>1856</v>
      </c>
      <c r="E1237" s="2" t="s">
        <v>1930</v>
      </c>
      <c r="F1237" s="2" t="s">
        <v>1945</v>
      </c>
      <c r="G1237" s="3">
        <v>1</v>
      </c>
      <c r="H1237" s="3">
        <v>1</v>
      </c>
      <c r="I1237" s="2">
        <v>11.5</v>
      </c>
      <c r="J1237" s="2">
        <v>1</v>
      </c>
      <c r="K1237" s="2" t="s">
        <v>30</v>
      </c>
      <c r="L1237" s="2" t="s">
        <v>31</v>
      </c>
      <c r="M1237" s="2" t="s">
        <v>911</v>
      </c>
      <c r="N1237" s="2">
        <v>0</v>
      </c>
      <c r="O1237" s="93">
        <v>45428243</v>
      </c>
      <c r="P1237" s="94">
        <v>45428243</v>
      </c>
      <c r="Q1237" s="1">
        <v>0</v>
      </c>
      <c r="R1237" s="2">
        <v>0</v>
      </c>
      <c r="S1237" s="2" t="s">
        <v>1481</v>
      </c>
      <c r="T1237" s="2" t="s">
        <v>1482</v>
      </c>
      <c r="U1237" s="2" t="s">
        <v>1818</v>
      </c>
      <c r="V1237" s="2" t="s">
        <v>1819</v>
      </c>
      <c r="W1237" s="2" t="s">
        <v>1820</v>
      </c>
      <c r="X1237" s="2"/>
      <c r="Y1237" s="2" t="s">
        <v>1821</v>
      </c>
    </row>
    <row r="1238" spans="1:25" ht="90" x14ac:dyDescent="0.2">
      <c r="A1238" s="2" t="s">
        <v>1912</v>
      </c>
      <c r="B1238" s="2" t="s">
        <v>2305</v>
      </c>
      <c r="C1238" s="2" t="s">
        <v>1813</v>
      </c>
      <c r="D1238" s="2" t="s">
        <v>1856</v>
      </c>
      <c r="E1238" s="2">
        <v>81121501</v>
      </c>
      <c r="F1238" s="2" t="s">
        <v>1946</v>
      </c>
      <c r="G1238" s="3">
        <v>1</v>
      </c>
      <c r="H1238" s="3">
        <v>1</v>
      </c>
      <c r="I1238" s="2">
        <v>11.5</v>
      </c>
      <c r="J1238" s="2">
        <v>1</v>
      </c>
      <c r="K1238" s="2" t="s">
        <v>30</v>
      </c>
      <c r="L1238" s="2" t="s">
        <v>31</v>
      </c>
      <c r="M1238" s="2" t="s">
        <v>57</v>
      </c>
      <c r="N1238" s="2">
        <v>0</v>
      </c>
      <c r="O1238" s="93">
        <v>71300000</v>
      </c>
      <c r="P1238" s="94">
        <v>71300000</v>
      </c>
      <c r="Q1238" s="1">
        <v>0</v>
      </c>
      <c r="R1238" s="2">
        <v>0</v>
      </c>
      <c r="S1238" s="2" t="s">
        <v>1481</v>
      </c>
      <c r="T1238" s="2" t="s">
        <v>1482</v>
      </c>
      <c r="U1238" s="2" t="s">
        <v>1818</v>
      </c>
      <c r="V1238" s="2" t="s">
        <v>1819</v>
      </c>
      <c r="W1238" s="2" t="s">
        <v>1820</v>
      </c>
      <c r="X1238" s="2"/>
      <c r="Y1238" s="2" t="s">
        <v>1821</v>
      </c>
    </row>
    <row r="1239" spans="1:25" ht="90" x14ac:dyDescent="0.2">
      <c r="A1239" s="2" t="s">
        <v>1913</v>
      </c>
      <c r="B1239" s="2" t="s">
        <v>2305</v>
      </c>
      <c r="C1239" s="2" t="s">
        <v>1813</v>
      </c>
      <c r="D1239" s="2" t="s">
        <v>1856</v>
      </c>
      <c r="E1239" s="2">
        <v>81121501</v>
      </c>
      <c r="F1239" s="2" t="s">
        <v>1946</v>
      </c>
      <c r="G1239" s="3">
        <v>1</v>
      </c>
      <c r="H1239" s="3">
        <v>1</v>
      </c>
      <c r="I1239" s="2">
        <v>11.5</v>
      </c>
      <c r="J1239" s="2">
        <v>1</v>
      </c>
      <c r="K1239" s="2" t="s">
        <v>30</v>
      </c>
      <c r="L1239" s="2" t="s">
        <v>31</v>
      </c>
      <c r="M1239" s="2" t="s">
        <v>57</v>
      </c>
      <c r="N1239" s="2">
        <v>0</v>
      </c>
      <c r="O1239" s="93">
        <v>83274881</v>
      </c>
      <c r="P1239" s="94">
        <v>83274881</v>
      </c>
      <c r="Q1239" s="1">
        <v>0</v>
      </c>
      <c r="R1239" s="2">
        <v>0</v>
      </c>
      <c r="S1239" s="2" t="s">
        <v>1481</v>
      </c>
      <c r="T1239" s="2" t="s">
        <v>1482</v>
      </c>
      <c r="U1239" s="2" t="s">
        <v>1818</v>
      </c>
      <c r="V1239" s="2" t="s">
        <v>1819</v>
      </c>
      <c r="W1239" s="2" t="s">
        <v>1820</v>
      </c>
      <c r="X1239" s="2"/>
      <c r="Y1239" s="2" t="s">
        <v>1821</v>
      </c>
    </row>
    <row r="1240" spans="1:25" ht="90" x14ac:dyDescent="0.2">
      <c r="A1240" s="2" t="s">
        <v>1914</v>
      </c>
      <c r="B1240" s="2" t="s">
        <v>2305</v>
      </c>
      <c r="C1240" s="2" t="s">
        <v>1813</v>
      </c>
      <c r="D1240" s="2" t="s">
        <v>1856</v>
      </c>
      <c r="E1240" s="2">
        <v>81121501</v>
      </c>
      <c r="F1240" s="2" t="s">
        <v>1947</v>
      </c>
      <c r="G1240" s="3">
        <v>1</v>
      </c>
      <c r="H1240" s="3">
        <v>1</v>
      </c>
      <c r="I1240" s="2">
        <v>11.5</v>
      </c>
      <c r="J1240" s="2">
        <v>1</v>
      </c>
      <c r="K1240" s="2" t="s">
        <v>30</v>
      </c>
      <c r="L1240" s="2" t="s">
        <v>31</v>
      </c>
      <c r="M1240" s="2" t="s">
        <v>57</v>
      </c>
      <c r="N1240" s="2">
        <v>0</v>
      </c>
      <c r="O1240" s="93">
        <v>41860000</v>
      </c>
      <c r="P1240" s="94">
        <v>41860000</v>
      </c>
      <c r="Q1240" s="1">
        <v>0</v>
      </c>
      <c r="R1240" s="2">
        <v>0</v>
      </c>
      <c r="S1240" s="2" t="s">
        <v>1481</v>
      </c>
      <c r="T1240" s="2" t="s">
        <v>1482</v>
      </c>
      <c r="U1240" s="2" t="s">
        <v>1818</v>
      </c>
      <c r="V1240" s="2" t="s">
        <v>1819</v>
      </c>
      <c r="W1240" s="2" t="s">
        <v>1820</v>
      </c>
      <c r="X1240" s="2"/>
      <c r="Y1240" s="2" t="s">
        <v>1821</v>
      </c>
    </row>
    <row r="1241" spans="1:25" ht="90" x14ac:dyDescent="0.2">
      <c r="A1241" s="2" t="s">
        <v>1915</v>
      </c>
      <c r="B1241" s="2" t="s">
        <v>2305</v>
      </c>
      <c r="C1241" s="2" t="s">
        <v>1813</v>
      </c>
      <c r="D1241" s="2" t="s">
        <v>1856</v>
      </c>
      <c r="E1241" s="2">
        <v>86101710</v>
      </c>
      <c r="F1241" s="2" t="s">
        <v>1948</v>
      </c>
      <c r="G1241" s="3">
        <v>1</v>
      </c>
      <c r="H1241" s="3">
        <v>1</v>
      </c>
      <c r="I1241" s="2">
        <v>11.5</v>
      </c>
      <c r="J1241" s="2">
        <v>1</v>
      </c>
      <c r="K1241" s="2" t="s">
        <v>30</v>
      </c>
      <c r="L1241" s="2" t="s">
        <v>31</v>
      </c>
      <c r="M1241" s="2" t="s">
        <v>57</v>
      </c>
      <c r="N1241" s="2">
        <v>0</v>
      </c>
      <c r="O1241" s="93">
        <v>83720000</v>
      </c>
      <c r="P1241" s="94">
        <v>83720000</v>
      </c>
      <c r="Q1241" s="1">
        <v>0</v>
      </c>
      <c r="R1241" s="2">
        <v>0</v>
      </c>
      <c r="S1241" s="2" t="s">
        <v>1481</v>
      </c>
      <c r="T1241" s="2" t="s">
        <v>1482</v>
      </c>
      <c r="U1241" s="2" t="s">
        <v>1818</v>
      </c>
      <c r="V1241" s="2" t="s">
        <v>1819</v>
      </c>
      <c r="W1241" s="2" t="s">
        <v>1820</v>
      </c>
      <c r="X1241" s="2"/>
      <c r="Y1241" s="2" t="s">
        <v>1821</v>
      </c>
    </row>
    <row r="1242" spans="1:25" ht="90" x14ac:dyDescent="0.2">
      <c r="A1242" s="2" t="s">
        <v>1916</v>
      </c>
      <c r="B1242" s="2" t="s">
        <v>2305</v>
      </c>
      <c r="C1242" s="2" t="s">
        <v>1813</v>
      </c>
      <c r="D1242" s="2" t="s">
        <v>1856</v>
      </c>
      <c r="E1242" s="2">
        <v>85151507</v>
      </c>
      <c r="F1242" s="60" t="s">
        <v>1949</v>
      </c>
      <c r="G1242" s="3">
        <v>1</v>
      </c>
      <c r="H1242" s="3">
        <v>1</v>
      </c>
      <c r="I1242" s="2">
        <v>6</v>
      </c>
      <c r="J1242" s="2">
        <v>1</v>
      </c>
      <c r="K1242" s="2" t="s">
        <v>30</v>
      </c>
      <c r="L1242" s="2" t="s">
        <v>31</v>
      </c>
      <c r="M1242" s="2" t="s">
        <v>57</v>
      </c>
      <c r="N1242" s="2">
        <v>0</v>
      </c>
      <c r="O1242" s="93">
        <v>25000000</v>
      </c>
      <c r="P1242" s="94">
        <v>25000000</v>
      </c>
      <c r="Q1242" s="1">
        <v>0</v>
      </c>
      <c r="R1242" s="2">
        <v>0</v>
      </c>
      <c r="S1242" s="2" t="s">
        <v>1481</v>
      </c>
      <c r="T1242" s="2" t="s">
        <v>1482</v>
      </c>
      <c r="U1242" s="2" t="s">
        <v>1818</v>
      </c>
      <c r="V1242" s="2" t="s">
        <v>1819</v>
      </c>
      <c r="W1242" s="2" t="s">
        <v>1820</v>
      </c>
      <c r="X1242" s="2"/>
      <c r="Y1242" s="2" t="s">
        <v>1821</v>
      </c>
    </row>
    <row r="1243" spans="1:25" ht="90" x14ac:dyDescent="0.2">
      <c r="A1243" s="2" t="s">
        <v>1917</v>
      </c>
      <c r="B1243" s="2" t="s">
        <v>2305</v>
      </c>
      <c r="C1243" s="2" t="s">
        <v>1813</v>
      </c>
      <c r="D1243" s="2" t="s">
        <v>1856</v>
      </c>
      <c r="E1243" s="2">
        <v>93151501</v>
      </c>
      <c r="F1243" s="60" t="s">
        <v>1949</v>
      </c>
      <c r="G1243" s="3">
        <v>1</v>
      </c>
      <c r="H1243" s="3">
        <v>1</v>
      </c>
      <c r="I1243" s="2">
        <v>5</v>
      </c>
      <c r="J1243" s="2">
        <v>1</v>
      </c>
      <c r="K1243" s="2" t="s">
        <v>30</v>
      </c>
      <c r="L1243" s="2" t="s">
        <v>31</v>
      </c>
      <c r="M1243" s="2" t="s">
        <v>57</v>
      </c>
      <c r="N1243" s="2">
        <v>0</v>
      </c>
      <c r="O1243" s="93">
        <v>29640000</v>
      </c>
      <c r="P1243" s="94">
        <v>29640000</v>
      </c>
      <c r="Q1243" s="1">
        <v>0</v>
      </c>
      <c r="R1243" s="2">
        <v>0</v>
      </c>
      <c r="S1243" s="2" t="s">
        <v>1481</v>
      </c>
      <c r="T1243" s="2" t="s">
        <v>1482</v>
      </c>
      <c r="U1243" s="2" t="s">
        <v>1818</v>
      </c>
      <c r="V1243" s="2" t="s">
        <v>1819</v>
      </c>
      <c r="W1243" s="2" t="s">
        <v>1820</v>
      </c>
      <c r="X1243" s="2"/>
      <c r="Y1243" s="2" t="s">
        <v>1821</v>
      </c>
    </row>
    <row r="1244" spans="1:25" ht="90" x14ac:dyDescent="0.2">
      <c r="A1244" s="2" t="s">
        <v>1918</v>
      </c>
      <c r="B1244" s="2" t="s">
        <v>2305</v>
      </c>
      <c r="C1244" s="2" t="s">
        <v>1813</v>
      </c>
      <c r="D1244" s="2" t="s">
        <v>1856</v>
      </c>
      <c r="E1244" s="2">
        <v>93151501</v>
      </c>
      <c r="F1244" s="60" t="s">
        <v>1949</v>
      </c>
      <c r="G1244" s="3">
        <v>1</v>
      </c>
      <c r="H1244" s="3">
        <v>1</v>
      </c>
      <c r="I1244" s="2">
        <v>5</v>
      </c>
      <c r="J1244" s="2">
        <v>1</v>
      </c>
      <c r="K1244" s="2" t="s">
        <v>30</v>
      </c>
      <c r="L1244" s="2" t="s">
        <v>31</v>
      </c>
      <c r="M1244" s="2" t="s">
        <v>57</v>
      </c>
      <c r="N1244" s="2">
        <v>0</v>
      </c>
      <c r="O1244" s="93">
        <v>29640000</v>
      </c>
      <c r="P1244" s="94">
        <v>29640000</v>
      </c>
      <c r="Q1244" s="1">
        <v>0</v>
      </c>
      <c r="R1244" s="2">
        <v>0</v>
      </c>
      <c r="S1244" s="2" t="s">
        <v>1481</v>
      </c>
      <c r="T1244" s="2" t="s">
        <v>1482</v>
      </c>
      <c r="U1244" s="2" t="s">
        <v>1818</v>
      </c>
      <c r="V1244" s="2" t="s">
        <v>1819</v>
      </c>
      <c r="W1244" s="2" t="s">
        <v>1820</v>
      </c>
      <c r="X1244" s="2"/>
      <c r="Y1244" s="2" t="s">
        <v>1821</v>
      </c>
    </row>
    <row r="1245" spans="1:25" ht="90" x14ac:dyDescent="0.2">
      <c r="A1245" s="2" t="s">
        <v>1919</v>
      </c>
      <c r="B1245" s="2" t="s">
        <v>2305</v>
      </c>
      <c r="C1245" s="2" t="s">
        <v>1813</v>
      </c>
      <c r="D1245" s="2" t="s">
        <v>1856</v>
      </c>
      <c r="E1245" s="2">
        <v>93151501</v>
      </c>
      <c r="F1245" s="60" t="s">
        <v>1949</v>
      </c>
      <c r="G1245" s="3">
        <v>1</v>
      </c>
      <c r="H1245" s="3">
        <v>1</v>
      </c>
      <c r="I1245" s="2">
        <v>5</v>
      </c>
      <c r="J1245" s="2">
        <v>1</v>
      </c>
      <c r="K1245" s="2" t="s">
        <v>30</v>
      </c>
      <c r="L1245" s="2" t="s">
        <v>31</v>
      </c>
      <c r="M1245" s="2" t="s">
        <v>57</v>
      </c>
      <c r="N1245" s="2">
        <v>0</v>
      </c>
      <c r="O1245" s="93">
        <v>29640000</v>
      </c>
      <c r="P1245" s="94">
        <v>29640000</v>
      </c>
      <c r="Q1245" s="1">
        <v>0</v>
      </c>
      <c r="R1245" s="2">
        <v>0</v>
      </c>
      <c r="S1245" s="2" t="s">
        <v>1481</v>
      </c>
      <c r="T1245" s="2" t="s">
        <v>1482</v>
      </c>
      <c r="U1245" s="2" t="s">
        <v>1818</v>
      </c>
      <c r="V1245" s="2" t="s">
        <v>1819</v>
      </c>
      <c r="W1245" s="2" t="s">
        <v>1820</v>
      </c>
      <c r="X1245" s="2"/>
      <c r="Y1245" s="2" t="s">
        <v>1821</v>
      </c>
    </row>
    <row r="1246" spans="1:25" ht="90" x14ac:dyDescent="0.2">
      <c r="A1246" s="2" t="s">
        <v>1920</v>
      </c>
      <c r="B1246" s="2" t="s">
        <v>2305</v>
      </c>
      <c r="C1246" s="2" t="s">
        <v>1813</v>
      </c>
      <c r="D1246" s="2" t="s">
        <v>1856</v>
      </c>
      <c r="E1246" s="2">
        <v>93151501</v>
      </c>
      <c r="F1246" s="60" t="s">
        <v>1949</v>
      </c>
      <c r="G1246" s="3">
        <v>1</v>
      </c>
      <c r="H1246" s="3">
        <v>1</v>
      </c>
      <c r="I1246" s="2">
        <v>5</v>
      </c>
      <c r="J1246" s="2">
        <v>1</v>
      </c>
      <c r="K1246" s="2" t="s">
        <v>30</v>
      </c>
      <c r="L1246" s="2" t="s">
        <v>31</v>
      </c>
      <c r="M1246" s="2" t="s">
        <v>57</v>
      </c>
      <c r="N1246" s="2">
        <v>0</v>
      </c>
      <c r="O1246" s="93">
        <v>29640000</v>
      </c>
      <c r="P1246" s="94">
        <v>29640000</v>
      </c>
      <c r="Q1246" s="1">
        <v>0</v>
      </c>
      <c r="R1246" s="2">
        <v>0</v>
      </c>
      <c r="S1246" s="2" t="s">
        <v>1481</v>
      </c>
      <c r="T1246" s="2" t="s">
        <v>1482</v>
      </c>
      <c r="U1246" s="2" t="s">
        <v>1818</v>
      </c>
      <c r="V1246" s="2" t="s">
        <v>1819</v>
      </c>
      <c r="W1246" s="2" t="s">
        <v>1820</v>
      </c>
      <c r="X1246" s="2"/>
      <c r="Y1246" s="2" t="s">
        <v>1821</v>
      </c>
    </row>
    <row r="1247" spans="1:25" ht="90" x14ac:dyDescent="0.2">
      <c r="A1247" s="2" t="s">
        <v>1921</v>
      </c>
      <c r="B1247" s="2" t="s">
        <v>2305</v>
      </c>
      <c r="C1247" s="2" t="s">
        <v>1813</v>
      </c>
      <c r="D1247" s="2" t="s">
        <v>1856</v>
      </c>
      <c r="E1247" s="2">
        <v>93151501</v>
      </c>
      <c r="F1247" s="60" t="s">
        <v>1949</v>
      </c>
      <c r="G1247" s="3">
        <v>1</v>
      </c>
      <c r="H1247" s="3">
        <v>1</v>
      </c>
      <c r="I1247" s="2">
        <v>6</v>
      </c>
      <c r="J1247" s="2">
        <v>1</v>
      </c>
      <c r="K1247" s="2" t="s">
        <v>30</v>
      </c>
      <c r="L1247" s="2" t="s">
        <v>31</v>
      </c>
      <c r="M1247" s="2" t="s">
        <v>57</v>
      </c>
      <c r="N1247" s="2">
        <v>0</v>
      </c>
      <c r="O1247" s="93">
        <v>25000000</v>
      </c>
      <c r="P1247" s="94">
        <v>25000000</v>
      </c>
      <c r="Q1247" s="1">
        <v>0</v>
      </c>
      <c r="R1247" s="2">
        <v>0</v>
      </c>
      <c r="S1247" s="2" t="s">
        <v>1481</v>
      </c>
      <c r="T1247" s="2" t="s">
        <v>1482</v>
      </c>
      <c r="U1247" s="2" t="s">
        <v>1818</v>
      </c>
      <c r="V1247" s="2" t="s">
        <v>1819</v>
      </c>
      <c r="W1247" s="2" t="s">
        <v>1820</v>
      </c>
      <c r="X1247" s="2"/>
      <c r="Y1247" s="2" t="s">
        <v>1821</v>
      </c>
    </row>
    <row r="1248" spans="1:25" ht="90" x14ac:dyDescent="0.2">
      <c r="A1248" s="2" t="s">
        <v>1922</v>
      </c>
      <c r="B1248" s="2" t="s">
        <v>2305</v>
      </c>
      <c r="C1248" s="2" t="s">
        <v>1813</v>
      </c>
      <c r="D1248" s="2" t="s">
        <v>1856</v>
      </c>
      <c r="E1248" s="2">
        <v>93151501</v>
      </c>
      <c r="F1248" s="60" t="s">
        <v>1949</v>
      </c>
      <c r="G1248" s="3">
        <v>1</v>
      </c>
      <c r="H1248" s="3">
        <v>1</v>
      </c>
      <c r="I1248" s="2">
        <v>5</v>
      </c>
      <c r="J1248" s="2">
        <v>1</v>
      </c>
      <c r="K1248" s="2" t="s">
        <v>30</v>
      </c>
      <c r="L1248" s="2" t="s">
        <v>31</v>
      </c>
      <c r="M1248" s="2" t="s">
        <v>57</v>
      </c>
      <c r="N1248" s="2">
        <v>0</v>
      </c>
      <c r="O1248" s="93">
        <v>29640000</v>
      </c>
      <c r="P1248" s="94">
        <v>29640000</v>
      </c>
      <c r="Q1248" s="1">
        <v>0</v>
      </c>
      <c r="R1248" s="2">
        <v>0</v>
      </c>
      <c r="S1248" s="2" t="s">
        <v>1481</v>
      </c>
      <c r="T1248" s="2" t="s">
        <v>1482</v>
      </c>
      <c r="U1248" s="2" t="s">
        <v>1818</v>
      </c>
      <c r="V1248" s="2" t="s">
        <v>1819</v>
      </c>
      <c r="W1248" s="2" t="s">
        <v>1820</v>
      </c>
      <c r="X1248" s="2"/>
      <c r="Y1248" s="2" t="s">
        <v>1821</v>
      </c>
    </row>
    <row r="1249" spans="1:25" ht="90" x14ac:dyDescent="0.2">
      <c r="A1249" s="2" t="s">
        <v>1923</v>
      </c>
      <c r="B1249" s="2" t="s">
        <v>2305</v>
      </c>
      <c r="C1249" s="2" t="s">
        <v>1813</v>
      </c>
      <c r="D1249" s="2" t="s">
        <v>1856</v>
      </c>
      <c r="E1249" s="2">
        <v>93151501</v>
      </c>
      <c r="F1249" s="60" t="s">
        <v>1949</v>
      </c>
      <c r="G1249" s="3">
        <v>1</v>
      </c>
      <c r="H1249" s="3">
        <v>1</v>
      </c>
      <c r="I1249" s="2">
        <v>5</v>
      </c>
      <c r="J1249" s="2">
        <v>1</v>
      </c>
      <c r="K1249" s="2" t="s">
        <v>30</v>
      </c>
      <c r="L1249" s="2" t="s">
        <v>31</v>
      </c>
      <c r="M1249" s="2" t="s">
        <v>57</v>
      </c>
      <c r="N1249" s="2">
        <v>0</v>
      </c>
      <c r="O1249" s="93">
        <v>29640000</v>
      </c>
      <c r="P1249" s="94">
        <v>29640000</v>
      </c>
      <c r="Q1249" s="1">
        <v>0</v>
      </c>
      <c r="R1249" s="2">
        <v>0</v>
      </c>
      <c r="S1249" s="2" t="s">
        <v>1481</v>
      </c>
      <c r="T1249" s="2" t="s">
        <v>1482</v>
      </c>
      <c r="U1249" s="2" t="s">
        <v>1818</v>
      </c>
      <c r="V1249" s="2" t="s">
        <v>1819</v>
      </c>
      <c r="W1249" s="2" t="s">
        <v>1820</v>
      </c>
      <c r="X1249" s="2"/>
      <c r="Y1249" s="2" t="s">
        <v>1821</v>
      </c>
    </row>
    <row r="1250" spans="1:25" ht="90" x14ac:dyDescent="0.2">
      <c r="A1250" s="2" t="s">
        <v>1924</v>
      </c>
      <c r="B1250" s="2" t="s">
        <v>2305</v>
      </c>
      <c r="C1250" s="2" t="s">
        <v>1813</v>
      </c>
      <c r="D1250" s="2" t="s">
        <v>1856</v>
      </c>
      <c r="E1250" s="2">
        <v>93151501</v>
      </c>
      <c r="F1250" s="60" t="s">
        <v>1949</v>
      </c>
      <c r="G1250" s="3">
        <v>1</v>
      </c>
      <c r="H1250" s="3">
        <v>1</v>
      </c>
      <c r="I1250" s="2">
        <v>5</v>
      </c>
      <c r="J1250" s="2">
        <v>1</v>
      </c>
      <c r="K1250" s="2" t="s">
        <v>30</v>
      </c>
      <c r="L1250" s="2" t="s">
        <v>31</v>
      </c>
      <c r="M1250" s="2" t="s">
        <v>57</v>
      </c>
      <c r="N1250" s="2">
        <v>0</v>
      </c>
      <c r="O1250" s="93">
        <v>29640000</v>
      </c>
      <c r="P1250" s="94">
        <v>29640000</v>
      </c>
      <c r="Q1250" s="1">
        <v>0</v>
      </c>
      <c r="R1250" s="2">
        <v>0</v>
      </c>
      <c r="S1250" s="2" t="s">
        <v>1481</v>
      </c>
      <c r="T1250" s="2" t="s">
        <v>1482</v>
      </c>
      <c r="U1250" s="2" t="s">
        <v>1818</v>
      </c>
      <c r="V1250" s="2" t="s">
        <v>1819</v>
      </c>
      <c r="W1250" s="2" t="s">
        <v>1820</v>
      </c>
      <c r="X1250" s="2"/>
      <c r="Y1250" s="2" t="s">
        <v>1821</v>
      </c>
    </row>
    <row r="1251" spans="1:25" ht="90" x14ac:dyDescent="0.2">
      <c r="A1251" s="2" t="s">
        <v>1925</v>
      </c>
      <c r="B1251" s="2" t="s">
        <v>2305</v>
      </c>
      <c r="C1251" s="2" t="s">
        <v>1813</v>
      </c>
      <c r="D1251" s="2" t="s">
        <v>1856</v>
      </c>
      <c r="E1251" s="2">
        <v>93151501</v>
      </c>
      <c r="F1251" s="60" t="s">
        <v>1949</v>
      </c>
      <c r="G1251" s="3">
        <v>1</v>
      </c>
      <c r="H1251" s="3">
        <v>1</v>
      </c>
      <c r="I1251" s="2">
        <v>6</v>
      </c>
      <c r="J1251" s="2">
        <v>1</v>
      </c>
      <c r="K1251" s="2" t="s">
        <v>30</v>
      </c>
      <c r="L1251" s="2" t="s">
        <v>31</v>
      </c>
      <c r="M1251" s="2" t="s">
        <v>57</v>
      </c>
      <c r="N1251" s="2">
        <v>0</v>
      </c>
      <c r="O1251" s="93">
        <v>25000000</v>
      </c>
      <c r="P1251" s="94">
        <v>25000000</v>
      </c>
      <c r="Q1251" s="1">
        <v>0</v>
      </c>
      <c r="R1251" s="2">
        <v>0</v>
      </c>
      <c r="S1251" s="2" t="s">
        <v>1481</v>
      </c>
      <c r="T1251" s="2" t="s">
        <v>1482</v>
      </c>
      <c r="U1251" s="2" t="s">
        <v>1818</v>
      </c>
      <c r="V1251" s="2" t="s">
        <v>1819</v>
      </c>
      <c r="W1251" s="2" t="s">
        <v>1820</v>
      </c>
      <c r="X1251" s="2"/>
      <c r="Y1251" s="2" t="s">
        <v>1821</v>
      </c>
    </row>
    <row r="1252" spans="1:25" ht="90" x14ac:dyDescent="0.2">
      <c r="A1252" s="2" t="s">
        <v>1926</v>
      </c>
      <c r="B1252" s="2" t="s">
        <v>2305</v>
      </c>
      <c r="C1252" s="2" t="s">
        <v>1813</v>
      </c>
      <c r="D1252" s="2" t="s">
        <v>1856</v>
      </c>
      <c r="E1252" s="2">
        <v>93151501</v>
      </c>
      <c r="F1252" s="60" t="s">
        <v>1949</v>
      </c>
      <c r="G1252" s="3">
        <v>1</v>
      </c>
      <c r="H1252" s="3">
        <v>1</v>
      </c>
      <c r="I1252" s="2">
        <v>5</v>
      </c>
      <c r="J1252" s="2">
        <v>1</v>
      </c>
      <c r="K1252" s="2" t="s">
        <v>30</v>
      </c>
      <c r="L1252" s="2" t="s">
        <v>31</v>
      </c>
      <c r="M1252" s="2" t="s">
        <v>57</v>
      </c>
      <c r="N1252" s="2">
        <v>0</v>
      </c>
      <c r="O1252" s="93">
        <v>25000000</v>
      </c>
      <c r="P1252" s="94">
        <v>25000000</v>
      </c>
      <c r="Q1252" s="1">
        <v>0</v>
      </c>
      <c r="R1252" s="2">
        <v>0</v>
      </c>
      <c r="S1252" s="2" t="s">
        <v>1481</v>
      </c>
      <c r="T1252" s="2" t="s">
        <v>1482</v>
      </c>
      <c r="U1252" s="2" t="s">
        <v>1818</v>
      </c>
      <c r="V1252" s="2" t="s">
        <v>1819</v>
      </c>
      <c r="W1252" s="2" t="s">
        <v>1820</v>
      </c>
      <c r="X1252" s="2"/>
      <c r="Y1252" s="2" t="s">
        <v>1821</v>
      </c>
    </row>
    <row r="1253" spans="1:25" ht="90" x14ac:dyDescent="0.2">
      <c r="A1253" s="2" t="s">
        <v>1927</v>
      </c>
      <c r="B1253" s="2" t="s">
        <v>2305</v>
      </c>
      <c r="C1253" s="2" t="s">
        <v>1813</v>
      </c>
      <c r="D1253" s="2" t="s">
        <v>1856</v>
      </c>
      <c r="E1253" s="2">
        <v>93151501</v>
      </c>
      <c r="F1253" s="60" t="s">
        <v>1949</v>
      </c>
      <c r="G1253" s="3">
        <v>1</v>
      </c>
      <c r="H1253" s="3">
        <v>1</v>
      </c>
      <c r="I1253" s="2">
        <v>5</v>
      </c>
      <c r="J1253" s="2">
        <v>1</v>
      </c>
      <c r="K1253" s="2" t="s">
        <v>30</v>
      </c>
      <c r="L1253" s="2" t="s">
        <v>31</v>
      </c>
      <c r="M1253" s="2" t="s">
        <v>57</v>
      </c>
      <c r="N1253" s="2">
        <v>0</v>
      </c>
      <c r="O1253" s="93">
        <v>29640000</v>
      </c>
      <c r="P1253" s="94">
        <v>29640000</v>
      </c>
      <c r="Q1253" s="1">
        <v>0</v>
      </c>
      <c r="R1253" s="2">
        <v>0</v>
      </c>
      <c r="S1253" s="2" t="s">
        <v>1481</v>
      </c>
      <c r="T1253" s="2" t="s">
        <v>1482</v>
      </c>
      <c r="U1253" s="2" t="s">
        <v>1818</v>
      </c>
      <c r="V1253" s="2" t="s">
        <v>1819</v>
      </c>
      <c r="W1253" s="2" t="s">
        <v>1820</v>
      </c>
      <c r="X1253" s="2"/>
      <c r="Y1253" s="2" t="s">
        <v>1821</v>
      </c>
    </row>
    <row r="1254" spans="1:25" ht="150" x14ac:dyDescent="0.2">
      <c r="A1254" s="2" t="s">
        <v>1928</v>
      </c>
      <c r="B1254" s="2" t="s">
        <v>2305</v>
      </c>
      <c r="C1254" s="2" t="s">
        <v>1813</v>
      </c>
      <c r="D1254" s="2" t="s">
        <v>1950</v>
      </c>
      <c r="E1254" s="2">
        <v>93151501</v>
      </c>
      <c r="F1254" s="60" t="s">
        <v>1951</v>
      </c>
      <c r="G1254" s="3">
        <v>6</v>
      </c>
      <c r="H1254" s="3">
        <v>7</v>
      </c>
      <c r="I1254" s="2">
        <v>4</v>
      </c>
      <c r="J1254" s="2">
        <v>1</v>
      </c>
      <c r="K1254" s="2" t="s">
        <v>944</v>
      </c>
      <c r="L1254" s="2" t="s">
        <v>1194</v>
      </c>
      <c r="M1254" s="2" t="s">
        <v>945</v>
      </c>
      <c r="N1254" s="2">
        <v>0</v>
      </c>
      <c r="O1254" s="93">
        <v>860000000</v>
      </c>
      <c r="P1254" s="94">
        <v>860000000</v>
      </c>
      <c r="Q1254" s="1">
        <v>0</v>
      </c>
      <c r="R1254" s="2">
        <v>0</v>
      </c>
      <c r="S1254" s="2" t="s">
        <v>1481</v>
      </c>
      <c r="T1254" s="2" t="s">
        <v>1482</v>
      </c>
      <c r="U1254" s="2" t="s">
        <v>1818</v>
      </c>
      <c r="V1254" s="2" t="s">
        <v>1819</v>
      </c>
      <c r="W1254" s="2" t="s">
        <v>1820</v>
      </c>
      <c r="X1254" s="2"/>
      <c r="Y1254" s="2" t="s">
        <v>1821</v>
      </c>
    </row>
    <row r="1255" spans="1:25" ht="90" x14ac:dyDescent="0.2">
      <c r="A1255" s="2" t="s">
        <v>1929</v>
      </c>
      <c r="B1255" s="2" t="s">
        <v>2305</v>
      </c>
      <c r="C1255" s="2" t="s">
        <v>1813</v>
      </c>
      <c r="D1255" s="2" t="s">
        <v>1950</v>
      </c>
      <c r="E1255" s="2">
        <v>85151507</v>
      </c>
      <c r="F1255" s="2" t="s">
        <v>1952</v>
      </c>
      <c r="G1255" s="3">
        <v>7</v>
      </c>
      <c r="H1255" s="3">
        <v>8</v>
      </c>
      <c r="I1255" s="2">
        <v>3</v>
      </c>
      <c r="J1255" s="2">
        <v>1</v>
      </c>
      <c r="K1255" s="2" t="s">
        <v>944</v>
      </c>
      <c r="L1255" s="2" t="s">
        <v>1194</v>
      </c>
      <c r="M1255" s="2" t="s">
        <v>945</v>
      </c>
      <c r="N1255" s="2">
        <v>0</v>
      </c>
      <c r="O1255" s="93">
        <v>827000000</v>
      </c>
      <c r="P1255" s="94">
        <v>827000000</v>
      </c>
      <c r="Q1255" s="1">
        <v>0</v>
      </c>
      <c r="R1255" s="2">
        <v>0</v>
      </c>
      <c r="S1255" s="2" t="s">
        <v>1481</v>
      </c>
      <c r="T1255" s="2" t="s">
        <v>1482</v>
      </c>
      <c r="U1255" s="2" t="s">
        <v>1818</v>
      </c>
      <c r="V1255" s="2" t="s">
        <v>1819</v>
      </c>
      <c r="W1255" s="2" t="s">
        <v>1820</v>
      </c>
      <c r="X1255" s="2"/>
      <c r="Y1255" s="2" t="s">
        <v>1821</v>
      </c>
    </row>
    <row r="1256" spans="1:25" ht="105" x14ac:dyDescent="0.2">
      <c r="A1256" s="2" t="s">
        <v>1953</v>
      </c>
      <c r="B1256" s="2" t="s">
        <v>2305</v>
      </c>
      <c r="C1256" s="2" t="s">
        <v>1813</v>
      </c>
      <c r="D1256" s="2" t="s">
        <v>1956</v>
      </c>
      <c r="E1256" s="2">
        <v>85151507</v>
      </c>
      <c r="F1256" s="2" t="s">
        <v>1957</v>
      </c>
      <c r="G1256" s="2">
        <v>4</v>
      </c>
      <c r="H1256" s="3">
        <v>5</v>
      </c>
      <c r="I1256" s="2">
        <v>4.5</v>
      </c>
      <c r="J1256" s="2">
        <v>1</v>
      </c>
      <c r="K1256" s="2" t="s">
        <v>944</v>
      </c>
      <c r="L1256" s="2" t="s">
        <v>1194</v>
      </c>
      <c r="M1256" s="2" t="s">
        <v>945</v>
      </c>
      <c r="N1256" s="2">
        <v>0</v>
      </c>
      <c r="O1256" s="67">
        <v>525844201</v>
      </c>
      <c r="P1256" s="68">
        <v>525844201</v>
      </c>
      <c r="Q1256" s="1">
        <v>0</v>
      </c>
      <c r="R1256" s="2">
        <v>0</v>
      </c>
      <c r="S1256" s="2" t="s">
        <v>1481</v>
      </c>
      <c r="T1256" s="2" t="s">
        <v>1482</v>
      </c>
      <c r="U1256" s="2" t="s">
        <v>1818</v>
      </c>
      <c r="V1256" s="2" t="s">
        <v>1819</v>
      </c>
      <c r="W1256" s="2" t="s">
        <v>1820</v>
      </c>
      <c r="X1256" s="2"/>
      <c r="Y1256" s="2" t="s">
        <v>1821</v>
      </c>
    </row>
    <row r="1257" spans="1:25" ht="135" x14ac:dyDescent="0.2">
      <c r="A1257" s="2" t="s">
        <v>1954</v>
      </c>
      <c r="B1257" s="2" t="s">
        <v>2305</v>
      </c>
      <c r="C1257" s="2" t="s">
        <v>1813</v>
      </c>
      <c r="D1257" s="2" t="s">
        <v>1958</v>
      </c>
      <c r="E1257" s="2">
        <v>85151507</v>
      </c>
      <c r="F1257" s="2" t="s">
        <v>1959</v>
      </c>
      <c r="G1257" s="3">
        <v>7</v>
      </c>
      <c r="H1257" s="3">
        <v>6</v>
      </c>
      <c r="I1257" s="2">
        <v>3</v>
      </c>
      <c r="J1257" s="2">
        <v>1</v>
      </c>
      <c r="K1257" s="2" t="s">
        <v>944</v>
      </c>
      <c r="L1257" s="2" t="s">
        <v>1194</v>
      </c>
      <c r="M1257" s="2" t="s">
        <v>945</v>
      </c>
      <c r="N1257" s="2">
        <v>0</v>
      </c>
      <c r="O1257" s="93">
        <v>280000000</v>
      </c>
      <c r="P1257" s="94">
        <v>280000000</v>
      </c>
      <c r="Q1257" s="1">
        <v>0</v>
      </c>
      <c r="R1257" s="2">
        <v>0</v>
      </c>
      <c r="S1257" s="2" t="s">
        <v>1481</v>
      </c>
      <c r="T1257" s="2" t="s">
        <v>1482</v>
      </c>
      <c r="U1257" s="2" t="s">
        <v>1818</v>
      </c>
      <c r="V1257" s="2" t="s">
        <v>1819</v>
      </c>
      <c r="W1257" s="2" t="s">
        <v>1820</v>
      </c>
      <c r="X1257" s="2"/>
      <c r="Y1257" s="2" t="s">
        <v>1821</v>
      </c>
    </row>
    <row r="1258" spans="1:25" ht="90" x14ac:dyDescent="0.2">
      <c r="A1258" s="2" t="s">
        <v>1955</v>
      </c>
      <c r="B1258" s="2" t="s">
        <v>2305</v>
      </c>
      <c r="C1258" s="2" t="s">
        <v>1960</v>
      </c>
      <c r="D1258" s="59" t="s">
        <v>1961</v>
      </c>
      <c r="E1258" s="2">
        <v>78111802</v>
      </c>
      <c r="F1258" s="2" t="s">
        <v>1962</v>
      </c>
      <c r="G1258" s="3">
        <v>1</v>
      </c>
      <c r="H1258" s="3">
        <v>3</v>
      </c>
      <c r="I1258" s="2">
        <v>9</v>
      </c>
      <c r="J1258" s="2">
        <v>1</v>
      </c>
      <c r="K1258" s="2" t="s">
        <v>51</v>
      </c>
      <c r="L1258" s="2" t="s">
        <v>52</v>
      </c>
      <c r="M1258" s="59" t="s">
        <v>917</v>
      </c>
      <c r="N1258" s="2">
        <v>0</v>
      </c>
      <c r="O1258" s="9">
        <v>77991399000</v>
      </c>
      <c r="P1258" s="8">
        <v>77991399000</v>
      </c>
      <c r="Q1258" s="1">
        <v>0</v>
      </c>
      <c r="R1258" s="2">
        <v>0</v>
      </c>
      <c r="S1258" s="2" t="s">
        <v>1481</v>
      </c>
      <c r="T1258" s="2" t="s">
        <v>1482</v>
      </c>
      <c r="U1258" s="2" t="s">
        <v>1818</v>
      </c>
      <c r="V1258" s="2" t="s">
        <v>1819</v>
      </c>
      <c r="W1258" s="2" t="s">
        <v>1820</v>
      </c>
      <c r="X1258" s="2"/>
      <c r="Y1258" s="2" t="s">
        <v>1821</v>
      </c>
    </row>
    <row r="1259" spans="1:25" ht="90" x14ac:dyDescent="0.2">
      <c r="A1259" s="2" t="s">
        <v>1963</v>
      </c>
      <c r="B1259" s="2" t="s">
        <v>2305</v>
      </c>
      <c r="C1259" s="2" t="s">
        <v>1960</v>
      </c>
      <c r="D1259" s="2" t="s">
        <v>1968</v>
      </c>
      <c r="E1259" s="2">
        <v>94131603</v>
      </c>
      <c r="F1259" s="2" t="s">
        <v>1969</v>
      </c>
      <c r="G1259" s="2">
        <v>1</v>
      </c>
      <c r="H1259" s="2">
        <v>1</v>
      </c>
      <c r="I1259" s="2">
        <v>11.5</v>
      </c>
      <c r="J1259" s="2">
        <v>1</v>
      </c>
      <c r="K1259" s="2" t="s">
        <v>30</v>
      </c>
      <c r="L1259" s="2" t="s">
        <v>31</v>
      </c>
      <c r="M1259" s="2" t="s">
        <v>57</v>
      </c>
      <c r="N1259" s="2">
        <v>0</v>
      </c>
      <c r="O1259" s="93">
        <v>115000000</v>
      </c>
      <c r="P1259" s="94">
        <v>115000000</v>
      </c>
      <c r="Q1259" s="2">
        <v>0</v>
      </c>
      <c r="R1259" s="2">
        <v>0</v>
      </c>
      <c r="S1259" s="2" t="s">
        <v>1481</v>
      </c>
      <c r="T1259" s="2" t="s">
        <v>1482</v>
      </c>
      <c r="U1259" s="2" t="s">
        <v>1818</v>
      </c>
      <c r="V1259" s="2" t="s">
        <v>1819</v>
      </c>
      <c r="W1259" s="2" t="s">
        <v>1820</v>
      </c>
      <c r="X1259" s="2"/>
      <c r="Y1259" s="2" t="s">
        <v>1821</v>
      </c>
    </row>
    <row r="1260" spans="1:25" ht="90" x14ac:dyDescent="0.2">
      <c r="A1260" s="2" t="s">
        <v>1964</v>
      </c>
      <c r="B1260" s="2" t="s">
        <v>2305</v>
      </c>
      <c r="C1260" s="2" t="s">
        <v>1960</v>
      </c>
      <c r="D1260" s="59" t="s">
        <v>1968</v>
      </c>
      <c r="E1260" s="2">
        <v>94131603</v>
      </c>
      <c r="F1260" s="2" t="s">
        <v>1860</v>
      </c>
      <c r="G1260" s="3">
        <v>1</v>
      </c>
      <c r="H1260" s="3">
        <v>1</v>
      </c>
      <c r="I1260" s="2">
        <v>11.5</v>
      </c>
      <c r="J1260" s="2">
        <v>1</v>
      </c>
      <c r="K1260" s="2" t="s">
        <v>30</v>
      </c>
      <c r="L1260" s="2" t="s">
        <v>31</v>
      </c>
      <c r="M1260" s="59" t="s">
        <v>57</v>
      </c>
      <c r="N1260" s="2">
        <v>0</v>
      </c>
      <c r="O1260" s="9">
        <v>80500000</v>
      </c>
      <c r="P1260" s="8">
        <v>80500000</v>
      </c>
      <c r="Q1260" s="1">
        <v>0</v>
      </c>
      <c r="R1260" s="2">
        <v>0</v>
      </c>
      <c r="S1260" s="2" t="s">
        <v>1481</v>
      </c>
      <c r="T1260" s="2" t="s">
        <v>1482</v>
      </c>
      <c r="U1260" s="2" t="s">
        <v>1818</v>
      </c>
      <c r="V1260" s="2" t="s">
        <v>1819</v>
      </c>
      <c r="W1260" s="2" t="s">
        <v>1820</v>
      </c>
      <c r="X1260" s="2"/>
      <c r="Y1260" s="2" t="s">
        <v>1821</v>
      </c>
    </row>
    <row r="1261" spans="1:25" ht="90" x14ac:dyDescent="0.2">
      <c r="A1261" s="2" t="s">
        <v>1965</v>
      </c>
      <c r="B1261" s="2" t="s">
        <v>2305</v>
      </c>
      <c r="C1261" s="2" t="s">
        <v>1960</v>
      </c>
      <c r="D1261" s="59" t="s">
        <v>1968</v>
      </c>
      <c r="E1261" s="2">
        <v>93151507</v>
      </c>
      <c r="F1261" s="2" t="s">
        <v>1862</v>
      </c>
      <c r="G1261" s="3">
        <v>1</v>
      </c>
      <c r="H1261" s="3">
        <v>1</v>
      </c>
      <c r="I1261" s="2">
        <v>11.5</v>
      </c>
      <c r="J1261" s="2">
        <v>1</v>
      </c>
      <c r="K1261" s="2" t="s">
        <v>30</v>
      </c>
      <c r="L1261" s="2" t="s">
        <v>31</v>
      </c>
      <c r="M1261" s="59" t="s">
        <v>57</v>
      </c>
      <c r="N1261" s="2">
        <v>0</v>
      </c>
      <c r="O1261" s="9">
        <v>81328000</v>
      </c>
      <c r="P1261" s="8">
        <v>81328000</v>
      </c>
      <c r="Q1261" s="1">
        <v>0</v>
      </c>
      <c r="R1261" s="2">
        <v>0</v>
      </c>
      <c r="S1261" s="2" t="s">
        <v>1481</v>
      </c>
      <c r="T1261" s="2" t="s">
        <v>1482</v>
      </c>
      <c r="U1261" s="2" t="s">
        <v>1818</v>
      </c>
      <c r="V1261" s="2" t="s">
        <v>1819</v>
      </c>
      <c r="W1261" s="2" t="s">
        <v>1820</v>
      </c>
      <c r="X1261" s="2"/>
      <c r="Y1261" s="2" t="s">
        <v>1821</v>
      </c>
    </row>
    <row r="1262" spans="1:25" ht="90" x14ac:dyDescent="0.2">
      <c r="A1262" s="2" t="s">
        <v>1966</v>
      </c>
      <c r="B1262" s="2" t="s">
        <v>2305</v>
      </c>
      <c r="C1262" s="2" t="s">
        <v>1960</v>
      </c>
      <c r="D1262" s="59" t="s">
        <v>1968</v>
      </c>
      <c r="E1262" s="2">
        <v>80161501</v>
      </c>
      <c r="F1262" s="2" t="s">
        <v>1970</v>
      </c>
      <c r="G1262" s="3">
        <v>1</v>
      </c>
      <c r="H1262" s="3">
        <v>1</v>
      </c>
      <c r="I1262" s="2">
        <v>11.5</v>
      </c>
      <c r="J1262" s="2">
        <v>1</v>
      </c>
      <c r="K1262" s="2" t="s">
        <v>30</v>
      </c>
      <c r="L1262" s="2" t="s">
        <v>31</v>
      </c>
      <c r="M1262" s="59" t="s">
        <v>911</v>
      </c>
      <c r="N1262" s="2">
        <v>0</v>
      </c>
      <c r="O1262" s="9">
        <v>14352000</v>
      </c>
      <c r="P1262" s="8">
        <v>14352000</v>
      </c>
      <c r="Q1262" s="1">
        <v>0</v>
      </c>
      <c r="R1262" s="2">
        <v>0</v>
      </c>
      <c r="S1262" s="2" t="s">
        <v>1481</v>
      </c>
      <c r="T1262" s="2" t="s">
        <v>1482</v>
      </c>
      <c r="U1262" s="2" t="s">
        <v>1818</v>
      </c>
      <c r="V1262" s="2" t="s">
        <v>1819</v>
      </c>
      <c r="W1262" s="2" t="s">
        <v>1820</v>
      </c>
      <c r="X1262" s="2"/>
      <c r="Y1262" s="2" t="s">
        <v>1821</v>
      </c>
    </row>
    <row r="1263" spans="1:25" ht="90" x14ac:dyDescent="0.2">
      <c r="A1263" s="2" t="s">
        <v>1967</v>
      </c>
      <c r="B1263" s="2" t="s">
        <v>2305</v>
      </c>
      <c r="C1263" s="2" t="s">
        <v>1960</v>
      </c>
      <c r="D1263" s="59" t="s">
        <v>1968</v>
      </c>
      <c r="E1263" s="2">
        <v>80101504</v>
      </c>
      <c r="F1263" s="2" t="s">
        <v>1971</v>
      </c>
      <c r="G1263" s="3">
        <v>1</v>
      </c>
      <c r="H1263" s="3">
        <v>1</v>
      </c>
      <c r="I1263" s="2">
        <v>11.5</v>
      </c>
      <c r="J1263" s="2">
        <v>1</v>
      </c>
      <c r="K1263" s="2" t="s">
        <v>30</v>
      </c>
      <c r="L1263" s="2" t="s">
        <v>31</v>
      </c>
      <c r="M1263" s="59" t="s">
        <v>57</v>
      </c>
      <c r="N1263" s="2">
        <v>0</v>
      </c>
      <c r="O1263" s="9">
        <v>102350000</v>
      </c>
      <c r="P1263" s="8">
        <v>102350000</v>
      </c>
      <c r="Q1263" s="1">
        <v>0</v>
      </c>
      <c r="R1263" s="2">
        <v>0</v>
      </c>
      <c r="S1263" s="2" t="s">
        <v>1481</v>
      </c>
      <c r="T1263" s="2" t="s">
        <v>1482</v>
      </c>
      <c r="U1263" s="2" t="s">
        <v>1818</v>
      </c>
      <c r="V1263" s="2" t="s">
        <v>1819</v>
      </c>
      <c r="W1263" s="2" t="s">
        <v>1820</v>
      </c>
      <c r="X1263" s="2"/>
      <c r="Y1263" s="2" t="s">
        <v>1821</v>
      </c>
    </row>
    <row r="1264" spans="1:25" ht="90" x14ac:dyDescent="0.2">
      <c r="A1264" s="2" t="s">
        <v>1972</v>
      </c>
      <c r="B1264" s="2" t="s">
        <v>2305</v>
      </c>
      <c r="C1264" s="2" t="s">
        <v>1960</v>
      </c>
      <c r="D1264" s="59" t="s">
        <v>1968</v>
      </c>
      <c r="E1264" s="2">
        <v>78131804</v>
      </c>
      <c r="F1264" s="2" t="s">
        <v>1989</v>
      </c>
      <c r="G1264" s="3">
        <v>1</v>
      </c>
      <c r="H1264" s="3">
        <v>1</v>
      </c>
      <c r="I1264" s="2">
        <v>11.5</v>
      </c>
      <c r="J1264" s="2">
        <v>1</v>
      </c>
      <c r="K1264" s="2" t="s">
        <v>30</v>
      </c>
      <c r="L1264" s="2" t="s">
        <v>31</v>
      </c>
      <c r="M1264" s="59" t="s">
        <v>911</v>
      </c>
      <c r="N1264" s="2">
        <v>0</v>
      </c>
      <c r="O1264" s="9">
        <v>16146000</v>
      </c>
      <c r="P1264" s="8">
        <v>16146000</v>
      </c>
      <c r="Q1264" s="1">
        <v>0</v>
      </c>
      <c r="R1264" s="2">
        <v>0</v>
      </c>
      <c r="S1264" s="2" t="s">
        <v>1481</v>
      </c>
      <c r="T1264" s="2" t="s">
        <v>1482</v>
      </c>
      <c r="U1264" s="2" t="s">
        <v>1818</v>
      </c>
      <c r="V1264" s="2" t="s">
        <v>1819</v>
      </c>
      <c r="W1264" s="2" t="s">
        <v>1820</v>
      </c>
      <c r="X1264" s="2"/>
      <c r="Y1264" s="2" t="s">
        <v>1821</v>
      </c>
    </row>
    <row r="1265" spans="1:25" ht="90" x14ac:dyDescent="0.2">
      <c r="A1265" s="2" t="s">
        <v>1973</v>
      </c>
      <c r="B1265" s="2" t="s">
        <v>2305</v>
      </c>
      <c r="C1265" s="2" t="s">
        <v>1960</v>
      </c>
      <c r="D1265" s="59" t="s">
        <v>1968</v>
      </c>
      <c r="E1265" s="2">
        <v>78131804</v>
      </c>
      <c r="F1265" s="2" t="s">
        <v>1989</v>
      </c>
      <c r="G1265" s="3">
        <v>1</v>
      </c>
      <c r="H1265" s="3">
        <v>1</v>
      </c>
      <c r="I1265" s="2">
        <v>11.5</v>
      </c>
      <c r="J1265" s="2">
        <v>1</v>
      </c>
      <c r="K1265" s="2" t="s">
        <v>30</v>
      </c>
      <c r="L1265" s="2" t="s">
        <v>31</v>
      </c>
      <c r="M1265" s="59" t="s">
        <v>911</v>
      </c>
      <c r="N1265" s="2">
        <v>0</v>
      </c>
      <c r="O1265" s="9">
        <v>13156000</v>
      </c>
      <c r="P1265" s="8">
        <v>13156000</v>
      </c>
      <c r="Q1265" s="1">
        <v>0</v>
      </c>
      <c r="R1265" s="2">
        <v>0</v>
      </c>
      <c r="S1265" s="2" t="s">
        <v>1481</v>
      </c>
      <c r="T1265" s="2" t="s">
        <v>1482</v>
      </c>
      <c r="U1265" s="2" t="s">
        <v>1818</v>
      </c>
      <c r="V1265" s="2" t="s">
        <v>1819</v>
      </c>
      <c r="W1265" s="2" t="s">
        <v>1820</v>
      </c>
      <c r="X1265" s="2"/>
      <c r="Y1265" s="2" t="s">
        <v>1821</v>
      </c>
    </row>
    <row r="1266" spans="1:25" ht="90" x14ac:dyDescent="0.2">
      <c r="A1266" s="2" t="s">
        <v>1974</v>
      </c>
      <c r="B1266" s="2" t="s">
        <v>2305</v>
      </c>
      <c r="C1266" s="2" t="s">
        <v>1960</v>
      </c>
      <c r="D1266" s="59" t="s">
        <v>1968</v>
      </c>
      <c r="E1266" s="2">
        <v>78131804</v>
      </c>
      <c r="F1266" s="2" t="s">
        <v>1989</v>
      </c>
      <c r="G1266" s="3">
        <v>1</v>
      </c>
      <c r="H1266" s="3">
        <v>1</v>
      </c>
      <c r="I1266" s="2">
        <v>11.5</v>
      </c>
      <c r="J1266" s="2">
        <v>1</v>
      </c>
      <c r="K1266" s="2" t="s">
        <v>30</v>
      </c>
      <c r="L1266" s="2" t="s">
        <v>31</v>
      </c>
      <c r="M1266" s="59" t="s">
        <v>911</v>
      </c>
      <c r="N1266" s="2">
        <v>0</v>
      </c>
      <c r="O1266" s="9">
        <v>13156000</v>
      </c>
      <c r="P1266" s="8">
        <v>13156000</v>
      </c>
      <c r="Q1266" s="1">
        <v>0</v>
      </c>
      <c r="R1266" s="2">
        <v>0</v>
      </c>
      <c r="S1266" s="2" t="s">
        <v>1481</v>
      </c>
      <c r="T1266" s="2" t="s">
        <v>1482</v>
      </c>
      <c r="U1266" s="2" t="s">
        <v>1818</v>
      </c>
      <c r="V1266" s="2" t="s">
        <v>1819</v>
      </c>
      <c r="W1266" s="2" t="s">
        <v>1820</v>
      </c>
      <c r="X1266" s="2"/>
      <c r="Y1266" s="2" t="s">
        <v>1821</v>
      </c>
    </row>
    <row r="1267" spans="1:25" ht="90" x14ac:dyDescent="0.2">
      <c r="A1267" s="2" t="s">
        <v>1975</v>
      </c>
      <c r="B1267" s="2" t="s">
        <v>2305</v>
      </c>
      <c r="C1267" s="2" t="s">
        <v>1960</v>
      </c>
      <c r="D1267" s="59" t="s">
        <v>1968</v>
      </c>
      <c r="E1267" s="2">
        <v>78131804</v>
      </c>
      <c r="F1267" s="2" t="s">
        <v>1989</v>
      </c>
      <c r="G1267" s="3">
        <v>1</v>
      </c>
      <c r="H1267" s="3">
        <v>1</v>
      </c>
      <c r="I1267" s="2">
        <v>11.5</v>
      </c>
      <c r="J1267" s="2">
        <v>1</v>
      </c>
      <c r="K1267" s="2" t="s">
        <v>30</v>
      </c>
      <c r="L1267" s="2" t="s">
        <v>31</v>
      </c>
      <c r="M1267" s="59" t="s">
        <v>911</v>
      </c>
      <c r="N1267" s="2">
        <v>0</v>
      </c>
      <c r="O1267" s="9">
        <v>13156000</v>
      </c>
      <c r="P1267" s="8">
        <v>13156000</v>
      </c>
      <c r="Q1267" s="1">
        <v>0</v>
      </c>
      <c r="R1267" s="2">
        <v>0</v>
      </c>
      <c r="S1267" s="2" t="s">
        <v>1481</v>
      </c>
      <c r="T1267" s="2" t="s">
        <v>1482</v>
      </c>
      <c r="U1267" s="2" t="s">
        <v>1818</v>
      </c>
      <c r="V1267" s="2" t="s">
        <v>1819</v>
      </c>
      <c r="W1267" s="2" t="s">
        <v>1820</v>
      </c>
      <c r="X1267" s="2"/>
      <c r="Y1267" s="2" t="s">
        <v>1821</v>
      </c>
    </row>
    <row r="1268" spans="1:25" ht="90" x14ac:dyDescent="0.2">
      <c r="A1268" s="2" t="s">
        <v>1976</v>
      </c>
      <c r="B1268" s="2" t="s">
        <v>2305</v>
      </c>
      <c r="C1268" s="2" t="s">
        <v>1960</v>
      </c>
      <c r="D1268" s="59" t="s">
        <v>1968</v>
      </c>
      <c r="E1268" s="2">
        <v>78131804</v>
      </c>
      <c r="F1268" s="2" t="s">
        <v>1989</v>
      </c>
      <c r="G1268" s="3">
        <v>1</v>
      </c>
      <c r="H1268" s="3">
        <v>1</v>
      </c>
      <c r="I1268" s="2">
        <v>11.5</v>
      </c>
      <c r="J1268" s="2">
        <v>1</v>
      </c>
      <c r="K1268" s="2" t="s">
        <v>30</v>
      </c>
      <c r="L1268" s="2" t="s">
        <v>31</v>
      </c>
      <c r="M1268" s="59" t="s">
        <v>911</v>
      </c>
      <c r="N1268" s="2">
        <v>0</v>
      </c>
      <c r="O1268" s="9">
        <v>14352000</v>
      </c>
      <c r="P1268" s="8">
        <v>14352000</v>
      </c>
      <c r="Q1268" s="1">
        <v>0</v>
      </c>
      <c r="R1268" s="2">
        <v>0</v>
      </c>
      <c r="S1268" s="2" t="s">
        <v>1481</v>
      </c>
      <c r="T1268" s="2" t="s">
        <v>1482</v>
      </c>
      <c r="U1268" s="2" t="s">
        <v>1818</v>
      </c>
      <c r="V1268" s="2" t="s">
        <v>1819</v>
      </c>
      <c r="W1268" s="2" t="s">
        <v>1820</v>
      </c>
      <c r="X1268" s="2"/>
      <c r="Y1268" s="2" t="s">
        <v>1821</v>
      </c>
    </row>
    <row r="1269" spans="1:25" ht="90" x14ac:dyDescent="0.2">
      <c r="A1269" s="2" t="s">
        <v>1977</v>
      </c>
      <c r="B1269" s="2" t="s">
        <v>2305</v>
      </c>
      <c r="C1269" s="2" t="s">
        <v>1960</v>
      </c>
      <c r="D1269" s="59" t="s">
        <v>1968</v>
      </c>
      <c r="E1269" s="2">
        <v>78131804</v>
      </c>
      <c r="F1269" s="2" t="s">
        <v>1989</v>
      </c>
      <c r="G1269" s="3">
        <v>1</v>
      </c>
      <c r="H1269" s="3">
        <v>1</v>
      </c>
      <c r="I1269" s="2">
        <v>11.5</v>
      </c>
      <c r="J1269" s="2">
        <v>1</v>
      </c>
      <c r="K1269" s="2" t="s">
        <v>30</v>
      </c>
      <c r="L1269" s="2" t="s">
        <v>31</v>
      </c>
      <c r="M1269" s="59" t="s">
        <v>911</v>
      </c>
      <c r="N1269" s="2">
        <v>0</v>
      </c>
      <c r="O1269" s="9">
        <v>13156000</v>
      </c>
      <c r="P1269" s="8">
        <v>13156000</v>
      </c>
      <c r="Q1269" s="1">
        <v>0</v>
      </c>
      <c r="R1269" s="2">
        <v>0</v>
      </c>
      <c r="S1269" s="2" t="s">
        <v>1481</v>
      </c>
      <c r="T1269" s="2" t="s">
        <v>1482</v>
      </c>
      <c r="U1269" s="2" t="s">
        <v>1818</v>
      </c>
      <c r="V1269" s="2" t="s">
        <v>1819</v>
      </c>
      <c r="W1269" s="2" t="s">
        <v>1820</v>
      </c>
      <c r="X1269" s="2"/>
      <c r="Y1269" s="2" t="s">
        <v>1821</v>
      </c>
    </row>
    <row r="1270" spans="1:25" ht="90" x14ac:dyDescent="0.2">
      <c r="A1270" s="2" t="s">
        <v>1978</v>
      </c>
      <c r="B1270" s="2" t="s">
        <v>2305</v>
      </c>
      <c r="C1270" s="2" t="s">
        <v>1960</v>
      </c>
      <c r="D1270" s="59" t="s">
        <v>1968</v>
      </c>
      <c r="E1270" s="2">
        <v>78131804</v>
      </c>
      <c r="F1270" s="2" t="s">
        <v>1989</v>
      </c>
      <c r="G1270" s="3">
        <v>1</v>
      </c>
      <c r="H1270" s="3">
        <v>1</v>
      </c>
      <c r="I1270" s="2">
        <v>11.5</v>
      </c>
      <c r="J1270" s="2">
        <v>1</v>
      </c>
      <c r="K1270" s="2" t="s">
        <v>30</v>
      </c>
      <c r="L1270" s="2" t="s">
        <v>31</v>
      </c>
      <c r="M1270" s="59" t="s">
        <v>911</v>
      </c>
      <c r="N1270" s="2">
        <v>0</v>
      </c>
      <c r="O1270" s="9">
        <v>14352000</v>
      </c>
      <c r="P1270" s="8">
        <v>14352000</v>
      </c>
      <c r="Q1270" s="1">
        <v>0</v>
      </c>
      <c r="R1270" s="2">
        <v>0</v>
      </c>
      <c r="S1270" s="2" t="s">
        <v>1481</v>
      </c>
      <c r="T1270" s="2" t="s">
        <v>1482</v>
      </c>
      <c r="U1270" s="2" t="s">
        <v>1818</v>
      </c>
      <c r="V1270" s="2" t="s">
        <v>1819</v>
      </c>
      <c r="W1270" s="2" t="s">
        <v>1820</v>
      </c>
      <c r="X1270" s="2"/>
      <c r="Y1270" s="2" t="s">
        <v>1821</v>
      </c>
    </row>
    <row r="1271" spans="1:25" ht="90" x14ac:dyDescent="0.2">
      <c r="A1271" s="2" t="s">
        <v>1979</v>
      </c>
      <c r="B1271" s="2" t="s">
        <v>2305</v>
      </c>
      <c r="C1271" s="2" t="s">
        <v>1960</v>
      </c>
      <c r="D1271" s="59" t="s">
        <v>1968</v>
      </c>
      <c r="E1271" s="2">
        <v>78131804</v>
      </c>
      <c r="F1271" s="2" t="s">
        <v>1989</v>
      </c>
      <c r="G1271" s="3">
        <v>1</v>
      </c>
      <c r="H1271" s="3">
        <v>1</v>
      </c>
      <c r="I1271" s="2">
        <v>11.5</v>
      </c>
      <c r="J1271" s="2">
        <v>1</v>
      </c>
      <c r="K1271" s="2" t="s">
        <v>30</v>
      </c>
      <c r="L1271" s="2" t="s">
        <v>31</v>
      </c>
      <c r="M1271" s="59" t="s">
        <v>911</v>
      </c>
      <c r="N1271" s="2">
        <v>0</v>
      </c>
      <c r="O1271" s="9">
        <v>13156000</v>
      </c>
      <c r="P1271" s="8">
        <v>13156000</v>
      </c>
      <c r="Q1271" s="1">
        <v>0</v>
      </c>
      <c r="R1271" s="2">
        <v>0</v>
      </c>
      <c r="S1271" s="2" t="s">
        <v>1481</v>
      </c>
      <c r="T1271" s="2" t="s">
        <v>1482</v>
      </c>
      <c r="U1271" s="2" t="s">
        <v>1818</v>
      </c>
      <c r="V1271" s="2" t="s">
        <v>1819</v>
      </c>
      <c r="W1271" s="2" t="s">
        <v>1820</v>
      </c>
      <c r="X1271" s="2"/>
      <c r="Y1271" s="2" t="s">
        <v>1821</v>
      </c>
    </row>
    <row r="1272" spans="1:25" ht="90" x14ac:dyDescent="0.2">
      <c r="A1272" s="2" t="s">
        <v>1980</v>
      </c>
      <c r="B1272" s="2" t="s">
        <v>2305</v>
      </c>
      <c r="C1272" s="2" t="s">
        <v>1960</v>
      </c>
      <c r="D1272" s="59" t="s">
        <v>1968</v>
      </c>
      <c r="E1272" s="2">
        <v>80101604</v>
      </c>
      <c r="F1272" s="2" t="s">
        <v>1990</v>
      </c>
      <c r="G1272" s="3">
        <v>1</v>
      </c>
      <c r="H1272" s="3">
        <v>1</v>
      </c>
      <c r="I1272" s="2">
        <v>11.5</v>
      </c>
      <c r="J1272" s="2">
        <v>1</v>
      </c>
      <c r="K1272" s="2" t="s">
        <v>30</v>
      </c>
      <c r="L1272" s="2" t="s">
        <v>31</v>
      </c>
      <c r="M1272" s="59" t="s">
        <v>57</v>
      </c>
      <c r="N1272" s="2">
        <v>0</v>
      </c>
      <c r="O1272" s="9">
        <v>115000000</v>
      </c>
      <c r="P1272" s="8">
        <v>115000000</v>
      </c>
      <c r="Q1272" s="1">
        <v>0</v>
      </c>
      <c r="R1272" s="2">
        <v>0</v>
      </c>
      <c r="S1272" s="2" t="s">
        <v>1481</v>
      </c>
      <c r="T1272" s="2" t="s">
        <v>1482</v>
      </c>
      <c r="U1272" s="2" t="s">
        <v>1818</v>
      </c>
      <c r="V1272" s="2" t="s">
        <v>1819</v>
      </c>
      <c r="W1272" s="2" t="s">
        <v>1820</v>
      </c>
      <c r="X1272" s="2"/>
      <c r="Y1272" s="2" t="s">
        <v>1821</v>
      </c>
    </row>
    <row r="1273" spans="1:25" ht="90" x14ac:dyDescent="0.2">
      <c r="A1273" s="2" t="s">
        <v>1981</v>
      </c>
      <c r="B1273" s="2" t="s">
        <v>2305</v>
      </c>
      <c r="C1273" s="2" t="s">
        <v>1960</v>
      </c>
      <c r="D1273" s="59" t="s">
        <v>1968</v>
      </c>
      <c r="E1273" s="2">
        <v>80111706</v>
      </c>
      <c r="F1273" s="2" t="s">
        <v>1991</v>
      </c>
      <c r="G1273" s="3">
        <v>1</v>
      </c>
      <c r="H1273" s="3">
        <v>1</v>
      </c>
      <c r="I1273" s="2">
        <v>11.5</v>
      </c>
      <c r="J1273" s="2">
        <v>1</v>
      </c>
      <c r="K1273" s="2" t="s">
        <v>30</v>
      </c>
      <c r="L1273" s="2" t="s">
        <v>31</v>
      </c>
      <c r="M1273" s="2" t="s">
        <v>911</v>
      </c>
      <c r="N1273" s="2">
        <v>0</v>
      </c>
      <c r="O1273" s="9">
        <v>35880000</v>
      </c>
      <c r="P1273" s="8">
        <v>35880000</v>
      </c>
      <c r="Q1273" s="1">
        <v>0</v>
      </c>
      <c r="R1273" s="2">
        <v>0</v>
      </c>
      <c r="S1273" s="2" t="s">
        <v>1481</v>
      </c>
      <c r="T1273" s="2" t="s">
        <v>1482</v>
      </c>
      <c r="U1273" s="2" t="s">
        <v>1818</v>
      </c>
      <c r="V1273" s="2" t="s">
        <v>1819</v>
      </c>
      <c r="W1273" s="2" t="s">
        <v>1820</v>
      </c>
      <c r="X1273" s="2"/>
      <c r="Y1273" s="2" t="s">
        <v>1821</v>
      </c>
    </row>
    <row r="1274" spans="1:25" ht="135" x14ac:dyDescent="0.2">
      <c r="A1274" s="2" t="s">
        <v>1982</v>
      </c>
      <c r="B1274" s="2" t="s">
        <v>2305</v>
      </c>
      <c r="C1274" s="2" t="s">
        <v>1960</v>
      </c>
      <c r="D1274" s="59" t="s">
        <v>1968</v>
      </c>
      <c r="E1274" s="2">
        <v>81102702</v>
      </c>
      <c r="F1274" s="2" t="s">
        <v>1992</v>
      </c>
      <c r="G1274" s="3">
        <v>1</v>
      </c>
      <c r="H1274" s="3">
        <v>1</v>
      </c>
      <c r="I1274" s="2">
        <v>11.5</v>
      </c>
      <c r="J1274" s="2">
        <v>1</v>
      </c>
      <c r="K1274" s="2" t="s">
        <v>30</v>
      </c>
      <c r="L1274" s="2" t="s">
        <v>31</v>
      </c>
      <c r="M1274" s="2" t="s">
        <v>57</v>
      </c>
      <c r="N1274" s="2">
        <v>0</v>
      </c>
      <c r="O1274" s="9">
        <v>36478000</v>
      </c>
      <c r="P1274" s="8">
        <v>36478000</v>
      </c>
      <c r="Q1274" s="1">
        <v>0</v>
      </c>
      <c r="R1274" s="2">
        <v>0</v>
      </c>
      <c r="S1274" s="2" t="s">
        <v>1481</v>
      </c>
      <c r="T1274" s="2" t="s">
        <v>1482</v>
      </c>
      <c r="U1274" s="2" t="s">
        <v>1818</v>
      </c>
      <c r="V1274" s="2" t="s">
        <v>1819</v>
      </c>
      <c r="W1274" s="2" t="s">
        <v>1820</v>
      </c>
      <c r="X1274" s="2"/>
      <c r="Y1274" s="2" t="s">
        <v>1821</v>
      </c>
    </row>
    <row r="1275" spans="1:25" ht="135" x14ac:dyDescent="0.2">
      <c r="A1275" s="2" t="s">
        <v>1983</v>
      </c>
      <c r="B1275" s="2" t="s">
        <v>2305</v>
      </c>
      <c r="C1275" s="2" t="s">
        <v>1960</v>
      </c>
      <c r="D1275" s="59" t="s">
        <v>1968</v>
      </c>
      <c r="E1275" s="2">
        <v>81102702</v>
      </c>
      <c r="F1275" s="2" t="s">
        <v>1993</v>
      </c>
      <c r="G1275" s="3">
        <v>1</v>
      </c>
      <c r="H1275" s="3">
        <v>1</v>
      </c>
      <c r="I1275" s="2">
        <v>11.5</v>
      </c>
      <c r="J1275" s="2">
        <v>1</v>
      </c>
      <c r="K1275" s="2" t="s">
        <v>30</v>
      </c>
      <c r="L1275" s="2" t="s">
        <v>31</v>
      </c>
      <c r="M1275" s="59" t="s">
        <v>911</v>
      </c>
      <c r="N1275" s="2">
        <v>0</v>
      </c>
      <c r="O1275" s="9">
        <v>34500000</v>
      </c>
      <c r="P1275" s="8">
        <v>34500000</v>
      </c>
      <c r="Q1275" s="1">
        <v>0</v>
      </c>
      <c r="R1275" s="2">
        <v>0</v>
      </c>
      <c r="S1275" s="2" t="s">
        <v>1481</v>
      </c>
      <c r="T1275" s="2" t="s">
        <v>1482</v>
      </c>
      <c r="U1275" s="2" t="s">
        <v>1818</v>
      </c>
      <c r="V1275" s="2" t="s">
        <v>1819</v>
      </c>
      <c r="W1275" s="2" t="s">
        <v>1820</v>
      </c>
      <c r="X1275" s="2"/>
      <c r="Y1275" s="2" t="s">
        <v>1821</v>
      </c>
    </row>
    <row r="1276" spans="1:25" ht="90" x14ac:dyDescent="0.2">
      <c r="A1276" s="2" t="s">
        <v>1984</v>
      </c>
      <c r="B1276" s="2" t="s">
        <v>2305</v>
      </c>
      <c r="C1276" s="2" t="s">
        <v>1960</v>
      </c>
      <c r="D1276" s="59" t="s">
        <v>1968</v>
      </c>
      <c r="E1276" s="2">
        <v>80101506</v>
      </c>
      <c r="F1276" s="2" t="s">
        <v>1994</v>
      </c>
      <c r="G1276" s="3">
        <v>1</v>
      </c>
      <c r="H1276" s="3">
        <v>1</v>
      </c>
      <c r="I1276" s="2">
        <v>11.5</v>
      </c>
      <c r="J1276" s="2">
        <v>1</v>
      </c>
      <c r="K1276" s="2" t="s">
        <v>30</v>
      </c>
      <c r="L1276" s="2" t="s">
        <v>31</v>
      </c>
      <c r="M1276" s="59" t="s">
        <v>911</v>
      </c>
      <c r="N1276" s="2">
        <v>0</v>
      </c>
      <c r="O1276" s="9">
        <v>35880000</v>
      </c>
      <c r="P1276" s="8">
        <v>35880000</v>
      </c>
      <c r="Q1276" s="1">
        <v>0</v>
      </c>
      <c r="R1276" s="2">
        <v>0</v>
      </c>
      <c r="S1276" s="2" t="s">
        <v>1481</v>
      </c>
      <c r="T1276" s="2" t="s">
        <v>1482</v>
      </c>
      <c r="U1276" s="2" t="s">
        <v>1818</v>
      </c>
      <c r="V1276" s="2" t="s">
        <v>1819</v>
      </c>
      <c r="W1276" s="2" t="s">
        <v>1820</v>
      </c>
      <c r="X1276" s="2"/>
      <c r="Y1276" s="2" t="s">
        <v>1821</v>
      </c>
    </row>
    <row r="1277" spans="1:25" ht="90" x14ac:dyDescent="0.2">
      <c r="A1277" s="2" t="s">
        <v>1985</v>
      </c>
      <c r="B1277" s="2" t="s">
        <v>2305</v>
      </c>
      <c r="C1277" s="2" t="s">
        <v>1960</v>
      </c>
      <c r="D1277" s="59" t="s">
        <v>1968</v>
      </c>
      <c r="E1277" s="2">
        <v>80101506</v>
      </c>
      <c r="F1277" s="2" t="s">
        <v>1995</v>
      </c>
      <c r="G1277" s="3">
        <v>1</v>
      </c>
      <c r="H1277" s="3">
        <v>1</v>
      </c>
      <c r="I1277" s="2">
        <v>11.5</v>
      </c>
      <c r="J1277" s="2">
        <v>1</v>
      </c>
      <c r="K1277" s="2" t="s">
        <v>30</v>
      </c>
      <c r="L1277" s="2" t="s">
        <v>31</v>
      </c>
      <c r="M1277" s="59" t="s">
        <v>911</v>
      </c>
      <c r="N1277" s="2">
        <v>0</v>
      </c>
      <c r="O1277" s="9">
        <v>32989751</v>
      </c>
      <c r="P1277" s="8">
        <v>32989751</v>
      </c>
      <c r="Q1277" s="1">
        <v>0</v>
      </c>
      <c r="R1277" s="2">
        <v>0</v>
      </c>
      <c r="S1277" s="2" t="s">
        <v>1481</v>
      </c>
      <c r="T1277" s="2" t="s">
        <v>1482</v>
      </c>
      <c r="U1277" s="2" t="s">
        <v>1818</v>
      </c>
      <c r="V1277" s="2" t="s">
        <v>1819</v>
      </c>
      <c r="W1277" s="2" t="s">
        <v>1820</v>
      </c>
      <c r="X1277" s="2"/>
      <c r="Y1277" s="2" t="s">
        <v>1821</v>
      </c>
    </row>
    <row r="1278" spans="1:25" ht="105" x14ac:dyDescent="0.2">
      <c r="A1278" s="2" t="s">
        <v>1986</v>
      </c>
      <c r="B1278" s="2" t="s">
        <v>2305</v>
      </c>
      <c r="C1278" s="2" t="s">
        <v>1960</v>
      </c>
      <c r="D1278" s="59" t="s">
        <v>1968</v>
      </c>
      <c r="E1278" s="2">
        <v>80101506</v>
      </c>
      <c r="F1278" s="2" t="s">
        <v>1996</v>
      </c>
      <c r="G1278" s="3">
        <v>1</v>
      </c>
      <c r="H1278" s="3">
        <v>1</v>
      </c>
      <c r="I1278" s="2">
        <v>11.5</v>
      </c>
      <c r="J1278" s="2">
        <v>1</v>
      </c>
      <c r="K1278" s="2" t="s">
        <v>30</v>
      </c>
      <c r="L1278" s="2" t="s">
        <v>31</v>
      </c>
      <c r="M1278" s="59" t="s">
        <v>57</v>
      </c>
      <c r="N1278" s="2">
        <v>0</v>
      </c>
      <c r="O1278" s="9">
        <v>83720000</v>
      </c>
      <c r="P1278" s="8">
        <v>83720000</v>
      </c>
      <c r="Q1278" s="1">
        <v>0</v>
      </c>
      <c r="R1278" s="2">
        <v>0</v>
      </c>
      <c r="S1278" s="2" t="s">
        <v>1481</v>
      </c>
      <c r="T1278" s="2" t="s">
        <v>1482</v>
      </c>
      <c r="U1278" s="2" t="s">
        <v>1818</v>
      </c>
      <c r="V1278" s="2" t="s">
        <v>1819</v>
      </c>
      <c r="W1278" s="2" t="s">
        <v>1820</v>
      </c>
      <c r="X1278" s="2"/>
      <c r="Y1278" s="2" t="s">
        <v>1821</v>
      </c>
    </row>
    <row r="1279" spans="1:25" ht="105" x14ac:dyDescent="0.2">
      <c r="A1279" s="2" t="s">
        <v>1987</v>
      </c>
      <c r="B1279" s="2" t="s">
        <v>2305</v>
      </c>
      <c r="C1279" s="2" t="s">
        <v>1960</v>
      </c>
      <c r="D1279" s="59" t="s">
        <v>1968</v>
      </c>
      <c r="E1279" s="2">
        <v>80101506</v>
      </c>
      <c r="F1279" s="2" t="s">
        <v>1997</v>
      </c>
      <c r="G1279" s="3">
        <v>1</v>
      </c>
      <c r="H1279" s="3">
        <v>1</v>
      </c>
      <c r="I1279" s="2">
        <v>11.5</v>
      </c>
      <c r="J1279" s="2">
        <v>1</v>
      </c>
      <c r="K1279" s="2" t="s">
        <v>30</v>
      </c>
      <c r="L1279" s="2" t="s">
        <v>31</v>
      </c>
      <c r="M1279" s="59" t="s">
        <v>57</v>
      </c>
      <c r="N1279" s="2">
        <v>0</v>
      </c>
      <c r="O1279" s="9">
        <v>51750000</v>
      </c>
      <c r="P1279" s="8">
        <v>51750000</v>
      </c>
      <c r="Q1279" s="1">
        <v>0</v>
      </c>
      <c r="R1279" s="2">
        <v>0</v>
      </c>
      <c r="S1279" s="2" t="s">
        <v>1481</v>
      </c>
      <c r="T1279" s="2" t="s">
        <v>1482</v>
      </c>
      <c r="U1279" s="2" t="s">
        <v>1818</v>
      </c>
      <c r="V1279" s="2" t="s">
        <v>1819</v>
      </c>
      <c r="W1279" s="2" t="s">
        <v>1820</v>
      </c>
      <c r="X1279" s="2"/>
      <c r="Y1279" s="2" t="s">
        <v>1821</v>
      </c>
    </row>
    <row r="1280" spans="1:25" ht="90" x14ac:dyDescent="0.2">
      <c r="A1280" s="2" t="s">
        <v>1988</v>
      </c>
      <c r="B1280" s="2" t="s">
        <v>2305</v>
      </c>
      <c r="C1280" s="2" t="s">
        <v>1960</v>
      </c>
      <c r="D1280" s="59" t="s">
        <v>1968</v>
      </c>
      <c r="E1280" s="2">
        <v>81111819</v>
      </c>
      <c r="F1280" s="2" t="s">
        <v>1998</v>
      </c>
      <c r="G1280" s="3">
        <v>1</v>
      </c>
      <c r="H1280" s="3">
        <v>1</v>
      </c>
      <c r="I1280" s="2">
        <v>11.5</v>
      </c>
      <c r="J1280" s="2">
        <v>1</v>
      </c>
      <c r="K1280" s="2" t="s">
        <v>30</v>
      </c>
      <c r="L1280" s="2" t="s">
        <v>31</v>
      </c>
      <c r="M1280" s="59" t="s">
        <v>911</v>
      </c>
      <c r="N1280" s="2">
        <v>0</v>
      </c>
      <c r="O1280" s="9">
        <v>35880000</v>
      </c>
      <c r="P1280" s="8">
        <v>35880000</v>
      </c>
      <c r="Q1280" s="1">
        <v>0</v>
      </c>
      <c r="R1280" s="2">
        <v>0</v>
      </c>
      <c r="S1280" s="2" t="s">
        <v>1481</v>
      </c>
      <c r="T1280" s="2" t="s">
        <v>1482</v>
      </c>
      <c r="U1280" s="2" t="s">
        <v>1818</v>
      </c>
      <c r="V1280" s="2" t="s">
        <v>1819</v>
      </c>
      <c r="W1280" s="2" t="s">
        <v>1820</v>
      </c>
      <c r="X1280" s="2"/>
      <c r="Y1280" s="2" t="s">
        <v>1821</v>
      </c>
    </row>
    <row r="1281" spans="1:25" ht="90" x14ac:dyDescent="0.2">
      <c r="A1281" s="2" t="s">
        <v>1999</v>
      </c>
      <c r="B1281" s="2" t="s">
        <v>2305</v>
      </c>
      <c r="C1281" s="2" t="s">
        <v>1960</v>
      </c>
      <c r="D1281" s="59" t="s">
        <v>1968</v>
      </c>
      <c r="E1281" s="2">
        <v>81111819</v>
      </c>
      <c r="F1281" s="2" t="s">
        <v>2063</v>
      </c>
      <c r="G1281" s="3">
        <v>1</v>
      </c>
      <c r="H1281" s="3">
        <v>1</v>
      </c>
      <c r="I1281" s="2">
        <v>11.5</v>
      </c>
      <c r="J1281" s="2">
        <v>1</v>
      </c>
      <c r="K1281" s="2" t="s">
        <v>30</v>
      </c>
      <c r="L1281" s="2" t="s">
        <v>31</v>
      </c>
      <c r="M1281" s="59" t="s">
        <v>57</v>
      </c>
      <c r="N1281" s="2">
        <v>0</v>
      </c>
      <c r="O1281" s="9">
        <v>43762836</v>
      </c>
      <c r="P1281" s="8">
        <v>43762836</v>
      </c>
      <c r="Q1281" s="1">
        <v>0</v>
      </c>
      <c r="R1281" s="2">
        <v>0</v>
      </c>
      <c r="S1281" s="2" t="s">
        <v>1481</v>
      </c>
      <c r="T1281" s="2" t="s">
        <v>1482</v>
      </c>
      <c r="U1281" s="2" t="s">
        <v>1818</v>
      </c>
      <c r="V1281" s="2" t="s">
        <v>1819</v>
      </c>
      <c r="W1281" s="2" t="s">
        <v>1820</v>
      </c>
      <c r="X1281" s="2"/>
      <c r="Y1281" s="2" t="s">
        <v>1821</v>
      </c>
    </row>
    <row r="1282" spans="1:25" ht="90" x14ac:dyDescent="0.2">
      <c r="A1282" s="2" t="s">
        <v>2000</v>
      </c>
      <c r="B1282" s="2" t="s">
        <v>2305</v>
      </c>
      <c r="C1282" s="2" t="s">
        <v>1960</v>
      </c>
      <c r="D1282" s="59" t="s">
        <v>1968</v>
      </c>
      <c r="E1282" s="2">
        <v>81111819</v>
      </c>
      <c r="F1282" s="2" t="s">
        <v>2064</v>
      </c>
      <c r="G1282" s="3">
        <v>1</v>
      </c>
      <c r="H1282" s="3">
        <v>1</v>
      </c>
      <c r="I1282" s="2">
        <v>6</v>
      </c>
      <c r="J1282" s="2">
        <v>1</v>
      </c>
      <c r="K1282" s="2" t="s">
        <v>30</v>
      </c>
      <c r="L1282" s="2" t="s">
        <v>31</v>
      </c>
      <c r="M1282" s="59" t="s">
        <v>911</v>
      </c>
      <c r="N1282" s="2">
        <v>0</v>
      </c>
      <c r="O1282" s="9">
        <v>11363292</v>
      </c>
      <c r="P1282" s="8">
        <v>11363292</v>
      </c>
      <c r="Q1282" s="1">
        <v>0</v>
      </c>
      <c r="R1282" s="2">
        <v>0</v>
      </c>
      <c r="S1282" s="2" t="s">
        <v>1481</v>
      </c>
      <c r="T1282" s="2" t="s">
        <v>1482</v>
      </c>
      <c r="U1282" s="2" t="s">
        <v>1818</v>
      </c>
      <c r="V1282" s="2" t="s">
        <v>1819</v>
      </c>
      <c r="W1282" s="2" t="s">
        <v>1820</v>
      </c>
      <c r="X1282" s="2"/>
      <c r="Y1282" s="2" t="s">
        <v>1821</v>
      </c>
    </row>
    <row r="1283" spans="1:25" ht="90" x14ac:dyDescent="0.2">
      <c r="A1283" s="2" t="s">
        <v>2001</v>
      </c>
      <c r="B1283" s="2" t="s">
        <v>2305</v>
      </c>
      <c r="C1283" s="2" t="s">
        <v>1960</v>
      </c>
      <c r="D1283" s="59" t="s">
        <v>1968</v>
      </c>
      <c r="E1283" s="2">
        <v>81111819</v>
      </c>
      <c r="F1283" s="2" t="s">
        <v>2064</v>
      </c>
      <c r="G1283" s="3">
        <v>1</v>
      </c>
      <c r="H1283" s="3">
        <v>1</v>
      </c>
      <c r="I1283" s="2">
        <v>6</v>
      </c>
      <c r="J1283" s="2">
        <v>1</v>
      </c>
      <c r="K1283" s="2" t="s">
        <v>30</v>
      </c>
      <c r="L1283" s="2" t="s">
        <v>31</v>
      </c>
      <c r="M1283" s="59" t="s">
        <v>911</v>
      </c>
      <c r="N1283" s="2">
        <v>0</v>
      </c>
      <c r="O1283" s="9">
        <v>11363292</v>
      </c>
      <c r="P1283" s="8">
        <v>11363292</v>
      </c>
      <c r="Q1283" s="1">
        <v>0</v>
      </c>
      <c r="R1283" s="2">
        <v>0</v>
      </c>
      <c r="S1283" s="2" t="s">
        <v>1481</v>
      </c>
      <c r="T1283" s="2" t="s">
        <v>1482</v>
      </c>
      <c r="U1283" s="2" t="s">
        <v>1818</v>
      </c>
      <c r="V1283" s="2" t="s">
        <v>1819</v>
      </c>
      <c r="W1283" s="2" t="s">
        <v>1820</v>
      </c>
      <c r="X1283" s="2"/>
      <c r="Y1283" s="2" t="s">
        <v>1821</v>
      </c>
    </row>
    <row r="1284" spans="1:25" ht="90" x14ac:dyDescent="0.2">
      <c r="A1284" s="2" t="s">
        <v>2002</v>
      </c>
      <c r="B1284" s="2" t="s">
        <v>2305</v>
      </c>
      <c r="C1284" s="2" t="s">
        <v>1960</v>
      </c>
      <c r="D1284" s="59" t="s">
        <v>1968</v>
      </c>
      <c r="E1284" s="2">
        <v>81111819</v>
      </c>
      <c r="F1284" s="2" t="s">
        <v>2064</v>
      </c>
      <c r="G1284" s="3">
        <v>1</v>
      </c>
      <c r="H1284" s="3">
        <v>1</v>
      </c>
      <c r="I1284" s="2">
        <v>6</v>
      </c>
      <c r="J1284" s="2">
        <v>1</v>
      </c>
      <c r="K1284" s="2" t="s">
        <v>30</v>
      </c>
      <c r="L1284" s="2" t="s">
        <v>31</v>
      </c>
      <c r="M1284" s="59" t="s">
        <v>911</v>
      </c>
      <c r="N1284" s="2">
        <v>0</v>
      </c>
      <c r="O1284" s="9">
        <v>11363292</v>
      </c>
      <c r="P1284" s="8">
        <v>11363292</v>
      </c>
      <c r="Q1284" s="1">
        <v>0</v>
      </c>
      <c r="R1284" s="2">
        <v>0</v>
      </c>
      <c r="S1284" s="2" t="s">
        <v>1481</v>
      </c>
      <c r="T1284" s="2" t="s">
        <v>1482</v>
      </c>
      <c r="U1284" s="2" t="s">
        <v>1818</v>
      </c>
      <c r="V1284" s="2" t="s">
        <v>1819</v>
      </c>
      <c r="W1284" s="2" t="s">
        <v>1820</v>
      </c>
      <c r="X1284" s="2"/>
      <c r="Y1284" s="2" t="s">
        <v>1821</v>
      </c>
    </row>
    <row r="1285" spans="1:25" ht="90" x14ac:dyDescent="0.2">
      <c r="A1285" s="2" t="s">
        <v>2003</v>
      </c>
      <c r="B1285" s="2" t="s">
        <v>2305</v>
      </c>
      <c r="C1285" s="2" t="s">
        <v>1960</v>
      </c>
      <c r="D1285" s="59" t="s">
        <v>1968</v>
      </c>
      <c r="E1285" s="2">
        <v>81111819</v>
      </c>
      <c r="F1285" s="2" t="s">
        <v>2064</v>
      </c>
      <c r="G1285" s="3">
        <v>1</v>
      </c>
      <c r="H1285" s="3">
        <v>1</v>
      </c>
      <c r="I1285" s="2">
        <v>6</v>
      </c>
      <c r="J1285" s="2">
        <v>1</v>
      </c>
      <c r="K1285" s="2" t="s">
        <v>30</v>
      </c>
      <c r="L1285" s="2" t="s">
        <v>31</v>
      </c>
      <c r="M1285" s="59" t="s">
        <v>911</v>
      </c>
      <c r="N1285" s="2">
        <v>0</v>
      </c>
      <c r="O1285" s="9">
        <v>11363292</v>
      </c>
      <c r="P1285" s="8">
        <v>11363292</v>
      </c>
      <c r="Q1285" s="1">
        <v>0</v>
      </c>
      <c r="R1285" s="2">
        <v>0</v>
      </c>
      <c r="S1285" s="2" t="s">
        <v>1481</v>
      </c>
      <c r="T1285" s="2" t="s">
        <v>1482</v>
      </c>
      <c r="U1285" s="2" t="s">
        <v>1818</v>
      </c>
      <c r="V1285" s="2" t="s">
        <v>1819</v>
      </c>
      <c r="W1285" s="2" t="s">
        <v>1820</v>
      </c>
      <c r="X1285" s="2"/>
      <c r="Y1285" s="2" t="s">
        <v>1821</v>
      </c>
    </row>
    <row r="1286" spans="1:25" ht="90" x14ac:dyDescent="0.2">
      <c r="A1286" s="2" t="s">
        <v>2004</v>
      </c>
      <c r="B1286" s="2" t="s">
        <v>2305</v>
      </c>
      <c r="C1286" s="2" t="s">
        <v>1960</v>
      </c>
      <c r="D1286" s="59" t="s">
        <v>1968</v>
      </c>
      <c r="E1286" s="2">
        <v>81111819</v>
      </c>
      <c r="F1286" s="2" t="s">
        <v>2064</v>
      </c>
      <c r="G1286" s="3">
        <v>1</v>
      </c>
      <c r="H1286" s="3">
        <v>1</v>
      </c>
      <c r="I1286" s="2">
        <v>6</v>
      </c>
      <c r="J1286" s="2">
        <v>1</v>
      </c>
      <c r="K1286" s="2" t="s">
        <v>30</v>
      </c>
      <c r="L1286" s="2" t="s">
        <v>31</v>
      </c>
      <c r="M1286" s="59" t="s">
        <v>911</v>
      </c>
      <c r="N1286" s="2">
        <v>0</v>
      </c>
      <c r="O1286" s="9">
        <v>11363292</v>
      </c>
      <c r="P1286" s="8">
        <v>11363292</v>
      </c>
      <c r="Q1286" s="1">
        <v>0</v>
      </c>
      <c r="R1286" s="2">
        <v>0</v>
      </c>
      <c r="S1286" s="2" t="s">
        <v>1481</v>
      </c>
      <c r="T1286" s="2" t="s">
        <v>1482</v>
      </c>
      <c r="U1286" s="2" t="s">
        <v>1818</v>
      </c>
      <c r="V1286" s="2" t="s">
        <v>1819</v>
      </c>
      <c r="W1286" s="2" t="s">
        <v>1820</v>
      </c>
      <c r="X1286" s="2"/>
      <c r="Y1286" s="2" t="s">
        <v>1821</v>
      </c>
    </row>
    <row r="1287" spans="1:25" ht="90" x14ac:dyDescent="0.2">
      <c r="A1287" s="2" t="s">
        <v>2005</v>
      </c>
      <c r="B1287" s="2" t="s">
        <v>2305</v>
      </c>
      <c r="C1287" s="2" t="s">
        <v>1960</v>
      </c>
      <c r="D1287" s="59" t="s">
        <v>1968</v>
      </c>
      <c r="E1287" s="2">
        <v>81111819</v>
      </c>
      <c r="F1287" s="2" t="s">
        <v>2064</v>
      </c>
      <c r="G1287" s="3">
        <v>1</v>
      </c>
      <c r="H1287" s="3">
        <v>1</v>
      </c>
      <c r="I1287" s="2">
        <v>6</v>
      </c>
      <c r="J1287" s="2">
        <v>1</v>
      </c>
      <c r="K1287" s="2" t="s">
        <v>30</v>
      </c>
      <c r="L1287" s="2" t="s">
        <v>31</v>
      </c>
      <c r="M1287" s="59" t="s">
        <v>911</v>
      </c>
      <c r="N1287" s="2">
        <v>0</v>
      </c>
      <c r="O1287" s="9">
        <v>11363292</v>
      </c>
      <c r="P1287" s="8">
        <v>11363292</v>
      </c>
      <c r="Q1287" s="1">
        <v>0</v>
      </c>
      <c r="R1287" s="2">
        <v>0</v>
      </c>
      <c r="S1287" s="2" t="s">
        <v>1481</v>
      </c>
      <c r="T1287" s="2" t="s">
        <v>1482</v>
      </c>
      <c r="U1287" s="2" t="s">
        <v>1818</v>
      </c>
      <c r="V1287" s="2" t="s">
        <v>1819</v>
      </c>
      <c r="W1287" s="2" t="s">
        <v>1820</v>
      </c>
      <c r="X1287" s="2"/>
      <c r="Y1287" s="2" t="s">
        <v>1821</v>
      </c>
    </row>
    <row r="1288" spans="1:25" ht="90" x14ac:dyDescent="0.2">
      <c r="A1288" s="2" t="s">
        <v>2006</v>
      </c>
      <c r="B1288" s="2" t="s">
        <v>2305</v>
      </c>
      <c r="C1288" s="2" t="s">
        <v>1960</v>
      </c>
      <c r="D1288" s="59" t="s">
        <v>1968</v>
      </c>
      <c r="E1288" s="2">
        <v>81111819</v>
      </c>
      <c r="F1288" s="2" t="s">
        <v>2064</v>
      </c>
      <c r="G1288" s="3">
        <v>1</v>
      </c>
      <c r="H1288" s="3">
        <v>1</v>
      </c>
      <c r="I1288" s="2">
        <v>6</v>
      </c>
      <c r="J1288" s="2">
        <v>1</v>
      </c>
      <c r="K1288" s="2" t="s">
        <v>30</v>
      </c>
      <c r="L1288" s="2" t="s">
        <v>31</v>
      </c>
      <c r="M1288" s="59" t="s">
        <v>911</v>
      </c>
      <c r="N1288" s="2">
        <v>0</v>
      </c>
      <c r="O1288" s="9">
        <v>11363292</v>
      </c>
      <c r="P1288" s="8">
        <v>11363292</v>
      </c>
      <c r="Q1288" s="1">
        <v>0</v>
      </c>
      <c r="R1288" s="2">
        <v>0</v>
      </c>
      <c r="S1288" s="2" t="s">
        <v>1481</v>
      </c>
      <c r="T1288" s="2" t="s">
        <v>1482</v>
      </c>
      <c r="U1288" s="2" t="s">
        <v>1818</v>
      </c>
      <c r="V1288" s="2" t="s">
        <v>1819</v>
      </c>
      <c r="W1288" s="2" t="s">
        <v>1820</v>
      </c>
      <c r="X1288" s="2"/>
      <c r="Y1288" s="2" t="s">
        <v>1821</v>
      </c>
    </row>
    <row r="1289" spans="1:25" ht="90" x14ac:dyDescent="0.2">
      <c r="A1289" s="2" t="s">
        <v>2007</v>
      </c>
      <c r="B1289" s="2" t="s">
        <v>2305</v>
      </c>
      <c r="C1289" s="2" t="s">
        <v>1960</v>
      </c>
      <c r="D1289" s="59" t="s">
        <v>1968</v>
      </c>
      <c r="E1289" s="2">
        <v>81111819</v>
      </c>
      <c r="F1289" s="2" t="s">
        <v>2064</v>
      </c>
      <c r="G1289" s="3">
        <v>1</v>
      </c>
      <c r="H1289" s="3">
        <v>1</v>
      </c>
      <c r="I1289" s="2">
        <v>6</v>
      </c>
      <c r="J1289" s="2">
        <v>1</v>
      </c>
      <c r="K1289" s="2" t="s">
        <v>30</v>
      </c>
      <c r="L1289" s="2" t="s">
        <v>31</v>
      </c>
      <c r="M1289" s="59" t="s">
        <v>911</v>
      </c>
      <c r="N1289" s="2">
        <v>0</v>
      </c>
      <c r="O1289" s="9">
        <v>11363292</v>
      </c>
      <c r="P1289" s="8">
        <v>11363292</v>
      </c>
      <c r="Q1289" s="1">
        <v>0</v>
      </c>
      <c r="R1289" s="2">
        <v>0</v>
      </c>
      <c r="S1289" s="2" t="s">
        <v>1481</v>
      </c>
      <c r="T1289" s="2" t="s">
        <v>1482</v>
      </c>
      <c r="U1289" s="2" t="s">
        <v>1818</v>
      </c>
      <c r="V1289" s="2" t="s">
        <v>1819</v>
      </c>
      <c r="W1289" s="2" t="s">
        <v>1820</v>
      </c>
      <c r="X1289" s="2"/>
      <c r="Y1289" s="2" t="s">
        <v>1821</v>
      </c>
    </row>
    <row r="1290" spans="1:25" ht="90" x14ac:dyDescent="0.2">
      <c r="A1290" s="2" t="s">
        <v>2008</v>
      </c>
      <c r="B1290" s="2" t="s">
        <v>2305</v>
      </c>
      <c r="C1290" s="2" t="s">
        <v>1960</v>
      </c>
      <c r="D1290" s="59" t="s">
        <v>1968</v>
      </c>
      <c r="E1290" s="2">
        <v>81111819</v>
      </c>
      <c r="F1290" s="2" t="s">
        <v>2064</v>
      </c>
      <c r="G1290" s="3">
        <v>1</v>
      </c>
      <c r="H1290" s="3">
        <v>1</v>
      </c>
      <c r="I1290" s="2">
        <v>6</v>
      </c>
      <c r="J1290" s="2">
        <v>1</v>
      </c>
      <c r="K1290" s="2" t="s">
        <v>30</v>
      </c>
      <c r="L1290" s="2" t="s">
        <v>31</v>
      </c>
      <c r="M1290" s="59" t="s">
        <v>911</v>
      </c>
      <c r="N1290" s="2">
        <v>0</v>
      </c>
      <c r="O1290" s="9">
        <v>11363292</v>
      </c>
      <c r="P1290" s="8">
        <v>11363292</v>
      </c>
      <c r="Q1290" s="1">
        <v>0</v>
      </c>
      <c r="R1290" s="2">
        <v>0</v>
      </c>
      <c r="S1290" s="2" t="s">
        <v>1481</v>
      </c>
      <c r="T1290" s="2" t="s">
        <v>1482</v>
      </c>
      <c r="U1290" s="2" t="s">
        <v>1818</v>
      </c>
      <c r="V1290" s="2" t="s">
        <v>1819</v>
      </c>
      <c r="W1290" s="2" t="s">
        <v>1820</v>
      </c>
      <c r="X1290" s="2"/>
      <c r="Y1290" s="2" t="s">
        <v>1821</v>
      </c>
    </row>
    <row r="1291" spans="1:25" ht="90" x14ac:dyDescent="0.2">
      <c r="A1291" s="2" t="s">
        <v>2009</v>
      </c>
      <c r="B1291" s="2" t="s">
        <v>2305</v>
      </c>
      <c r="C1291" s="2" t="s">
        <v>1960</v>
      </c>
      <c r="D1291" s="59" t="s">
        <v>1968</v>
      </c>
      <c r="E1291" s="2">
        <v>81111819</v>
      </c>
      <c r="F1291" s="2" t="s">
        <v>2064</v>
      </c>
      <c r="G1291" s="3">
        <v>1</v>
      </c>
      <c r="H1291" s="3">
        <v>1</v>
      </c>
      <c r="I1291" s="2">
        <v>6</v>
      </c>
      <c r="J1291" s="2">
        <v>1</v>
      </c>
      <c r="K1291" s="2" t="s">
        <v>30</v>
      </c>
      <c r="L1291" s="2" t="s">
        <v>31</v>
      </c>
      <c r="M1291" s="59" t="s">
        <v>911</v>
      </c>
      <c r="N1291" s="2">
        <v>0</v>
      </c>
      <c r="O1291" s="9">
        <v>11363292</v>
      </c>
      <c r="P1291" s="8">
        <v>11363292</v>
      </c>
      <c r="Q1291" s="1">
        <v>0</v>
      </c>
      <c r="R1291" s="2">
        <v>0</v>
      </c>
      <c r="S1291" s="2" t="s">
        <v>1481</v>
      </c>
      <c r="T1291" s="2" t="s">
        <v>1482</v>
      </c>
      <c r="U1291" s="2" t="s">
        <v>1818</v>
      </c>
      <c r="V1291" s="2" t="s">
        <v>1819</v>
      </c>
      <c r="W1291" s="2" t="s">
        <v>1820</v>
      </c>
      <c r="X1291" s="2"/>
      <c r="Y1291" s="2" t="s">
        <v>1821</v>
      </c>
    </row>
    <row r="1292" spans="1:25" ht="150" x14ac:dyDescent="0.2">
      <c r="A1292" s="2" t="s">
        <v>2010</v>
      </c>
      <c r="B1292" s="2" t="s">
        <v>2305</v>
      </c>
      <c r="C1292" s="2" t="s">
        <v>1960</v>
      </c>
      <c r="D1292" s="59" t="s">
        <v>1968</v>
      </c>
      <c r="E1292" s="2">
        <v>80101504</v>
      </c>
      <c r="F1292" s="2" t="s">
        <v>2065</v>
      </c>
      <c r="G1292" s="3">
        <v>1</v>
      </c>
      <c r="H1292" s="3">
        <v>1</v>
      </c>
      <c r="I1292" s="2">
        <v>11.5</v>
      </c>
      <c r="J1292" s="2">
        <v>1</v>
      </c>
      <c r="K1292" s="2" t="s">
        <v>30</v>
      </c>
      <c r="L1292" s="2" t="s">
        <v>31</v>
      </c>
      <c r="M1292" s="59" t="s">
        <v>57</v>
      </c>
      <c r="N1292" s="2">
        <v>0</v>
      </c>
      <c r="O1292" s="9">
        <v>106743000</v>
      </c>
      <c r="P1292" s="8">
        <v>106743000</v>
      </c>
      <c r="Q1292" s="1">
        <v>0</v>
      </c>
      <c r="R1292" s="2">
        <v>0</v>
      </c>
      <c r="S1292" s="2" t="s">
        <v>1481</v>
      </c>
      <c r="T1292" s="2" t="s">
        <v>1482</v>
      </c>
      <c r="U1292" s="2" t="s">
        <v>1818</v>
      </c>
      <c r="V1292" s="2" t="s">
        <v>1819</v>
      </c>
      <c r="W1292" s="2" t="s">
        <v>1820</v>
      </c>
      <c r="X1292" s="2"/>
      <c r="Y1292" s="2" t="s">
        <v>1821</v>
      </c>
    </row>
    <row r="1293" spans="1:25" ht="90" x14ac:dyDescent="0.2">
      <c r="A1293" s="2" t="s">
        <v>2011</v>
      </c>
      <c r="B1293" s="2" t="s">
        <v>2305</v>
      </c>
      <c r="C1293" s="2" t="s">
        <v>1960</v>
      </c>
      <c r="D1293" s="59" t="s">
        <v>1968</v>
      </c>
      <c r="E1293" s="2">
        <v>80161506</v>
      </c>
      <c r="F1293" s="2" t="s">
        <v>2066</v>
      </c>
      <c r="G1293" s="3">
        <v>1</v>
      </c>
      <c r="H1293" s="3">
        <v>1</v>
      </c>
      <c r="I1293" s="2">
        <v>11.5</v>
      </c>
      <c r="J1293" s="2">
        <v>1</v>
      </c>
      <c r="K1293" s="2" t="s">
        <v>30</v>
      </c>
      <c r="L1293" s="2" t="s">
        <v>31</v>
      </c>
      <c r="M1293" s="59" t="s">
        <v>57</v>
      </c>
      <c r="N1293" s="2">
        <v>0</v>
      </c>
      <c r="O1293" s="9">
        <v>41860000</v>
      </c>
      <c r="P1293" s="8">
        <v>41860000</v>
      </c>
      <c r="Q1293" s="1">
        <v>0</v>
      </c>
      <c r="R1293" s="2">
        <v>0</v>
      </c>
      <c r="S1293" s="2" t="s">
        <v>1481</v>
      </c>
      <c r="T1293" s="2" t="s">
        <v>1482</v>
      </c>
      <c r="U1293" s="2" t="s">
        <v>1818</v>
      </c>
      <c r="V1293" s="2" t="s">
        <v>1819</v>
      </c>
      <c r="W1293" s="2" t="s">
        <v>1820</v>
      </c>
      <c r="X1293" s="2"/>
      <c r="Y1293" s="2" t="s">
        <v>1821</v>
      </c>
    </row>
    <row r="1294" spans="1:25" ht="90" x14ac:dyDescent="0.2">
      <c r="A1294" s="2" t="s">
        <v>2012</v>
      </c>
      <c r="B1294" s="2" t="s">
        <v>2305</v>
      </c>
      <c r="C1294" s="2" t="s">
        <v>1960</v>
      </c>
      <c r="D1294" s="59" t="s">
        <v>1968</v>
      </c>
      <c r="E1294" s="2">
        <v>80161506</v>
      </c>
      <c r="F1294" s="2" t="s">
        <v>2066</v>
      </c>
      <c r="G1294" s="3">
        <v>1</v>
      </c>
      <c r="H1294" s="3">
        <v>1</v>
      </c>
      <c r="I1294" s="2">
        <v>11.5</v>
      </c>
      <c r="J1294" s="2">
        <v>1</v>
      </c>
      <c r="K1294" s="2" t="s">
        <v>30</v>
      </c>
      <c r="L1294" s="2" t="s">
        <v>31</v>
      </c>
      <c r="M1294" s="59" t="s">
        <v>57</v>
      </c>
      <c r="N1294" s="2">
        <v>0</v>
      </c>
      <c r="O1294" s="9">
        <v>47840000</v>
      </c>
      <c r="P1294" s="8">
        <v>47840000</v>
      </c>
      <c r="Q1294" s="1">
        <v>0</v>
      </c>
      <c r="R1294" s="2">
        <v>0</v>
      </c>
      <c r="S1294" s="2" t="s">
        <v>1481</v>
      </c>
      <c r="T1294" s="2" t="s">
        <v>1482</v>
      </c>
      <c r="U1294" s="2" t="s">
        <v>1818</v>
      </c>
      <c r="V1294" s="2" t="s">
        <v>1819</v>
      </c>
      <c r="W1294" s="2" t="s">
        <v>1820</v>
      </c>
      <c r="X1294" s="2"/>
      <c r="Y1294" s="2" t="s">
        <v>1821</v>
      </c>
    </row>
    <row r="1295" spans="1:25" ht="120" x14ac:dyDescent="0.2">
      <c r="A1295" s="2" t="s">
        <v>2013</v>
      </c>
      <c r="B1295" s="2" t="s">
        <v>2305</v>
      </c>
      <c r="C1295" s="2" t="s">
        <v>1960</v>
      </c>
      <c r="D1295" s="59" t="s">
        <v>1968</v>
      </c>
      <c r="E1295" s="2">
        <v>86101710</v>
      </c>
      <c r="F1295" s="2" t="s">
        <v>2067</v>
      </c>
      <c r="G1295" s="3">
        <v>1</v>
      </c>
      <c r="H1295" s="3">
        <v>1</v>
      </c>
      <c r="I1295" s="2">
        <v>11</v>
      </c>
      <c r="J1295" s="2">
        <v>1</v>
      </c>
      <c r="K1295" s="2" t="s">
        <v>30</v>
      </c>
      <c r="L1295" s="2" t="s">
        <v>31</v>
      </c>
      <c r="M1295" s="2" t="s">
        <v>57</v>
      </c>
      <c r="N1295" s="2">
        <v>0</v>
      </c>
      <c r="O1295" s="9">
        <v>33000000</v>
      </c>
      <c r="P1295" s="8">
        <v>33000000</v>
      </c>
      <c r="Q1295" s="1">
        <v>0</v>
      </c>
      <c r="R1295" s="2">
        <v>0</v>
      </c>
      <c r="S1295" s="2" t="s">
        <v>1481</v>
      </c>
      <c r="T1295" s="2" t="s">
        <v>1482</v>
      </c>
      <c r="U1295" s="2" t="s">
        <v>1818</v>
      </c>
      <c r="V1295" s="2" t="s">
        <v>1819</v>
      </c>
      <c r="W1295" s="2" t="s">
        <v>1820</v>
      </c>
      <c r="X1295" s="2"/>
      <c r="Y1295" s="2" t="s">
        <v>1821</v>
      </c>
    </row>
    <row r="1296" spans="1:25" ht="120" x14ac:dyDescent="0.2">
      <c r="A1296" s="2" t="s">
        <v>2014</v>
      </c>
      <c r="B1296" s="2" t="s">
        <v>2305</v>
      </c>
      <c r="C1296" s="2" t="s">
        <v>1960</v>
      </c>
      <c r="D1296" s="59" t="s">
        <v>1968</v>
      </c>
      <c r="E1296" s="2">
        <v>86101710</v>
      </c>
      <c r="F1296" s="2" t="s">
        <v>2067</v>
      </c>
      <c r="G1296" s="3">
        <v>1</v>
      </c>
      <c r="H1296" s="3">
        <v>1</v>
      </c>
      <c r="I1296" s="2">
        <v>11</v>
      </c>
      <c r="J1296" s="2">
        <v>1</v>
      </c>
      <c r="K1296" s="2" t="s">
        <v>30</v>
      </c>
      <c r="L1296" s="2" t="s">
        <v>31</v>
      </c>
      <c r="M1296" s="2" t="s">
        <v>57</v>
      </c>
      <c r="N1296" s="2">
        <v>0</v>
      </c>
      <c r="O1296" s="9">
        <v>33000000</v>
      </c>
      <c r="P1296" s="8">
        <v>33000000</v>
      </c>
      <c r="Q1296" s="1">
        <v>0</v>
      </c>
      <c r="R1296" s="2">
        <v>0</v>
      </c>
      <c r="S1296" s="2" t="s">
        <v>1481</v>
      </c>
      <c r="T1296" s="2" t="s">
        <v>1482</v>
      </c>
      <c r="U1296" s="2" t="s">
        <v>1818</v>
      </c>
      <c r="V1296" s="2" t="s">
        <v>1819</v>
      </c>
      <c r="W1296" s="2" t="s">
        <v>1820</v>
      </c>
      <c r="X1296" s="2"/>
      <c r="Y1296" s="2" t="s">
        <v>1821</v>
      </c>
    </row>
    <row r="1297" spans="1:25" ht="120" x14ac:dyDescent="0.2">
      <c r="A1297" s="2" t="s">
        <v>2015</v>
      </c>
      <c r="B1297" s="2" t="s">
        <v>2305</v>
      </c>
      <c r="C1297" s="2" t="s">
        <v>1960</v>
      </c>
      <c r="D1297" s="59" t="s">
        <v>1968</v>
      </c>
      <c r="E1297" s="2">
        <v>86101710</v>
      </c>
      <c r="F1297" s="2" t="s">
        <v>2067</v>
      </c>
      <c r="G1297" s="3">
        <v>1</v>
      </c>
      <c r="H1297" s="3">
        <v>1</v>
      </c>
      <c r="I1297" s="2">
        <v>11</v>
      </c>
      <c r="J1297" s="2">
        <v>1</v>
      </c>
      <c r="K1297" s="2" t="s">
        <v>30</v>
      </c>
      <c r="L1297" s="2" t="s">
        <v>31</v>
      </c>
      <c r="M1297" s="2" t="s">
        <v>57</v>
      </c>
      <c r="N1297" s="2">
        <v>0</v>
      </c>
      <c r="O1297" s="9">
        <v>33000000</v>
      </c>
      <c r="P1297" s="8">
        <v>33000000</v>
      </c>
      <c r="Q1297" s="1">
        <v>0</v>
      </c>
      <c r="R1297" s="2">
        <v>0</v>
      </c>
      <c r="S1297" s="2" t="s">
        <v>1481</v>
      </c>
      <c r="T1297" s="2" t="s">
        <v>1482</v>
      </c>
      <c r="U1297" s="2" t="s">
        <v>1818</v>
      </c>
      <c r="V1297" s="2" t="s">
        <v>1819</v>
      </c>
      <c r="W1297" s="2" t="s">
        <v>1820</v>
      </c>
      <c r="X1297" s="2"/>
      <c r="Y1297" s="2" t="s">
        <v>1821</v>
      </c>
    </row>
    <row r="1298" spans="1:25" ht="120" x14ac:dyDescent="0.2">
      <c r="A1298" s="2" t="s">
        <v>2016</v>
      </c>
      <c r="B1298" s="2" t="s">
        <v>2305</v>
      </c>
      <c r="C1298" s="2" t="s">
        <v>1960</v>
      </c>
      <c r="D1298" s="59" t="s">
        <v>1968</v>
      </c>
      <c r="E1298" s="2">
        <v>86101710</v>
      </c>
      <c r="F1298" s="2" t="s">
        <v>2067</v>
      </c>
      <c r="G1298" s="3">
        <v>1</v>
      </c>
      <c r="H1298" s="3">
        <v>1</v>
      </c>
      <c r="I1298" s="2">
        <v>11</v>
      </c>
      <c r="J1298" s="2">
        <v>1</v>
      </c>
      <c r="K1298" s="2" t="s">
        <v>30</v>
      </c>
      <c r="L1298" s="2" t="s">
        <v>31</v>
      </c>
      <c r="M1298" s="2" t="s">
        <v>57</v>
      </c>
      <c r="N1298" s="2">
        <v>0</v>
      </c>
      <c r="O1298" s="9">
        <v>33000000</v>
      </c>
      <c r="P1298" s="8">
        <v>33000000</v>
      </c>
      <c r="Q1298" s="1">
        <v>0</v>
      </c>
      <c r="R1298" s="2">
        <v>0</v>
      </c>
      <c r="S1298" s="2" t="s">
        <v>1481</v>
      </c>
      <c r="T1298" s="2" t="s">
        <v>1482</v>
      </c>
      <c r="U1298" s="2" t="s">
        <v>1818</v>
      </c>
      <c r="V1298" s="2" t="s">
        <v>1819</v>
      </c>
      <c r="W1298" s="2" t="s">
        <v>1820</v>
      </c>
      <c r="X1298" s="2"/>
      <c r="Y1298" s="2" t="s">
        <v>1821</v>
      </c>
    </row>
    <row r="1299" spans="1:25" ht="120" x14ac:dyDescent="0.2">
      <c r="A1299" s="2" t="s">
        <v>2017</v>
      </c>
      <c r="B1299" s="2" t="s">
        <v>2305</v>
      </c>
      <c r="C1299" s="2" t="s">
        <v>1960</v>
      </c>
      <c r="D1299" s="59" t="s">
        <v>1968</v>
      </c>
      <c r="E1299" s="2">
        <v>86101710</v>
      </c>
      <c r="F1299" s="2" t="s">
        <v>2067</v>
      </c>
      <c r="G1299" s="3">
        <v>1</v>
      </c>
      <c r="H1299" s="3">
        <v>1</v>
      </c>
      <c r="I1299" s="2">
        <v>11</v>
      </c>
      <c r="J1299" s="2">
        <v>1</v>
      </c>
      <c r="K1299" s="2" t="s">
        <v>30</v>
      </c>
      <c r="L1299" s="2" t="s">
        <v>31</v>
      </c>
      <c r="M1299" s="2" t="s">
        <v>57</v>
      </c>
      <c r="N1299" s="2">
        <v>0</v>
      </c>
      <c r="O1299" s="9">
        <v>33000000</v>
      </c>
      <c r="P1299" s="8">
        <v>33000000</v>
      </c>
      <c r="Q1299" s="1">
        <v>0</v>
      </c>
      <c r="R1299" s="2">
        <v>0</v>
      </c>
      <c r="S1299" s="2" t="s">
        <v>1481</v>
      </c>
      <c r="T1299" s="2" t="s">
        <v>1482</v>
      </c>
      <c r="U1299" s="2" t="s">
        <v>1818</v>
      </c>
      <c r="V1299" s="2" t="s">
        <v>1819</v>
      </c>
      <c r="W1299" s="2" t="s">
        <v>1820</v>
      </c>
      <c r="X1299" s="2"/>
      <c r="Y1299" s="2" t="s">
        <v>1821</v>
      </c>
    </row>
    <row r="1300" spans="1:25" ht="120" x14ac:dyDescent="0.2">
      <c r="A1300" s="2" t="s">
        <v>2018</v>
      </c>
      <c r="B1300" s="2" t="s">
        <v>2305</v>
      </c>
      <c r="C1300" s="2" t="s">
        <v>1960</v>
      </c>
      <c r="D1300" s="59" t="s">
        <v>1968</v>
      </c>
      <c r="E1300" s="2">
        <v>86101710</v>
      </c>
      <c r="F1300" s="2" t="s">
        <v>2067</v>
      </c>
      <c r="G1300" s="3">
        <v>1</v>
      </c>
      <c r="H1300" s="3">
        <v>1</v>
      </c>
      <c r="I1300" s="2">
        <v>11</v>
      </c>
      <c r="J1300" s="2">
        <v>1</v>
      </c>
      <c r="K1300" s="2" t="s">
        <v>30</v>
      </c>
      <c r="L1300" s="2" t="s">
        <v>31</v>
      </c>
      <c r="M1300" s="2" t="s">
        <v>57</v>
      </c>
      <c r="N1300" s="2">
        <v>0</v>
      </c>
      <c r="O1300" s="9">
        <v>33000000</v>
      </c>
      <c r="P1300" s="8">
        <v>33000000</v>
      </c>
      <c r="Q1300" s="1">
        <v>0</v>
      </c>
      <c r="R1300" s="2">
        <v>0</v>
      </c>
      <c r="S1300" s="2" t="s">
        <v>1481</v>
      </c>
      <c r="T1300" s="2" t="s">
        <v>1482</v>
      </c>
      <c r="U1300" s="2" t="s">
        <v>1818</v>
      </c>
      <c r="V1300" s="2" t="s">
        <v>1819</v>
      </c>
      <c r="W1300" s="2" t="s">
        <v>1820</v>
      </c>
      <c r="X1300" s="2"/>
      <c r="Y1300" s="2" t="s">
        <v>1821</v>
      </c>
    </row>
    <row r="1301" spans="1:25" ht="120" x14ac:dyDescent="0.2">
      <c r="A1301" s="2" t="s">
        <v>2019</v>
      </c>
      <c r="B1301" s="2" t="s">
        <v>2305</v>
      </c>
      <c r="C1301" s="2" t="s">
        <v>1960</v>
      </c>
      <c r="D1301" s="59" t="s">
        <v>1968</v>
      </c>
      <c r="E1301" s="2">
        <v>86101710</v>
      </c>
      <c r="F1301" s="2" t="s">
        <v>2067</v>
      </c>
      <c r="G1301" s="3">
        <v>1</v>
      </c>
      <c r="H1301" s="3">
        <v>1</v>
      </c>
      <c r="I1301" s="2">
        <v>11</v>
      </c>
      <c r="J1301" s="2">
        <v>1</v>
      </c>
      <c r="K1301" s="2" t="s">
        <v>30</v>
      </c>
      <c r="L1301" s="2" t="s">
        <v>31</v>
      </c>
      <c r="M1301" s="2" t="s">
        <v>57</v>
      </c>
      <c r="N1301" s="2">
        <v>0</v>
      </c>
      <c r="O1301" s="9">
        <v>33000000</v>
      </c>
      <c r="P1301" s="8">
        <v>33000000</v>
      </c>
      <c r="Q1301" s="1">
        <v>0</v>
      </c>
      <c r="R1301" s="2">
        <v>0</v>
      </c>
      <c r="S1301" s="2" t="s">
        <v>1481</v>
      </c>
      <c r="T1301" s="2" t="s">
        <v>1482</v>
      </c>
      <c r="U1301" s="2" t="s">
        <v>1818</v>
      </c>
      <c r="V1301" s="2" t="s">
        <v>1819</v>
      </c>
      <c r="W1301" s="2" t="s">
        <v>1820</v>
      </c>
      <c r="X1301" s="2"/>
      <c r="Y1301" s="2" t="s">
        <v>1821</v>
      </c>
    </row>
    <row r="1302" spans="1:25" ht="120" x14ac:dyDescent="0.2">
      <c r="A1302" s="2" t="s">
        <v>2020</v>
      </c>
      <c r="B1302" s="2" t="s">
        <v>2305</v>
      </c>
      <c r="C1302" s="2" t="s">
        <v>1960</v>
      </c>
      <c r="D1302" s="59" t="s">
        <v>1968</v>
      </c>
      <c r="E1302" s="2">
        <v>86101710</v>
      </c>
      <c r="F1302" s="2" t="s">
        <v>2067</v>
      </c>
      <c r="G1302" s="3">
        <v>1</v>
      </c>
      <c r="H1302" s="3">
        <v>1</v>
      </c>
      <c r="I1302" s="2">
        <v>11</v>
      </c>
      <c r="J1302" s="2">
        <v>1</v>
      </c>
      <c r="K1302" s="2" t="s">
        <v>30</v>
      </c>
      <c r="L1302" s="2" t="s">
        <v>31</v>
      </c>
      <c r="M1302" s="2" t="s">
        <v>57</v>
      </c>
      <c r="N1302" s="2">
        <v>0</v>
      </c>
      <c r="O1302" s="9">
        <v>33000000</v>
      </c>
      <c r="P1302" s="8">
        <v>33000000</v>
      </c>
      <c r="Q1302" s="1">
        <v>0</v>
      </c>
      <c r="R1302" s="2">
        <v>0</v>
      </c>
      <c r="S1302" s="2" t="s">
        <v>1481</v>
      </c>
      <c r="T1302" s="2" t="s">
        <v>1482</v>
      </c>
      <c r="U1302" s="2" t="s">
        <v>1818</v>
      </c>
      <c r="V1302" s="2" t="s">
        <v>1819</v>
      </c>
      <c r="W1302" s="2" t="s">
        <v>1820</v>
      </c>
      <c r="X1302" s="2"/>
      <c r="Y1302" s="2" t="s">
        <v>1821</v>
      </c>
    </row>
    <row r="1303" spans="1:25" ht="120" x14ac:dyDescent="0.2">
      <c r="A1303" s="2" t="s">
        <v>2021</v>
      </c>
      <c r="B1303" s="2" t="s">
        <v>2305</v>
      </c>
      <c r="C1303" s="2" t="s">
        <v>1960</v>
      </c>
      <c r="D1303" s="59" t="s">
        <v>1968</v>
      </c>
      <c r="E1303" s="2">
        <v>86101710</v>
      </c>
      <c r="F1303" s="2" t="s">
        <v>2068</v>
      </c>
      <c r="G1303" s="3">
        <v>1</v>
      </c>
      <c r="H1303" s="3">
        <v>1</v>
      </c>
      <c r="I1303" s="2">
        <v>11.5</v>
      </c>
      <c r="J1303" s="2">
        <v>1</v>
      </c>
      <c r="K1303" s="2" t="s">
        <v>30</v>
      </c>
      <c r="L1303" s="2" t="s">
        <v>31</v>
      </c>
      <c r="M1303" s="59" t="s">
        <v>57</v>
      </c>
      <c r="N1303" s="2">
        <v>0</v>
      </c>
      <c r="O1303" s="9">
        <v>63250000</v>
      </c>
      <c r="P1303" s="8">
        <v>63250000</v>
      </c>
      <c r="Q1303" s="1">
        <v>0</v>
      </c>
      <c r="R1303" s="2">
        <v>0</v>
      </c>
      <c r="S1303" s="2" t="s">
        <v>1481</v>
      </c>
      <c r="T1303" s="2" t="s">
        <v>1482</v>
      </c>
      <c r="U1303" s="2" t="s">
        <v>1818</v>
      </c>
      <c r="V1303" s="2" t="s">
        <v>1819</v>
      </c>
      <c r="W1303" s="2" t="s">
        <v>1820</v>
      </c>
      <c r="X1303" s="2"/>
      <c r="Y1303" s="2" t="s">
        <v>1821</v>
      </c>
    </row>
    <row r="1304" spans="1:25" ht="120" x14ac:dyDescent="0.2">
      <c r="A1304" s="2" t="s">
        <v>2022</v>
      </c>
      <c r="B1304" s="2" t="s">
        <v>2305</v>
      </c>
      <c r="C1304" s="2" t="s">
        <v>1960</v>
      </c>
      <c r="D1304" s="61" t="s">
        <v>1968</v>
      </c>
      <c r="E1304" s="2">
        <v>80101504</v>
      </c>
      <c r="F1304" s="62" t="s">
        <v>2069</v>
      </c>
      <c r="G1304" s="3">
        <v>1</v>
      </c>
      <c r="H1304" s="3">
        <v>1</v>
      </c>
      <c r="I1304" s="2">
        <v>11.5</v>
      </c>
      <c r="J1304" s="2">
        <v>1</v>
      </c>
      <c r="K1304" s="2" t="s">
        <v>30</v>
      </c>
      <c r="L1304" s="2" t="s">
        <v>31</v>
      </c>
      <c r="M1304" s="59" t="s">
        <v>57</v>
      </c>
      <c r="N1304" s="2">
        <v>0</v>
      </c>
      <c r="O1304" s="9">
        <v>93288000</v>
      </c>
      <c r="P1304" s="8">
        <v>93288000</v>
      </c>
      <c r="Q1304" s="1">
        <v>0</v>
      </c>
      <c r="R1304" s="2">
        <v>0</v>
      </c>
      <c r="S1304" s="2" t="s">
        <v>1481</v>
      </c>
      <c r="T1304" s="2" t="s">
        <v>1482</v>
      </c>
      <c r="U1304" s="2" t="s">
        <v>1818</v>
      </c>
      <c r="V1304" s="2" t="s">
        <v>1819</v>
      </c>
      <c r="W1304" s="2" t="s">
        <v>1820</v>
      </c>
      <c r="X1304" s="2"/>
      <c r="Y1304" s="2" t="s">
        <v>1821</v>
      </c>
    </row>
    <row r="1305" spans="1:25" ht="105" x14ac:dyDescent="0.2">
      <c r="A1305" s="2" t="s">
        <v>2023</v>
      </c>
      <c r="B1305" s="2" t="s">
        <v>2305</v>
      </c>
      <c r="C1305" s="2" t="s">
        <v>1960</v>
      </c>
      <c r="D1305" s="59" t="s">
        <v>1968</v>
      </c>
      <c r="E1305" s="2">
        <v>80101504</v>
      </c>
      <c r="F1305" s="2" t="s">
        <v>2070</v>
      </c>
      <c r="G1305" s="3">
        <v>1</v>
      </c>
      <c r="H1305" s="3">
        <v>1</v>
      </c>
      <c r="I1305" s="2">
        <v>11.5</v>
      </c>
      <c r="J1305" s="2">
        <v>1</v>
      </c>
      <c r="K1305" s="2" t="s">
        <v>30</v>
      </c>
      <c r="L1305" s="2" t="s">
        <v>31</v>
      </c>
      <c r="M1305" s="59" t="s">
        <v>57</v>
      </c>
      <c r="N1305" s="2">
        <v>0</v>
      </c>
      <c r="O1305" s="9">
        <v>44866043</v>
      </c>
      <c r="P1305" s="8">
        <v>44866043</v>
      </c>
      <c r="Q1305" s="1">
        <v>0</v>
      </c>
      <c r="R1305" s="2">
        <v>0</v>
      </c>
      <c r="S1305" s="2" t="s">
        <v>1481</v>
      </c>
      <c r="T1305" s="2" t="s">
        <v>1482</v>
      </c>
      <c r="U1305" s="2" t="s">
        <v>1818</v>
      </c>
      <c r="V1305" s="2" t="s">
        <v>1819</v>
      </c>
      <c r="W1305" s="2" t="s">
        <v>1820</v>
      </c>
      <c r="X1305" s="2"/>
      <c r="Y1305" s="2" t="s">
        <v>1821</v>
      </c>
    </row>
    <row r="1306" spans="1:25" ht="105" x14ac:dyDescent="0.2">
      <c r="A1306" s="2" t="s">
        <v>2024</v>
      </c>
      <c r="B1306" s="2" t="s">
        <v>2305</v>
      </c>
      <c r="C1306" s="2" t="s">
        <v>1960</v>
      </c>
      <c r="D1306" s="59" t="s">
        <v>1968</v>
      </c>
      <c r="E1306" s="2">
        <v>80101604</v>
      </c>
      <c r="F1306" s="2" t="s">
        <v>2071</v>
      </c>
      <c r="G1306" s="3">
        <v>1</v>
      </c>
      <c r="H1306" s="3">
        <v>1</v>
      </c>
      <c r="I1306" s="2">
        <v>11.5</v>
      </c>
      <c r="J1306" s="2">
        <v>1</v>
      </c>
      <c r="K1306" s="2" t="s">
        <v>30</v>
      </c>
      <c r="L1306" s="2" t="s">
        <v>31</v>
      </c>
      <c r="M1306" s="59" t="s">
        <v>57</v>
      </c>
      <c r="N1306" s="2">
        <v>0</v>
      </c>
      <c r="O1306" s="9">
        <v>112700000</v>
      </c>
      <c r="P1306" s="8">
        <v>112700000</v>
      </c>
      <c r="Q1306" s="1">
        <v>0</v>
      </c>
      <c r="R1306" s="2">
        <v>0</v>
      </c>
      <c r="S1306" s="2" t="s">
        <v>1481</v>
      </c>
      <c r="T1306" s="2" t="s">
        <v>1482</v>
      </c>
      <c r="U1306" s="2" t="s">
        <v>1818</v>
      </c>
      <c r="V1306" s="2" t="s">
        <v>1819</v>
      </c>
      <c r="W1306" s="2" t="s">
        <v>1820</v>
      </c>
      <c r="X1306" s="2"/>
      <c r="Y1306" s="2" t="s">
        <v>1821</v>
      </c>
    </row>
    <row r="1307" spans="1:25" ht="105" x14ac:dyDescent="0.2">
      <c r="A1307" s="2" t="s">
        <v>2025</v>
      </c>
      <c r="B1307" s="2" t="s">
        <v>2305</v>
      </c>
      <c r="C1307" s="2" t="s">
        <v>1960</v>
      </c>
      <c r="D1307" s="59" t="s">
        <v>1968</v>
      </c>
      <c r="E1307" s="2">
        <v>80101604</v>
      </c>
      <c r="F1307" s="2" t="s">
        <v>2072</v>
      </c>
      <c r="G1307" s="3">
        <v>1</v>
      </c>
      <c r="H1307" s="3">
        <v>1</v>
      </c>
      <c r="I1307" s="2">
        <v>11.5</v>
      </c>
      <c r="J1307" s="2">
        <v>1</v>
      </c>
      <c r="K1307" s="2" t="s">
        <v>30</v>
      </c>
      <c r="L1307" s="2" t="s">
        <v>31</v>
      </c>
      <c r="M1307" s="59" t="s">
        <v>57</v>
      </c>
      <c r="N1307" s="2">
        <v>0</v>
      </c>
      <c r="O1307" s="9">
        <v>70463536</v>
      </c>
      <c r="P1307" s="8">
        <v>70463536</v>
      </c>
      <c r="Q1307" s="1">
        <v>0</v>
      </c>
      <c r="R1307" s="2">
        <v>0</v>
      </c>
      <c r="S1307" s="2" t="s">
        <v>1481</v>
      </c>
      <c r="T1307" s="2" t="s">
        <v>1482</v>
      </c>
      <c r="U1307" s="2" t="s">
        <v>1818</v>
      </c>
      <c r="V1307" s="2" t="s">
        <v>1819</v>
      </c>
      <c r="W1307" s="2" t="s">
        <v>1820</v>
      </c>
      <c r="X1307" s="2"/>
      <c r="Y1307" s="2" t="s">
        <v>1821</v>
      </c>
    </row>
    <row r="1308" spans="1:25" ht="120" x14ac:dyDescent="0.2">
      <c r="A1308" s="2" t="s">
        <v>2026</v>
      </c>
      <c r="B1308" s="2" t="s">
        <v>2305</v>
      </c>
      <c r="C1308" s="2" t="s">
        <v>1960</v>
      </c>
      <c r="D1308" s="59" t="s">
        <v>1968</v>
      </c>
      <c r="E1308" s="2">
        <v>93151502</v>
      </c>
      <c r="F1308" s="2" t="s">
        <v>2073</v>
      </c>
      <c r="G1308" s="3">
        <v>1</v>
      </c>
      <c r="H1308" s="3">
        <v>1</v>
      </c>
      <c r="I1308" s="2">
        <v>11.5</v>
      </c>
      <c r="J1308" s="2">
        <v>1</v>
      </c>
      <c r="K1308" s="2" t="s">
        <v>30</v>
      </c>
      <c r="L1308" s="2" t="s">
        <v>31</v>
      </c>
      <c r="M1308" s="59" t="s">
        <v>57</v>
      </c>
      <c r="N1308" s="2">
        <v>0</v>
      </c>
      <c r="O1308" s="9">
        <v>57500000</v>
      </c>
      <c r="P1308" s="8">
        <v>57500000</v>
      </c>
      <c r="Q1308" s="1">
        <v>0</v>
      </c>
      <c r="R1308" s="2">
        <v>0</v>
      </c>
      <c r="S1308" s="2" t="s">
        <v>1481</v>
      </c>
      <c r="T1308" s="2" t="s">
        <v>1482</v>
      </c>
      <c r="U1308" s="2" t="s">
        <v>1818</v>
      </c>
      <c r="V1308" s="2" t="s">
        <v>1819</v>
      </c>
      <c r="W1308" s="2" t="s">
        <v>1820</v>
      </c>
      <c r="X1308" s="2"/>
      <c r="Y1308" s="2" t="s">
        <v>1821</v>
      </c>
    </row>
    <row r="1309" spans="1:25" ht="135" x14ac:dyDescent="0.2">
      <c r="A1309" s="2" t="s">
        <v>2027</v>
      </c>
      <c r="B1309" s="2" t="s">
        <v>2305</v>
      </c>
      <c r="C1309" s="2" t="s">
        <v>1960</v>
      </c>
      <c r="D1309" s="59" t="s">
        <v>1968</v>
      </c>
      <c r="E1309" s="2">
        <v>80101509</v>
      </c>
      <c r="F1309" s="2" t="s">
        <v>2074</v>
      </c>
      <c r="G1309" s="3">
        <v>1</v>
      </c>
      <c r="H1309" s="3">
        <v>1</v>
      </c>
      <c r="I1309" s="2">
        <v>11.5</v>
      </c>
      <c r="J1309" s="2">
        <v>1</v>
      </c>
      <c r="K1309" s="2" t="s">
        <v>30</v>
      </c>
      <c r="L1309" s="2" t="s">
        <v>31</v>
      </c>
      <c r="M1309" s="2" t="s">
        <v>57</v>
      </c>
      <c r="N1309" s="2">
        <v>0</v>
      </c>
      <c r="O1309" s="9">
        <v>63250000</v>
      </c>
      <c r="P1309" s="8">
        <v>63250000</v>
      </c>
      <c r="Q1309" s="1">
        <v>0</v>
      </c>
      <c r="R1309" s="2">
        <v>0</v>
      </c>
      <c r="S1309" s="2" t="s">
        <v>1481</v>
      </c>
      <c r="T1309" s="2" t="s">
        <v>1482</v>
      </c>
      <c r="U1309" s="2" t="s">
        <v>1818</v>
      </c>
      <c r="V1309" s="2" t="s">
        <v>1819</v>
      </c>
      <c r="W1309" s="2" t="s">
        <v>1820</v>
      </c>
      <c r="X1309" s="2"/>
      <c r="Y1309" s="2" t="s">
        <v>1821</v>
      </c>
    </row>
    <row r="1310" spans="1:25" ht="90" x14ac:dyDescent="0.2">
      <c r="A1310" s="2" t="s">
        <v>2028</v>
      </c>
      <c r="B1310" s="2" t="s">
        <v>2305</v>
      </c>
      <c r="C1310" s="2" t="s">
        <v>1960</v>
      </c>
      <c r="D1310" s="59" t="s">
        <v>1968</v>
      </c>
      <c r="E1310" s="2">
        <v>80101504</v>
      </c>
      <c r="F1310" s="2" t="s">
        <v>2075</v>
      </c>
      <c r="G1310" s="3">
        <v>1</v>
      </c>
      <c r="H1310" s="3">
        <v>1</v>
      </c>
      <c r="I1310" s="2">
        <v>11.5</v>
      </c>
      <c r="J1310" s="2">
        <v>1</v>
      </c>
      <c r="K1310" s="2" t="s">
        <v>30</v>
      </c>
      <c r="L1310" s="2" t="s">
        <v>31</v>
      </c>
      <c r="M1310" s="59" t="s">
        <v>57</v>
      </c>
      <c r="N1310" s="2">
        <v>0</v>
      </c>
      <c r="O1310" s="9">
        <v>59800000</v>
      </c>
      <c r="P1310" s="8">
        <v>59800000</v>
      </c>
      <c r="Q1310" s="1">
        <v>0</v>
      </c>
      <c r="R1310" s="2">
        <v>0</v>
      </c>
      <c r="S1310" s="2" t="s">
        <v>1481</v>
      </c>
      <c r="T1310" s="2" t="s">
        <v>1482</v>
      </c>
      <c r="U1310" s="2" t="s">
        <v>1818</v>
      </c>
      <c r="V1310" s="2" t="s">
        <v>1819</v>
      </c>
      <c r="W1310" s="2" t="s">
        <v>1820</v>
      </c>
      <c r="X1310" s="2"/>
      <c r="Y1310" s="2" t="s">
        <v>1821</v>
      </c>
    </row>
    <row r="1311" spans="1:25" ht="90" x14ac:dyDescent="0.2">
      <c r="A1311" s="2" t="s">
        <v>2029</v>
      </c>
      <c r="B1311" s="2" t="s">
        <v>2305</v>
      </c>
      <c r="C1311" s="2" t="s">
        <v>1960</v>
      </c>
      <c r="D1311" s="59" t="s">
        <v>1968</v>
      </c>
      <c r="E1311" s="2">
        <v>80161504</v>
      </c>
      <c r="F1311" s="2" t="s">
        <v>2075</v>
      </c>
      <c r="G1311" s="3">
        <v>1</v>
      </c>
      <c r="H1311" s="3">
        <v>1</v>
      </c>
      <c r="I1311" s="2">
        <v>11.5</v>
      </c>
      <c r="J1311" s="2">
        <v>1</v>
      </c>
      <c r="K1311" s="2" t="s">
        <v>30</v>
      </c>
      <c r="L1311" s="2" t="s">
        <v>31</v>
      </c>
      <c r="M1311" s="59" t="s">
        <v>57</v>
      </c>
      <c r="N1311" s="2">
        <v>0</v>
      </c>
      <c r="O1311" s="9">
        <v>41860000</v>
      </c>
      <c r="P1311" s="8">
        <v>41860000</v>
      </c>
      <c r="Q1311" s="1">
        <v>0</v>
      </c>
      <c r="R1311" s="2">
        <v>0</v>
      </c>
      <c r="S1311" s="2" t="s">
        <v>1481</v>
      </c>
      <c r="T1311" s="2" t="s">
        <v>1482</v>
      </c>
      <c r="U1311" s="2" t="s">
        <v>1818</v>
      </c>
      <c r="V1311" s="2" t="s">
        <v>1819</v>
      </c>
      <c r="W1311" s="2" t="s">
        <v>1820</v>
      </c>
      <c r="X1311" s="2"/>
      <c r="Y1311" s="2" t="s">
        <v>1821</v>
      </c>
    </row>
    <row r="1312" spans="1:25" ht="90" x14ac:dyDescent="0.2">
      <c r="A1312" s="2" t="s">
        <v>2030</v>
      </c>
      <c r="B1312" s="2" t="s">
        <v>2305</v>
      </c>
      <c r="C1312" s="2" t="s">
        <v>1960</v>
      </c>
      <c r="D1312" s="59" t="s">
        <v>1968</v>
      </c>
      <c r="E1312" s="2">
        <v>80161504</v>
      </c>
      <c r="F1312" s="2" t="s">
        <v>2075</v>
      </c>
      <c r="G1312" s="3">
        <v>1</v>
      </c>
      <c r="H1312" s="3">
        <v>1</v>
      </c>
      <c r="I1312" s="2">
        <v>11.5</v>
      </c>
      <c r="J1312" s="2">
        <v>1</v>
      </c>
      <c r="K1312" s="2" t="s">
        <v>30</v>
      </c>
      <c r="L1312" s="2" t="s">
        <v>31</v>
      </c>
      <c r="M1312" s="59" t="s">
        <v>57</v>
      </c>
      <c r="N1312" s="2">
        <v>0</v>
      </c>
      <c r="O1312" s="9">
        <v>59800000</v>
      </c>
      <c r="P1312" s="8">
        <v>59800000</v>
      </c>
      <c r="Q1312" s="1">
        <v>0</v>
      </c>
      <c r="R1312" s="2">
        <v>0</v>
      </c>
      <c r="S1312" s="2" t="s">
        <v>1481</v>
      </c>
      <c r="T1312" s="2" t="s">
        <v>1482</v>
      </c>
      <c r="U1312" s="2" t="s">
        <v>1818</v>
      </c>
      <c r="V1312" s="2" t="s">
        <v>1819</v>
      </c>
      <c r="W1312" s="2" t="s">
        <v>1820</v>
      </c>
      <c r="X1312" s="2"/>
      <c r="Y1312" s="2" t="s">
        <v>1821</v>
      </c>
    </row>
    <row r="1313" spans="1:25" ht="90" x14ac:dyDescent="0.2">
      <c r="A1313" s="2" t="s">
        <v>2031</v>
      </c>
      <c r="B1313" s="2" t="s">
        <v>2305</v>
      </c>
      <c r="C1313" s="2" t="s">
        <v>1960</v>
      </c>
      <c r="D1313" s="59" t="s">
        <v>1968</v>
      </c>
      <c r="E1313" s="2">
        <v>80101504</v>
      </c>
      <c r="F1313" s="2" t="s">
        <v>2075</v>
      </c>
      <c r="G1313" s="3">
        <v>1</v>
      </c>
      <c r="H1313" s="3">
        <v>1</v>
      </c>
      <c r="I1313" s="2">
        <v>6</v>
      </c>
      <c r="J1313" s="2">
        <v>1</v>
      </c>
      <c r="K1313" s="2" t="s">
        <v>30</v>
      </c>
      <c r="L1313" s="2" t="s">
        <v>31</v>
      </c>
      <c r="M1313" s="59" t="s">
        <v>57</v>
      </c>
      <c r="N1313" s="2">
        <v>0</v>
      </c>
      <c r="O1313" s="9">
        <v>36000000</v>
      </c>
      <c r="P1313" s="8">
        <v>36000000</v>
      </c>
      <c r="Q1313" s="1">
        <v>0</v>
      </c>
      <c r="R1313" s="2">
        <v>0</v>
      </c>
      <c r="S1313" s="2" t="s">
        <v>1481</v>
      </c>
      <c r="T1313" s="2" t="s">
        <v>1482</v>
      </c>
      <c r="U1313" s="2" t="s">
        <v>1818</v>
      </c>
      <c r="V1313" s="2" t="s">
        <v>1819</v>
      </c>
      <c r="W1313" s="2" t="s">
        <v>1820</v>
      </c>
      <c r="X1313" s="2"/>
      <c r="Y1313" s="2" t="s">
        <v>1821</v>
      </c>
    </row>
    <row r="1314" spans="1:25" ht="90" x14ac:dyDescent="0.2">
      <c r="A1314" s="2" t="s">
        <v>2032</v>
      </c>
      <c r="B1314" s="2" t="s">
        <v>2305</v>
      </c>
      <c r="C1314" s="2" t="s">
        <v>1960</v>
      </c>
      <c r="D1314" s="59" t="s">
        <v>1968</v>
      </c>
      <c r="E1314" s="2">
        <v>80101604</v>
      </c>
      <c r="F1314" s="2" t="s">
        <v>2075</v>
      </c>
      <c r="G1314" s="3">
        <v>1</v>
      </c>
      <c r="H1314" s="3">
        <v>1</v>
      </c>
      <c r="I1314" s="2">
        <v>11.5</v>
      </c>
      <c r="J1314" s="2">
        <v>1</v>
      </c>
      <c r="K1314" s="2" t="s">
        <v>30</v>
      </c>
      <c r="L1314" s="2" t="s">
        <v>31</v>
      </c>
      <c r="M1314" s="2" t="s">
        <v>57</v>
      </c>
      <c r="N1314" s="2">
        <v>0</v>
      </c>
      <c r="O1314" s="9">
        <v>59800000</v>
      </c>
      <c r="P1314" s="8">
        <v>59800000</v>
      </c>
      <c r="Q1314" s="1">
        <v>0</v>
      </c>
      <c r="R1314" s="2">
        <v>0</v>
      </c>
      <c r="S1314" s="2" t="s">
        <v>1481</v>
      </c>
      <c r="T1314" s="2" t="s">
        <v>1482</v>
      </c>
      <c r="U1314" s="2" t="s">
        <v>1818</v>
      </c>
      <c r="V1314" s="2" t="s">
        <v>1819</v>
      </c>
      <c r="W1314" s="2" t="s">
        <v>1820</v>
      </c>
      <c r="X1314" s="2"/>
      <c r="Y1314" s="2" t="s">
        <v>1821</v>
      </c>
    </row>
    <row r="1315" spans="1:25" ht="90" x14ac:dyDescent="0.2">
      <c r="A1315" s="2" t="s">
        <v>2033</v>
      </c>
      <c r="B1315" s="2" t="s">
        <v>2305</v>
      </c>
      <c r="C1315" s="2" t="s">
        <v>1960</v>
      </c>
      <c r="D1315" s="59" t="s">
        <v>1968</v>
      </c>
      <c r="E1315" s="2">
        <v>80141626</v>
      </c>
      <c r="F1315" s="2" t="s">
        <v>2076</v>
      </c>
      <c r="G1315" s="3">
        <v>1</v>
      </c>
      <c r="H1315" s="3">
        <v>1</v>
      </c>
      <c r="I1315" s="2">
        <v>6</v>
      </c>
      <c r="J1315" s="2">
        <v>1</v>
      </c>
      <c r="K1315" s="2" t="s">
        <v>30</v>
      </c>
      <c r="L1315" s="2" t="s">
        <v>31</v>
      </c>
      <c r="M1315" s="59" t="s">
        <v>911</v>
      </c>
      <c r="N1315" s="2">
        <v>0</v>
      </c>
      <c r="O1315" s="9">
        <v>18720000</v>
      </c>
      <c r="P1315" s="8">
        <v>18720000</v>
      </c>
      <c r="Q1315" s="1">
        <v>0</v>
      </c>
      <c r="R1315" s="2">
        <v>0</v>
      </c>
      <c r="S1315" s="2" t="s">
        <v>1481</v>
      </c>
      <c r="T1315" s="2" t="s">
        <v>1482</v>
      </c>
      <c r="U1315" s="2" t="s">
        <v>1818</v>
      </c>
      <c r="V1315" s="2" t="s">
        <v>1819</v>
      </c>
      <c r="W1315" s="2" t="s">
        <v>1820</v>
      </c>
      <c r="X1315" s="2"/>
      <c r="Y1315" s="2" t="s">
        <v>1821</v>
      </c>
    </row>
    <row r="1316" spans="1:25" ht="90" x14ac:dyDescent="0.2">
      <c r="A1316" s="2" t="s">
        <v>2034</v>
      </c>
      <c r="B1316" s="2" t="s">
        <v>2305</v>
      </c>
      <c r="C1316" s="2" t="s">
        <v>1960</v>
      </c>
      <c r="D1316" s="59" t="s">
        <v>1968</v>
      </c>
      <c r="E1316" s="2">
        <v>80141626</v>
      </c>
      <c r="F1316" s="2" t="s">
        <v>2077</v>
      </c>
      <c r="G1316" s="3">
        <v>1</v>
      </c>
      <c r="H1316" s="3">
        <v>1</v>
      </c>
      <c r="I1316" s="2">
        <v>6</v>
      </c>
      <c r="J1316" s="2">
        <v>1</v>
      </c>
      <c r="K1316" s="2" t="s">
        <v>30</v>
      </c>
      <c r="L1316" s="2" t="s">
        <v>31</v>
      </c>
      <c r="M1316" s="59" t="s">
        <v>57</v>
      </c>
      <c r="N1316" s="2">
        <v>0</v>
      </c>
      <c r="O1316" s="9">
        <v>18720000</v>
      </c>
      <c r="P1316" s="8">
        <v>18720000</v>
      </c>
      <c r="Q1316" s="1">
        <v>0</v>
      </c>
      <c r="R1316" s="2">
        <v>0</v>
      </c>
      <c r="S1316" s="2" t="s">
        <v>1481</v>
      </c>
      <c r="T1316" s="2" t="s">
        <v>1482</v>
      </c>
      <c r="U1316" s="2" t="s">
        <v>1818</v>
      </c>
      <c r="V1316" s="2" t="s">
        <v>1819</v>
      </c>
      <c r="W1316" s="2" t="s">
        <v>1820</v>
      </c>
      <c r="X1316" s="2"/>
      <c r="Y1316" s="2" t="s">
        <v>1821</v>
      </c>
    </row>
    <row r="1317" spans="1:25" ht="90" x14ac:dyDescent="0.2">
      <c r="A1317" s="2" t="s">
        <v>2035</v>
      </c>
      <c r="B1317" s="2" t="s">
        <v>2305</v>
      </c>
      <c r="C1317" s="2" t="s">
        <v>1960</v>
      </c>
      <c r="D1317" s="59" t="s">
        <v>1968</v>
      </c>
      <c r="E1317" s="2">
        <v>80141626</v>
      </c>
      <c r="F1317" s="2" t="s">
        <v>2078</v>
      </c>
      <c r="G1317" s="3">
        <v>1</v>
      </c>
      <c r="H1317" s="3">
        <v>1</v>
      </c>
      <c r="I1317" s="2">
        <v>6</v>
      </c>
      <c r="J1317" s="2">
        <v>1</v>
      </c>
      <c r="K1317" s="2" t="s">
        <v>30</v>
      </c>
      <c r="L1317" s="2" t="s">
        <v>31</v>
      </c>
      <c r="M1317" s="59" t="s">
        <v>57</v>
      </c>
      <c r="N1317" s="2">
        <v>0</v>
      </c>
      <c r="O1317" s="9">
        <v>19032000</v>
      </c>
      <c r="P1317" s="8">
        <v>19032000</v>
      </c>
      <c r="Q1317" s="1">
        <v>0</v>
      </c>
      <c r="R1317" s="2">
        <v>0</v>
      </c>
      <c r="S1317" s="2" t="s">
        <v>1481</v>
      </c>
      <c r="T1317" s="2" t="s">
        <v>1482</v>
      </c>
      <c r="U1317" s="2" t="s">
        <v>1818</v>
      </c>
      <c r="V1317" s="2" t="s">
        <v>1819</v>
      </c>
      <c r="W1317" s="2" t="s">
        <v>1820</v>
      </c>
      <c r="X1317" s="2"/>
      <c r="Y1317" s="2" t="s">
        <v>1821</v>
      </c>
    </row>
    <row r="1318" spans="1:25" ht="90" x14ac:dyDescent="0.2">
      <c r="A1318" s="2" t="s">
        <v>2036</v>
      </c>
      <c r="B1318" s="2" t="s">
        <v>2305</v>
      </c>
      <c r="C1318" s="2" t="s">
        <v>1960</v>
      </c>
      <c r="D1318" s="59" t="s">
        <v>1968</v>
      </c>
      <c r="E1318" s="2">
        <v>80141626</v>
      </c>
      <c r="F1318" s="2" t="s">
        <v>2076</v>
      </c>
      <c r="G1318" s="3">
        <v>1</v>
      </c>
      <c r="H1318" s="3">
        <v>1</v>
      </c>
      <c r="I1318" s="2">
        <v>6</v>
      </c>
      <c r="J1318" s="2">
        <v>1</v>
      </c>
      <c r="K1318" s="2" t="s">
        <v>30</v>
      </c>
      <c r="L1318" s="2" t="s">
        <v>31</v>
      </c>
      <c r="M1318" s="59" t="s">
        <v>911</v>
      </c>
      <c r="N1318" s="2">
        <v>0</v>
      </c>
      <c r="O1318" s="9">
        <v>18720000</v>
      </c>
      <c r="P1318" s="8">
        <v>18720000</v>
      </c>
      <c r="Q1318" s="1">
        <v>0</v>
      </c>
      <c r="R1318" s="2">
        <v>0</v>
      </c>
      <c r="S1318" s="2" t="s">
        <v>1481</v>
      </c>
      <c r="T1318" s="2" t="s">
        <v>1482</v>
      </c>
      <c r="U1318" s="2" t="s">
        <v>1818</v>
      </c>
      <c r="V1318" s="2" t="s">
        <v>1819</v>
      </c>
      <c r="W1318" s="2" t="s">
        <v>1820</v>
      </c>
      <c r="X1318" s="2"/>
      <c r="Y1318" s="2" t="s">
        <v>1821</v>
      </c>
    </row>
    <row r="1319" spans="1:25" ht="90" x14ac:dyDescent="0.2">
      <c r="A1319" s="2" t="s">
        <v>2037</v>
      </c>
      <c r="B1319" s="2" t="s">
        <v>2305</v>
      </c>
      <c r="C1319" s="2" t="s">
        <v>1960</v>
      </c>
      <c r="D1319" s="59" t="s">
        <v>1968</v>
      </c>
      <c r="E1319" s="2">
        <v>80141626</v>
      </c>
      <c r="F1319" s="2" t="s">
        <v>2078</v>
      </c>
      <c r="G1319" s="3">
        <v>1</v>
      </c>
      <c r="H1319" s="3">
        <v>1</v>
      </c>
      <c r="I1319" s="2">
        <v>6</v>
      </c>
      <c r="J1319" s="2">
        <v>1</v>
      </c>
      <c r="K1319" s="2" t="s">
        <v>30</v>
      </c>
      <c r="L1319" s="2" t="s">
        <v>31</v>
      </c>
      <c r="M1319" s="59" t="s">
        <v>57</v>
      </c>
      <c r="N1319" s="2">
        <v>0</v>
      </c>
      <c r="O1319" s="9">
        <v>19032000</v>
      </c>
      <c r="P1319" s="8">
        <v>19032000</v>
      </c>
      <c r="Q1319" s="1">
        <v>0</v>
      </c>
      <c r="R1319" s="2">
        <v>0</v>
      </c>
      <c r="S1319" s="2" t="s">
        <v>1481</v>
      </c>
      <c r="T1319" s="2" t="s">
        <v>1482</v>
      </c>
      <c r="U1319" s="2" t="s">
        <v>1818</v>
      </c>
      <c r="V1319" s="2" t="s">
        <v>1819</v>
      </c>
      <c r="W1319" s="2" t="s">
        <v>1820</v>
      </c>
      <c r="X1319" s="2"/>
      <c r="Y1319" s="2" t="s">
        <v>1821</v>
      </c>
    </row>
    <row r="1320" spans="1:25" ht="90" x14ac:dyDescent="0.2">
      <c r="A1320" s="2" t="s">
        <v>2038</v>
      </c>
      <c r="B1320" s="2" t="s">
        <v>2305</v>
      </c>
      <c r="C1320" s="2" t="s">
        <v>1960</v>
      </c>
      <c r="D1320" s="59" t="s">
        <v>1968</v>
      </c>
      <c r="E1320" s="2">
        <v>80141626</v>
      </c>
      <c r="F1320" s="2" t="s">
        <v>2078</v>
      </c>
      <c r="G1320" s="3">
        <v>1</v>
      </c>
      <c r="H1320" s="3">
        <v>1</v>
      </c>
      <c r="I1320" s="2">
        <v>6</v>
      </c>
      <c r="J1320" s="2">
        <v>1</v>
      </c>
      <c r="K1320" s="2" t="s">
        <v>30</v>
      </c>
      <c r="L1320" s="2" t="s">
        <v>31</v>
      </c>
      <c r="M1320" s="59" t="s">
        <v>57</v>
      </c>
      <c r="N1320" s="2">
        <v>0</v>
      </c>
      <c r="O1320" s="9">
        <v>19032000</v>
      </c>
      <c r="P1320" s="8">
        <v>19032000</v>
      </c>
      <c r="Q1320" s="1">
        <v>0</v>
      </c>
      <c r="R1320" s="2">
        <v>0</v>
      </c>
      <c r="S1320" s="2" t="s">
        <v>1481</v>
      </c>
      <c r="T1320" s="2" t="s">
        <v>1482</v>
      </c>
      <c r="U1320" s="2" t="s">
        <v>1818</v>
      </c>
      <c r="V1320" s="2" t="s">
        <v>1819</v>
      </c>
      <c r="W1320" s="2" t="s">
        <v>1820</v>
      </c>
      <c r="X1320" s="2"/>
      <c r="Y1320" s="2" t="s">
        <v>1821</v>
      </c>
    </row>
    <row r="1321" spans="1:25" ht="90" x14ac:dyDescent="0.2">
      <c r="A1321" s="2" t="s">
        <v>2039</v>
      </c>
      <c r="B1321" s="2" t="s">
        <v>2305</v>
      </c>
      <c r="C1321" s="2" t="s">
        <v>1960</v>
      </c>
      <c r="D1321" s="59" t="s">
        <v>1968</v>
      </c>
      <c r="E1321" s="2">
        <v>80141626</v>
      </c>
      <c r="F1321" s="2" t="s">
        <v>2078</v>
      </c>
      <c r="G1321" s="3">
        <v>1</v>
      </c>
      <c r="H1321" s="3">
        <v>1</v>
      </c>
      <c r="I1321" s="2">
        <v>6</v>
      </c>
      <c r="J1321" s="2">
        <v>1</v>
      </c>
      <c r="K1321" s="2" t="s">
        <v>30</v>
      </c>
      <c r="L1321" s="2" t="s">
        <v>31</v>
      </c>
      <c r="M1321" s="59" t="s">
        <v>57</v>
      </c>
      <c r="N1321" s="2">
        <v>0</v>
      </c>
      <c r="O1321" s="9">
        <v>19032000</v>
      </c>
      <c r="P1321" s="8">
        <v>19032000</v>
      </c>
      <c r="Q1321" s="1">
        <v>0</v>
      </c>
      <c r="R1321" s="2">
        <v>0</v>
      </c>
      <c r="S1321" s="2" t="s">
        <v>1481</v>
      </c>
      <c r="T1321" s="2" t="s">
        <v>1482</v>
      </c>
      <c r="U1321" s="2" t="s">
        <v>1818</v>
      </c>
      <c r="V1321" s="2" t="s">
        <v>1819</v>
      </c>
      <c r="W1321" s="2" t="s">
        <v>1820</v>
      </c>
      <c r="X1321" s="2"/>
      <c r="Y1321" s="2" t="s">
        <v>1821</v>
      </c>
    </row>
    <row r="1322" spans="1:25" ht="90" x14ac:dyDescent="0.2">
      <c r="A1322" s="2" t="s">
        <v>2040</v>
      </c>
      <c r="B1322" s="2" t="s">
        <v>2305</v>
      </c>
      <c r="C1322" s="2" t="s">
        <v>1960</v>
      </c>
      <c r="D1322" s="59" t="s">
        <v>1968</v>
      </c>
      <c r="E1322" s="2">
        <v>80141626</v>
      </c>
      <c r="F1322" s="2" t="s">
        <v>2076</v>
      </c>
      <c r="G1322" s="3">
        <v>1</v>
      </c>
      <c r="H1322" s="3">
        <v>1</v>
      </c>
      <c r="I1322" s="2">
        <v>6</v>
      </c>
      <c r="J1322" s="2">
        <v>1</v>
      </c>
      <c r="K1322" s="2" t="s">
        <v>30</v>
      </c>
      <c r="L1322" s="2" t="s">
        <v>31</v>
      </c>
      <c r="M1322" s="59" t="s">
        <v>911</v>
      </c>
      <c r="N1322" s="2">
        <v>0</v>
      </c>
      <c r="O1322" s="9">
        <v>13771680</v>
      </c>
      <c r="P1322" s="8">
        <v>13771680</v>
      </c>
      <c r="Q1322" s="1">
        <v>0</v>
      </c>
      <c r="R1322" s="2">
        <v>0</v>
      </c>
      <c r="S1322" s="2" t="s">
        <v>1481</v>
      </c>
      <c r="T1322" s="2" t="s">
        <v>1482</v>
      </c>
      <c r="U1322" s="2" t="s">
        <v>1818</v>
      </c>
      <c r="V1322" s="2" t="s">
        <v>1819</v>
      </c>
      <c r="W1322" s="2" t="s">
        <v>1820</v>
      </c>
      <c r="X1322" s="2"/>
      <c r="Y1322" s="2" t="s">
        <v>1821</v>
      </c>
    </row>
    <row r="1323" spans="1:25" ht="90" x14ac:dyDescent="0.2">
      <c r="A1323" s="2" t="s">
        <v>2041</v>
      </c>
      <c r="B1323" s="2" t="s">
        <v>2305</v>
      </c>
      <c r="C1323" s="2" t="s">
        <v>1960</v>
      </c>
      <c r="D1323" s="59" t="s">
        <v>1968</v>
      </c>
      <c r="E1323" s="2">
        <v>80141626</v>
      </c>
      <c r="F1323" s="2" t="s">
        <v>2076</v>
      </c>
      <c r="G1323" s="3">
        <v>1</v>
      </c>
      <c r="H1323" s="3">
        <v>1</v>
      </c>
      <c r="I1323" s="2">
        <v>6</v>
      </c>
      <c r="J1323" s="2">
        <v>1</v>
      </c>
      <c r="K1323" s="2" t="s">
        <v>30</v>
      </c>
      <c r="L1323" s="2" t="s">
        <v>31</v>
      </c>
      <c r="M1323" s="59" t="s">
        <v>911</v>
      </c>
      <c r="N1323" s="2">
        <v>0</v>
      </c>
      <c r="O1323" s="9">
        <v>13771680</v>
      </c>
      <c r="P1323" s="8">
        <v>13771680</v>
      </c>
      <c r="Q1323" s="1">
        <v>0</v>
      </c>
      <c r="R1323" s="2">
        <v>0</v>
      </c>
      <c r="S1323" s="2" t="s">
        <v>1481</v>
      </c>
      <c r="T1323" s="2" t="s">
        <v>1482</v>
      </c>
      <c r="U1323" s="2" t="s">
        <v>1818</v>
      </c>
      <c r="V1323" s="2" t="s">
        <v>1819</v>
      </c>
      <c r="W1323" s="2" t="s">
        <v>1820</v>
      </c>
      <c r="X1323" s="2"/>
      <c r="Y1323" s="2" t="s">
        <v>1821</v>
      </c>
    </row>
    <row r="1324" spans="1:25" ht="90" x14ac:dyDescent="0.2">
      <c r="A1324" s="2" t="s">
        <v>2042</v>
      </c>
      <c r="B1324" s="2" t="s">
        <v>2305</v>
      </c>
      <c r="C1324" s="2" t="s">
        <v>1960</v>
      </c>
      <c r="D1324" s="59" t="s">
        <v>1968</v>
      </c>
      <c r="E1324" s="2">
        <v>80141626</v>
      </c>
      <c r="F1324" s="2" t="s">
        <v>2076</v>
      </c>
      <c r="G1324" s="3">
        <v>1</v>
      </c>
      <c r="H1324" s="3">
        <v>1</v>
      </c>
      <c r="I1324" s="2">
        <v>6</v>
      </c>
      <c r="J1324" s="2">
        <v>1</v>
      </c>
      <c r="K1324" s="2" t="s">
        <v>30</v>
      </c>
      <c r="L1324" s="2" t="s">
        <v>31</v>
      </c>
      <c r="M1324" s="59" t="s">
        <v>911</v>
      </c>
      <c r="N1324" s="2">
        <v>0</v>
      </c>
      <c r="O1324" s="9">
        <v>13771680</v>
      </c>
      <c r="P1324" s="8">
        <v>13771680</v>
      </c>
      <c r="Q1324" s="1">
        <v>0</v>
      </c>
      <c r="R1324" s="2">
        <v>0</v>
      </c>
      <c r="S1324" s="2" t="s">
        <v>1481</v>
      </c>
      <c r="T1324" s="2" t="s">
        <v>1482</v>
      </c>
      <c r="U1324" s="2" t="s">
        <v>1818</v>
      </c>
      <c r="V1324" s="2" t="s">
        <v>1819</v>
      </c>
      <c r="W1324" s="2" t="s">
        <v>1820</v>
      </c>
      <c r="X1324" s="2"/>
      <c r="Y1324" s="2" t="s">
        <v>1821</v>
      </c>
    </row>
    <row r="1325" spans="1:25" ht="90" x14ac:dyDescent="0.2">
      <c r="A1325" s="2" t="s">
        <v>2043</v>
      </c>
      <c r="B1325" s="2" t="s">
        <v>2305</v>
      </c>
      <c r="C1325" s="2" t="s">
        <v>1960</v>
      </c>
      <c r="D1325" s="59" t="s">
        <v>1968</v>
      </c>
      <c r="E1325" s="2">
        <v>80141626</v>
      </c>
      <c r="F1325" s="2" t="s">
        <v>2076</v>
      </c>
      <c r="G1325" s="3">
        <v>1</v>
      </c>
      <c r="H1325" s="3">
        <v>1</v>
      </c>
      <c r="I1325" s="2">
        <v>6</v>
      </c>
      <c r="J1325" s="2">
        <v>1</v>
      </c>
      <c r="K1325" s="2" t="s">
        <v>30</v>
      </c>
      <c r="L1325" s="2" t="s">
        <v>31</v>
      </c>
      <c r="M1325" s="59" t="s">
        <v>911</v>
      </c>
      <c r="N1325" s="2">
        <v>0</v>
      </c>
      <c r="O1325" s="9">
        <v>13771680</v>
      </c>
      <c r="P1325" s="8">
        <v>13771680</v>
      </c>
      <c r="Q1325" s="1">
        <v>0</v>
      </c>
      <c r="R1325" s="2">
        <v>0</v>
      </c>
      <c r="S1325" s="2" t="s">
        <v>1481</v>
      </c>
      <c r="T1325" s="2" t="s">
        <v>1482</v>
      </c>
      <c r="U1325" s="2" t="s">
        <v>1818</v>
      </c>
      <c r="V1325" s="2" t="s">
        <v>1819</v>
      </c>
      <c r="W1325" s="2" t="s">
        <v>1820</v>
      </c>
      <c r="X1325" s="2"/>
      <c r="Y1325" s="2" t="s">
        <v>1821</v>
      </c>
    </row>
    <row r="1326" spans="1:25" ht="90" x14ac:dyDescent="0.2">
      <c r="A1326" s="2" t="s">
        <v>2044</v>
      </c>
      <c r="B1326" s="2" t="s">
        <v>2305</v>
      </c>
      <c r="C1326" s="2" t="s">
        <v>1960</v>
      </c>
      <c r="D1326" s="59" t="s">
        <v>1968</v>
      </c>
      <c r="E1326" s="2">
        <v>80141626</v>
      </c>
      <c r="F1326" s="2" t="s">
        <v>2076</v>
      </c>
      <c r="G1326" s="3">
        <v>1</v>
      </c>
      <c r="H1326" s="3">
        <v>1</v>
      </c>
      <c r="I1326" s="2">
        <v>6</v>
      </c>
      <c r="J1326" s="2">
        <v>1</v>
      </c>
      <c r="K1326" s="2" t="s">
        <v>30</v>
      </c>
      <c r="L1326" s="2" t="s">
        <v>31</v>
      </c>
      <c r="M1326" s="59" t="s">
        <v>911</v>
      </c>
      <c r="N1326" s="2">
        <v>0</v>
      </c>
      <c r="O1326" s="9">
        <v>13771680</v>
      </c>
      <c r="P1326" s="8">
        <v>13771680</v>
      </c>
      <c r="Q1326" s="1">
        <v>0</v>
      </c>
      <c r="R1326" s="2">
        <v>0</v>
      </c>
      <c r="S1326" s="2" t="s">
        <v>1481</v>
      </c>
      <c r="T1326" s="2" t="s">
        <v>1482</v>
      </c>
      <c r="U1326" s="2" t="s">
        <v>1818</v>
      </c>
      <c r="V1326" s="2" t="s">
        <v>1819</v>
      </c>
      <c r="W1326" s="2" t="s">
        <v>1820</v>
      </c>
      <c r="X1326" s="2"/>
      <c r="Y1326" s="2" t="s">
        <v>1821</v>
      </c>
    </row>
    <row r="1327" spans="1:25" ht="90" x14ac:dyDescent="0.2">
      <c r="A1327" s="2" t="s">
        <v>2045</v>
      </c>
      <c r="B1327" s="2" t="s">
        <v>2305</v>
      </c>
      <c r="C1327" s="2" t="s">
        <v>1960</v>
      </c>
      <c r="D1327" s="59" t="s">
        <v>1968</v>
      </c>
      <c r="E1327" s="2">
        <v>80141626</v>
      </c>
      <c r="F1327" s="2" t="s">
        <v>2078</v>
      </c>
      <c r="G1327" s="3">
        <v>1</v>
      </c>
      <c r="H1327" s="3">
        <v>1</v>
      </c>
      <c r="I1327" s="2">
        <v>6</v>
      </c>
      <c r="J1327" s="2">
        <v>1</v>
      </c>
      <c r="K1327" s="2" t="s">
        <v>30</v>
      </c>
      <c r="L1327" s="2" t="s">
        <v>31</v>
      </c>
      <c r="M1327" s="59" t="s">
        <v>57</v>
      </c>
      <c r="N1327" s="2">
        <v>0</v>
      </c>
      <c r="O1327" s="9">
        <v>19032000</v>
      </c>
      <c r="P1327" s="8">
        <v>19032000</v>
      </c>
      <c r="Q1327" s="1">
        <v>0</v>
      </c>
      <c r="R1327" s="2">
        <v>0</v>
      </c>
      <c r="S1327" s="2" t="s">
        <v>1481</v>
      </c>
      <c r="T1327" s="2" t="s">
        <v>1482</v>
      </c>
      <c r="U1327" s="2" t="s">
        <v>1818</v>
      </c>
      <c r="V1327" s="2" t="s">
        <v>1819</v>
      </c>
      <c r="W1327" s="2" t="s">
        <v>1820</v>
      </c>
      <c r="X1327" s="2"/>
      <c r="Y1327" s="2" t="s">
        <v>1821</v>
      </c>
    </row>
    <row r="1328" spans="1:25" ht="90" x14ac:dyDescent="0.2">
      <c r="A1328" s="2" t="s">
        <v>2046</v>
      </c>
      <c r="B1328" s="2" t="s">
        <v>2305</v>
      </c>
      <c r="C1328" s="2" t="s">
        <v>1960</v>
      </c>
      <c r="D1328" s="59" t="s">
        <v>1968</v>
      </c>
      <c r="E1328" s="2">
        <v>80141626</v>
      </c>
      <c r="F1328" s="2" t="s">
        <v>2076</v>
      </c>
      <c r="G1328" s="3">
        <v>6</v>
      </c>
      <c r="H1328" s="3">
        <v>7</v>
      </c>
      <c r="I1328" s="2">
        <v>5</v>
      </c>
      <c r="J1328" s="2">
        <v>1</v>
      </c>
      <c r="K1328" s="2" t="s">
        <v>30</v>
      </c>
      <c r="L1328" s="2" t="s">
        <v>31</v>
      </c>
      <c r="M1328" s="59" t="s">
        <v>911</v>
      </c>
      <c r="N1328" s="2">
        <v>0</v>
      </c>
      <c r="O1328" s="9">
        <v>15600000</v>
      </c>
      <c r="P1328" s="8">
        <v>15600000</v>
      </c>
      <c r="Q1328" s="1">
        <v>0</v>
      </c>
      <c r="R1328" s="2">
        <v>0</v>
      </c>
      <c r="S1328" s="2" t="s">
        <v>1481</v>
      </c>
      <c r="T1328" s="2" t="s">
        <v>1482</v>
      </c>
      <c r="U1328" s="2" t="s">
        <v>1818</v>
      </c>
      <c r="V1328" s="2" t="s">
        <v>1819</v>
      </c>
      <c r="W1328" s="2" t="s">
        <v>1820</v>
      </c>
      <c r="X1328" s="2"/>
      <c r="Y1328" s="2" t="s">
        <v>1821</v>
      </c>
    </row>
    <row r="1329" spans="1:25" ht="90" x14ac:dyDescent="0.2">
      <c r="A1329" s="2" t="s">
        <v>2047</v>
      </c>
      <c r="B1329" s="2" t="s">
        <v>2305</v>
      </c>
      <c r="C1329" s="2" t="s">
        <v>1960</v>
      </c>
      <c r="D1329" s="59" t="s">
        <v>1968</v>
      </c>
      <c r="E1329" s="2">
        <v>80141626</v>
      </c>
      <c r="F1329" s="2" t="s">
        <v>2078</v>
      </c>
      <c r="G1329" s="3">
        <v>6</v>
      </c>
      <c r="H1329" s="3">
        <v>7</v>
      </c>
      <c r="I1329" s="2">
        <v>5</v>
      </c>
      <c r="J1329" s="2">
        <v>1</v>
      </c>
      <c r="K1329" s="2" t="s">
        <v>30</v>
      </c>
      <c r="L1329" s="2" t="s">
        <v>31</v>
      </c>
      <c r="M1329" s="59" t="s">
        <v>57</v>
      </c>
      <c r="N1329" s="2">
        <v>0</v>
      </c>
      <c r="O1329" s="9">
        <v>15860000</v>
      </c>
      <c r="P1329" s="8">
        <v>15860000</v>
      </c>
      <c r="Q1329" s="1">
        <v>0</v>
      </c>
      <c r="R1329" s="2">
        <v>0</v>
      </c>
      <c r="S1329" s="2" t="s">
        <v>1481</v>
      </c>
      <c r="T1329" s="2" t="s">
        <v>1482</v>
      </c>
      <c r="U1329" s="2" t="s">
        <v>1818</v>
      </c>
      <c r="V1329" s="2" t="s">
        <v>1819</v>
      </c>
      <c r="W1329" s="2" t="s">
        <v>1820</v>
      </c>
      <c r="X1329" s="2"/>
      <c r="Y1329" s="2" t="s">
        <v>1821</v>
      </c>
    </row>
    <row r="1330" spans="1:25" ht="90" x14ac:dyDescent="0.2">
      <c r="A1330" s="2" t="s">
        <v>2048</v>
      </c>
      <c r="B1330" s="2" t="s">
        <v>2305</v>
      </c>
      <c r="C1330" s="2" t="s">
        <v>1960</v>
      </c>
      <c r="D1330" s="59" t="s">
        <v>1968</v>
      </c>
      <c r="E1330" s="2">
        <v>80141626</v>
      </c>
      <c r="F1330" s="2" t="s">
        <v>2078</v>
      </c>
      <c r="G1330" s="3">
        <v>1</v>
      </c>
      <c r="H1330" s="3">
        <v>1</v>
      </c>
      <c r="I1330" s="2">
        <v>5</v>
      </c>
      <c r="J1330" s="2">
        <v>1</v>
      </c>
      <c r="K1330" s="2" t="s">
        <v>30</v>
      </c>
      <c r="L1330" s="2" t="s">
        <v>31</v>
      </c>
      <c r="M1330" s="59" t="s">
        <v>57</v>
      </c>
      <c r="N1330" s="2">
        <v>0</v>
      </c>
      <c r="O1330" s="9">
        <v>15860000</v>
      </c>
      <c r="P1330" s="8">
        <v>15860000</v>
      </c>
      <c r="Q1330" s="1">
        <v>0</v>
      </c>
      <c r="R1330" s="2">
        <v>0</v>
      </c>
      <c r="S1330" s="2" t="s">
        <v>1481</v>
      </c>
      <c r="T1330" s="2" t="s">
        <v>1482</v>
      </c>
      <c r="U1330" s="2" t="s">
        <v>1818</v>
      </c>
      <c r="V1330" s="2" t="s">
        <v>1819</v>
      </c>
      <c r="W1330" s="2" t="s">
        <v>1820</v>
      </c>
      <c r="X1330" s="2"/>
      <c r="Y1330" s="2" t="s">
        <v>1821</v>
      </c>
    </row>
    <row r="1331" spans="1:25" ht="90" x14ac:dyDescent="0.2">
      <c r="A1331" s="2" t="s">
        <v>2049</v>
      </c>
      <c r="B1331" s="2" t="s">
        <v>2305</v>
      </c>
      <c r="C1331" s="2" t="s">
        <v>1960</v>
      </c>
      <c r="D1331" s="59" t="s">
        <v>1968</v>
      </c>
      <c r="E1331" s="2">
        <v>80141626</v>
      </c>
      <c r="F1331" s="2" t="s">
        <v>2076</v>
      </c>
      <c r="G1331" s="3">
        <v>6</v>
      </c>
      <c r="H1331" s="3">
        <v>7</v>
      </c>
      <c r="I1331" s="2">
        <v>5</v>
      </c>
      <c r="J1331" s="2">
        <v>1</v>
      </c>
      <c r="K1331" s="2" t="s">
        <v>30</v>
      </c>
      <c r="L1331" s="2" t="s">
        <v>31</v>
      </c>
      <c r="M1331" s="59" t="s">
        <v>911</v>
      </c>
      <c r="N1331" s="2">
        <v>0</v>
      </c>
      <c r="O1331" s="9">
        <v>15600000</v>
      </c>
      <c r="P1331" s="8">
        <v>15600000</v>
      </c>
      <c r="Q1331" s="1">
        <v>0</v>
      </c>
      <c r="R1331" s="2">
        <v>0</v>
      </c>
      <c r="S1331" s="2" t="s">
        <v>1481</v>
      </c>
      <c r="T1331" s="2" t="s">
        <v>1482</v>
      </c>
      <c r="U1331" s="2" t="s">
        <v>1818</v>
      </c>
      <c r="V1331" s="2" t="s">
        <v>1819</v>
      </c>
      <c r="W1331" s="2" t="s">
        <v>1820</v>
      </c>
      <c r="X1331" s="2"/>
      <c r="Y1331" s="2" t="s">
        <v>1821</v>
      </c>
    </row>
    <row r="1332" spans="1:25" ht="90" x14ac:dyDescent="0.2">
      <c r="A1332" s="2" t="s">
        <v>2050</v>
      </c>
      <c r="B1332" s="2" t="s">
        <v>2305</v>
      </c>
      <c r="C1332" s="2" t="s">
        <v>1960</v>
      </c>
      <c r="D1332" s="59" t="s">
        <v>1968</v>
      </c>
      <c r="E1332" s="2">
        <v>80141626</v>
      </c>
      <c r="F1332" s="2" t="s">
        <v>2078</v>
      </c>
      <c r="G1332" s="3">
        <v>6</v>
      </c>
      <c r="H1332" s="3">
        <v>7</v>
      </c>
      <c r="I1332" s="2">
        <v>5</v>
      </c>
      <c r="J1332" s="2">
        <v>1</v>
      </c>
      <c r="K1332" s="2" t="s">
        <v>30</v>
      </c>
      <c r="L1332" s="2" t="s">
        <v>31</v>
      </c>
      <c r="M1332" s="59" t="s">
        <v>57</v>
      </c>
      <c r="N1332" s="2">
        <v>0</v>
      </c>
      <c r="O1332" s="9">
        <v>15860000</v>
      </c>
      <c r="P1332" s="8">
        <v>15860000</v>
      </c>
      <c r="Q1332" s="1">
        <v>0</v>
      </c>
      <c r="R1332" s="2">
        <v>0</v>
      </c>
      <c r="S1332" s="2" t="s">
        <v>1481</v>
      </c>
      <c r="T1332" s="2" t="s">
        <v>1482</v>
      </c>
      <c r="U1332" s="2" t="s">
        <v>1818</v>
      </c>
      <c r="V1332" s="2" t="s">
        <v>1819</v>
      </c>
      <c r="W1332" s="2" t="s">
        <v>1820</v>
      </c>
      <c r="X1332" s="2"/>
      <c r="Y1332" s="2" t="s">
        <v>1821</v>
      </c>
    </row>
    <row r="1333" spans="1:25" ht="90" x14ac:dyDescent="0.2">
      <c r="A1333" s="2" t="s">
        <v>2051</v>
      </c>
      <c r="B1333" s="2" t="s">
        <v>2305</v>
      </c>
      <c r="C1333" s="2" t="s">
        <v>1960</v>
      </c>
      <c r="D1333" s="59" t="s">
        <v>1968</v>
      </c>
      <c r="E1333" s="2">
        <v>80141626</v>
      </c>
      <c r="F1333" s="2" t="s">
        <v>2078</v>
      </c>
      <c r="G1333" s="3">
        <v>6</v>
      </c>
      <c r="H1333" s="3">
        <v>7</v>
      </c>
      <c r="I1333" s="2">
        <v>5</v>
      </c>
      <c r="J1333" s="2">
        <v>1</v>
      </c>
      <c r="K1333" s="2" t="s">
        <v>30</v>
      </c>
      <c r="L1333" s="2" t="s">
        <v>31</v>
      </c>
      <c r="M1333" s="59" t="s">
        <v>57</v>
      </c>
      <c r="N1333" s="2">
        <v>0</v>
      </c>
      <c r="O1333" s="9">
        <v>15860000</v>
      </c>
      <c r="P1333" s="8">
        <v>15860000</v>
      </c>
      <c r="Q1333" s="1">
        <v>0</v>
      </c>
      <c r="R1333" s="2">
        <v>0</v>
      </c>
      <c r="S1333" s="2" t="s">
        <v>1481</v>
      </c>
      <c r="T1333" s="2" t="s">
        <v>1482</v>
      </c>
      <c r="U1333" s="2" t="s">
        <v>1818</v>
      </c>
      <c r="V1333" s="2" t="s">
        <v>1819</v>
      </c>
      <c r="W1333" s="2" t="s">
        <v>1820</v>
      </c>
      <c r="X1333" s="2"/>
      <c r="Y1333" s="2" t="s">
        <v>1821</v>
      </c>
    </row>
    <row r="1334" spans="1:25" ht="90" x14ac:dyDescent="0.2">
      <c r="A1334" s="2" t="s">
        <v>2052</v>
      </c>
      <c r="B1334" s="2" t="s">
        <v>2305</v>
      </c>
      <c r="C1334" s="2" t="s">
        <v>1960</v>
      </c>
      <c r="D1334" s="59" t="s">
        <v>1968</v>
      </c>
      <c r="E1334" s="2">
        <v>80141626</v>
      </c>
      <c r="F1334" s="2" t="s">
        <v>2078</v>
      </c>
      <c r="G1334" s="3">
        <v>6</v>
      </c>
      <c r="H1334" s="3">
        <v>7</v>
      </c>
      <c r="I1334" s="2">
        <v>5</v>
      </c>
      <c r="J1334" s="2">
        <v>1</v>
      </c>
      <c r="K1334" s="2" t="s">
        <v>30</v>
      </c>
      <c r="L1334" s="2" t="s">
        <v>31</v>
      </c>
      <c r="M1334" s="59" t="s">
        <v>57</v>
      </c>
      <c r="N1334" s="2">
        <v>0</v>
      </c>
      <c r="O1334" s="9">
        <v>15860000</v>
      </c>
      <c r="P1334" s="8">
        <v>15860000</v>
      </c>
      <c r="Q1334" s="1">
        <v>0</v>
      </c>
      <c r="R1334" s="2">
        <v>0</v>
      </c>
      <c r="S1334" s="2" t="s">
        <v>1481</v>
      </c>
      <c r="T1334" s="2" t="s">
        <v>1482</v>
      </c>
      <c r="U1334" s="2" t="s">
        <v>1818</v>
      </c>
      <c r="V1334" s="2" t="s">
        <v>1819</v>
      </c>
      <c r="W1334" s="2" t="s">
        <v>1820</v>
      </c>
      <c r="X1334" s="2"/>
      <c r="Y1334" s="2" t="s">
        <v>1821</v>
      </c>
    </row>
    <row r="1335" spans="1:25" ht="90" x14ac:dyDescent="0.2">
      <c r="A1335" s="2" t="s">
        <v>2053</v>
      </c>
      <c r="B1335" s="2" t="s">
        <v>2305</v>
      </c>
      <c r="C1335" s="2" t="s">
        <v>1960</v>
      </c>
      <c r="D1335" s="59" t="s">
        <v>1968</v>
      </c>
      <c r="E1335" s="2">
        <v>80141626</v>
      </c>
      <c r="F1335" s="2" t="s">
        <v>2076</v>
      </c>
      <c r="G1335" s="3">
        <v>6</v>
      </c>
      <c r="H1335" s="3">
        <v>7</v>
      </c>
      <c r="I1335" s="2">
        <v>5</v>
      </c>
      <c r="J1335" s="2">
        <v>1</v>
      </c>
      <c r="K1335" s="2" t="s">
        <v>30</v>
      </c>
      <c r="L1335" s="2" t="s">
        <v>31</v>
      </c>
      <c r="M1335" s="59" t="s">
        <v>911</v>
      </c>
      <c r="N1335" s="2">
        <v>0</v>
      </c>
      <c r="O1335" s="63">
        <v>15600000</v>
      </c>
      <c r="P1335" s="8">
        <v>15600000</v>
      </c>
      <c r="Q1335" s="1">
        <v>0</v>
      </c>
      <c r="R1335" s="2">
        <v>0</v>
      </c>
      <c r="S1335" s="2" t="s">
        <v>1481</v>
      </c>
      <c r="T1335" s="2" t="s">
        <v>1482</v>
      </c>
      <c r="U1335" s="2" t="s">
        <v>1818</v>
      </c>
      <c r="V1335" s="2" t="s">
        <v>1819</v>
      </c>
      <c r="W1335" s="2" t="s">
        <v>1820</v>
      </c>
      <c r="X1335" s="2"/>
      <c r="Y1335" s="2" t="s">
        <v>1821</v>
      </c>
    </row>
    <row r="1336" spans="1:25" ht="90" x14ac:dyDescent="0.2">
      <c r="A1336" s="2" t="s">
        <v>2054</v>
      </c>
      <c r="B1336" s="2" t="s">
        <v>2305</v>
      </c>
      <c r="C1336" s="2" t="s">
        <v>1960</v>
      </c>
      <c r="D1336" s="59" t="s">
        <v>1968</v>
      </c>
      <c r="E1336" s="2">
        <v>80141626</v>
      </c>
      <c r="F1336" s="2" t="s">
        <v>2076</v>
      </c>
      <c r="G1336" s="3">
        <v>6</v>
      </c>
      <c r="H1336" s="3">
        <v>7</v>
      </c>
      <c r="I1336" s="2">
        <v>5</v>
      </c>
      <c r="J1336" s="2">
        <v>1</v>
      </c>
      <c r="K1336" s="2" t="s">
        <v>30</v>
      </c>
      <c r="L1336" s="2" t="s">
        <v>31</v>
      </c>
      <c r="M1336" s="59" t="s">
        <v>911</v>
      </c>
      <c r="N1336" s="2">
        <v>0</v>
      </c>
      <c r="O1336" s="9">
        <v>15600000</v>
      </c>
      <c r="P1336" s="64">
        <v>15600000</v>
      </c>
      <c r="Q1336" s="1">
        <v>0</v>
      </c>
      <c r="R1336" s="2">
        <v>0</v>
      </c>
      <c r="S1336" s="2" t="s">
        <v>1481</v>
      </c>
      <c r="T1336" s="2" t="s">
        <v>1482</v>
      </c>
      <c r="U1336" s="2" t="s">
        <v>1818</v>
      </c>
      <c r="V1336" s="2" t="s">
        <v>1819</v>
      </c>
      <c r="W1336" s="2" t="s">
        <v>1820</v>
      </c>
      <c r="X1336" s="2"/>
      <c r="Y1336" s="2" t="s">
        <v>1821</v>
      </c>
    </row>
    <row r="1337" spans="1:25" ht="90" x14ac:dyDescent="0.2">
      <c r="A1337" s="2" t="s">
        <v>2055</v>
      </c>
      <c r="B1337" s="2" t="s">
        <v>2305</v>
      </c>
      <c r="C1337" s="2" t="s">
        <v>1960</v>
      </c>
      <c r="D1337" s="59" t="s">
        <v>1968</v>
      </c>
      <c r="E1337" s="2">
        <v>80141626</v>
      </c>
      <c r="F1337" s="2" t="s">
        <v>2076</v>
      </c>
      <c r="G1337" s="3">
        <v>6</v>
      </c>
      <c r="H1337" s="3">
        <v>7</v>
      </c>
      <c r="I1337" s="2">
        <v>5</v>
      </c>
      <c r="J1337" s="2">
        <v>1</v>
      </c>
      <c r="K1337" s="2" t="s">
        <v>30</v>
      </c>
      <c r="L1337" s="2" t="s">
        <v>31</v>
      </c>
      <c r="M1337" s="59" t="s">
        <v>911</v>
      </c>
      <c r="N1337" s="2">
        <v>0</v>
      </c>
      <c r="O1337" s="9">
        <v>15600000</v>
      </c>
      <c r="P1337" s="8">
        <v>15600000</v>
      </c>
      <c r="Q1337" s="1">
        <v>0</v>
      </c>
      <c r="R1337" s="2">
        <v>0</v>
      </c>
      <c r="S1337" s="2" t="s">
        <v>1481</v>
      </c>
      <c r="T1337" s="2" t="s">
        <v>1482</v>
      </c>
      <c r="U1337" s="2" t="s">
        <v>1818</v>
      </c>
      <c r="V1337" s="2" t="s">
        <v>1819</v>
      </c>
      <c r="W1337" s="2" t="s">
        <v>1820</v>
      </c>
      <c r="X1337" s="2"/>
      <c r="Y1337" s="2" t="s">
        <v>1821</v>
      </c>
    </row>
    <row r="1338" spans="1:25" ht="90" x14ac:dyDescent="0.2">
      <c r="A1338" s="2" t="s">
        <v>2056</v>
      </c>
      <c r="B1338" s="2" t="s">
        <v>2305</v>
      </c>
      <c r="C1338" s="2" t="s">
        <v>1960</v>
      </c>
      <c r="D1338" s="59" t="s">
        <v>1968</v>
      </c>
      <c r="E1338" s="2">
        <v>80141626</v>
      </c>
      <c r="F1338" s="2" t="s">
        <v>2076</v>
      </c>
      <c r="G1338" s="3">
        <v>6</v>
      </c>
      <c r="H1338" s="3">
        <v>7</v>
      </c>
      <c r="I1338" s="2">
        <v>5</v>
      </c>
      <c r="J1338" s="2">
        <v>1</v>
      </c>
      <c r="K1338" s="2" t="s">
        <v>30</v>
      </c>
      <c r="L1338" s="2" t="s">
        <v>31</v>
      </c>
      <c r="M1338" s="59" t="s">
        <v>911</v>
      </c>
      <c r="N1338" s="2">
        <v>0</v>
      </c>
      <c r="O1338" s="9">
        <v>15600000</v>
      </c>
      <c r="P1338" s="8">
        <v>15600000</v>
      </c>
      <c r="Q1338" s="1">
        <v>0</v>
      </c>
      <c r="R1338" s="2">
        <v>0</v>
      </c>
      <c r="S1338" s="2" t="s">
        <v>1481</v>
      </c>
      <c r="T1338" s="2" t="s">
        <v>1482</v>
      </c>
      <c r="U1338" s="2" t="s">
        <v>1818</v>
      </c>
      <c r="V1338" s="2" t="s">
        <v>1819</v>
      </c>
      <c r="W1338" s="2" t="s">
        <v>1820</v>
      </c>
      <c r="X1338" s="2"/>
      <c r="Y1338" s="2" t="s">
        <v>1821</v>
      </c>
    </row>
    <row r="1339" spans="1:25" ht="90" x14ac:dyDescent="0.2">
      <c r="A1339" s="2" t="s">
        <v>2057</v>
      </c>
      <c r="B1339" s="2" t="s">
        <v>2305</v>
      </c>
      <c r="C1339" s="2" t="s">
        <v>1960</v>
      </c>
      <c r="D1339" s="59" t="s">
        <v>1968</v>
      </c>
      <c r="E1339" s="2">
        <v>80141626</v>
      </c>
      <c r="F1339" s="2" t="s">
        <v>2076</v>
      </c>
      <c r="G1339" s="3">
        <v>6</v>
      </c>
      <c r="H1339" s="3">
        <v>7</v>
      </c>
      <c r="I1339" s="2">
        <v>5</v>
      </c>
      <c r="J1339" s="2">
        <v>1</v>
      </c>
      <c r="K1339" s="2" t="s">
        <v>30</v>
      </c>
      <c r="L1339" s="2" t="s">
        <v>31</v>
      </c>
      <c r="M1339" s="59" t="s">
        <v>911</v>
      </c>
      <c r="N1339" s="2">
        <v>0</v>
      </c>
      <c r="O1339" s="9">
        <v>15600000</v>
      </c>
      <c r="P1339" s="8">
        <v>15600000</v>
      </c>
      <c r="Q1339" s="1">
        <v>0</v>
      </c>
      <c r="R1339" s="2">
        <v>0</v>
      </c>
      <c r="S1339" s="2" t="s">
        <v>1481</v>
      </c>
      <c r="T1339" s="2" t="s">
        <v>1482</v>
      </c>
      <c r="U1339" s="2" t="s">
        <v>1818</v>
      </c>
      <c r="V1339" s="2" t="s">
        <v>1819</v>
      </c>
      <c r="W1339" s="2" t="s">
        <v>1820</v>
      </c>
      <c r="X1339" s="2"/>
      <c r="Y1339" s="2" t="s">
        <v>1821</v>
      </c>
    </row>
    <row r="1340" spans="1:25" ht="90" x14ac:dyDescent="0.2">
      <c r="A1340" s="2" t="s">
        <v>2058</v>
      </c>
      <c r="B1340" s="2" t="s">
        <v>2305</v>
      </c>
      <c r="C1340" s="2" t="s">
        <v>1960</v>
      </c>
      <c r="D1340" s="59" t="s">
        <v>1968</v>
      </c>
      <c r="E1340" s="2">
        <v>80141626</v>
      </c>
      <c r="F1340" s="2" t="s">
        <v>2078</v>
      </c>
      <c r="G1340" s="3">
        <v>6</v>
      </c>
      <c r="H1340" s="3">
        <v>7</v>
      </c>
      <c r="I1340" s="2">
        <v>5</v>
      </c>
      <c r="J1340" s="2">
        <v>1</v>
      </c>
      <c r="K1340" s="2" t="s">
        <v>30</v>
      </c>
      <c r="L1340" s="2" t="s">
        <v>31</v>
      </c>
      <c r="M1340" s="59" t="s">
        <v>57</v>
      </c>
      <c r="N1340" s="2">
        <v>0</v>
      </c>
      <c r="O1340" s="9">
        <v>15860000</v>
      </c>
      <c r="P1340" s="8">
        <v>15860000</v>
      </c>
      <c r="Q1340" s="1">
        <v>0</v>
      </c>
      <c r="R1340" s="2">
        <v>0</v>
      </c>
      <c r="S1340" s="2" t="s">
        <v>1481</v>
      </c>
      <c r="T1340" s="2" t="s">
        <v>1482</v>
      </c>
      <c r="U1340" s="2" t="s">
        <v>1818</v>
      </c>
      <c r="V1340" s="2" t="s">
        <v>1819</v>
      </c>
      <c r="W1340" s="2" t="s">
        <v>1820</v>
      </c>
      <c r="X1340" s="2"/>
      <c r="Y1340" s="2" t="s">
        <v>1821</v>
      </c>
    </row>
    <row r="1341" spans="1:25" ht="90" x14ac:dyDescent="0.2">
      <c r="A1341" s="2" t="s">
        <v>2059</v>
      </c>
      <c r="B1341" s="2" t="s">
        <v>2305</v>
      </c>
      <c r="C1341" s="2" t="s">
        <v>1960</v>
      </c>
      <c r="D1341" s="59" t="s">
        <v>1968</v>
      </c>
      <c r="E1341" s="2">
        <v>80141626</v>
      </c>
      <c r="F1341" s="2" t="s">
        <v>2078</v>
      </c>
      <c r="G1341" s="3">
        <v>1</v>
      </c>
      <c r="H1341" s="3">
        <v>1</v>
      </c>
      <c r="I1341" s="2">
        <v>11.5</v>
      </c>
      <c r="J1341" s="2">
        <v>1</v>
      </c>
      <c r="K1341" s="2" t="s">
        <v>30</v>
      </c>
      <c r="L1341" s="2" t="s">
        <v>31</v>
      </c>
      <c r="M1341" s="59" t="s">
        <v>57</v>
      </c>
      <c r="N1341" s="2">
        <v>0</v>
      </c>
      <c r="O1341" s="9">
        <v>41860000</v>
      </c>
      <c r="P1341" s="8">
        <v>41860000</v>
      </c>
      <c r="Q1341" s="1">
        <v>0</v>
      </c>
      <c r="R1341" s="2">
        <v>0</v>
      </c>
      <c r="S1341" s="2" t="s">
        <v>1481</v>
      </c>
      <c r="T1341" s="2" t="s">
        <v>1482</v>
      </c>
      <c r="U1341" s="2" t="s">
        <v>1818</v>
      </c>
      <c r="V1341" s="2" t="s">
        <v>1819</v>
      </c>
      <c r="W1341" s="2" t="s">
        <v>1820</v>
      </c>
      <c r="X1341" s="2"/>
      <c r="Y1341" s="2" t="s">
        <v>1821</v>
      </c>
    </row>
    <row r="1342" spans="1:25" ht="135" x14ac:dyDescent="0.2">
      <c r="A1342" s="2" t="s">
        <v>2060</v>
      </c>
      <c r="B1342" s="2" t="s">
        <v>2305</v>
      </c>
      <c r="C1342" s="2" t="s">
        <v>1960</v>
      </c>
      <c r="D1342" s="59" t="s">
        <v>2079</v>
      </c>
      <c r="E1342" s="2" t="s">
        <v>2080</v>
      </c>
      <c r="F1342" s="2" t="s">
        <v>2081</v>
      </c>
      <c r="G1342" s="3">
        <v>1</v>
      </c>
      <c r="H1342" s="3">
        <v>3</v>
      </c>
      <c r="I1342" s="2">
        <v>9</v>
      </c>
      <c r="J1342" s="2">
        <v>1</v>
      </c>
      <c r="K1342" s="2" t="s">
        <v>944</v>
      </c>
      <c r="L1342" s="2" t="s">
        <v>1194</v>
      </c>
      <c r="M1342" s="2" t="s">
        <v>945</v>
      </c>
      <c r="N1342" s="2">
        <v>0</v>
      </c>
      <c r="O1342" s="9">
        <v>4524000000</v>
      </c>
      <c r="P1342" s="8">
        <v>4524000000</v>
      </c>
      <c r="Q1342" s="1">
        <v>0</v>
      </c>
      <c r="R1342" s="2">
        <v>0</v>
      </c>
      <c r="S1342" s="2" t="s">
        <v>1481</v>
      </c>
      <c r="T1342" s="2" t="s">
        <v>1482</v>
      </c>
      <c r="U1342" s="2" t="s">
        <v>1818</v>
      </c>
      <c r="V1342" s="2" t="s">
        <v>1819</v>
      </c>
      <c r="W1342" s="2" t="s">
        <v>1820</v>
      </c>
      <c r="X1342" s="2"/>
      <c r="Y1342" s="2" t="s">
        <v>1821</v>
      </c>
    </row>
    <row r="1343" spans="1:25" ht="135" x14ac:dyDescent="0.2">
      <c r="A1343" s="2" t="s">
        <v>2061</v>
      </c>
      <c r="B1343" s="2" t="s">
        <v>2305</v>
      </c>
      <c r="C1343" s="2" t="s">
        <v>1960</v>
      </c>
      <c r="D1343" s="59" t="s">
        <v>2079</v>
      </c>
      <c r="E1343" s="2">
        <v>93151607</v>
      </c>
      <c r="F1343" s="10" t="s">
        <v>2082</v>
      </c>
      <c r="G1343" s="3">
        <v>1</v>
      </c>
      <c r="H1343" s="3">
        <v>3</v>
      </c>
      <c r="I1343" s="2">
        <v>9</v>
      </c>
      <c r="J1343" s="2">
        <v>1</v>
      </c>
      <c r="K1343" s="2" t="s">
        <v>944</v>
      </c>
      <c r="L1343" s="2" t="s">
        <v>1194</v>
      </c>
      <c r="M1343" s="2" t="s">
        <v>945</v>
      </c>
      <c r="N1343" s="2">
        <v>0</v>
      </c>
      <c r="O1343" s="65">
        <v>1347120827</v>
      </c>
      <c r="P1343" s="66">
        <v>1347120827</v>
      </c>
      <c r="Q1343" s="1">
        <v>0</v>
      </c>
      <c r="R1343" s="2">
        <v>0</v>
      </c>
      <c r="S1343" s="2" t="s">
        <v>1481</v>
      </c>
      <c r="T1343" s="2" t="s">
        <v>1482</v>
      </c>
      <c r="U1343" s="2" t="s">
        <v>1818</v>
      </c>
      <c r="V1343" s="2" t="s">
        <v>1819</v>
      </c>
      <c r="W1343" s="2" t="s">
        <v>1820</v>
      </c>
      <c r="X1343" s="2"/>
      <c r="Y1343" s="2" t="s">
        <v>1821</v>
      </c>
    </row>
    <row r="1344" spans="1:25" ht="210" x14ac:dyDescent="0.2">
      <c r="A1344" s="2" t="s">
        <v>2062</v>
      </c>
      <c r="B1344" s="2" t="s">
        <v>2305</v>
      </c>
      <c r="C1344" s="2" t="s">
        <v>1960</v>
      </c>
      <c r="D1344" s="59" t="s">
        <v>2083</v>
      </c>
      <c r="E1344" s="2">
        <v>80101604</v>
      </c>
      <c r="F1344" s="2" t="s">
        <v>2084</v>
      </c>
      <c r="G1344" s="3">
        <v>7</v>
      </c>
      <c r="H1344" s="3">
        <v>7</v>
      </c>
      <c r="I1344" s="2">
        <v>6</v>
      </c>
      <c r="J1344" s="2">
        <v>1</v>
      </c>
      <c r="K1344" s="2" t="s">
        <v>30</v>
      </c>
      <c r="L1344" s="2" t="s">
        <v>31</v>
      </c>
      <c r="M1344" s="2" t="s">
        <v>958</v>
      </c>
      <c r="N1344" s="2">
        <v>0</v>
      </c>
      <c r="O1344" s="63">
        <v>2399572867</v>
      </c>
      <c r="P1344" s="8">
        <v>2399572867</v>
      </c>
      <c r="Q1344" s="1">
        <v>0</v>
      </c>
      <c r="R1344" s="2">
        <v>0</v>
      </c>
      <c r="S1344" s="2" t="s">
        <v>1481</v>
      </c>
      <c r="T1344" s="2" t="s">
        <v>1482</v>
      </c>
      <c r="U1344" s="2" t="s">
        <v>1818</v>
      </c>
      <c r="V1344" s="2" t="s">
        <v>1819</v>
      </c>
      <c r="W1344" s="2" t="s">
        <v>1820</v>
      </c>
      <c r="X1344" s="2"/>
      <c r="Y1344" s="2" t="s">
        <v>1821</v>
      </c>
    </row>
    <row r="1345" spans="1:25" ht="150" x14ac:dyDescent="0.2">
      <c r="A1345" s="2" t="s">
        <v>2085</v>
      </c>
      <c r="B1345" s="2" t="s">
        <v>2305</v>
      </c>
      <c r="C1345" s="2" t="s">
        <v>2086</v>
      </c>
      <c r="D1345" s="59" t="s">
        <v>2087</v>
      </c>
      <c r="E1345" s="2">
        <v>85111614</v>
      </c>
      <c r="F1345" s="2" t="s">
        <v>2088</v>
      </c>
      <c r="G1345" s="3">
        <v>7</v>
      </c>
      <c r="H1345" s="3">
        <v>7</v>
      </c>
      <c r="I1345" s="2">
        <v>3</v>
      </c>
      <c r="J1345" s="2">
        <v>1</v>
      </c>
      <c r="K1345" s="2" t="s">
        <v>30</v>
      </c>
      <c r="L1345" s="2" t="s">
        <v>31</v>
      </c>
      <c r="M1345" s="2" t="s">
        <v>958</v>
      </c>
      <c r="N1345" s="2">
        <v>0</v>
      </c>
      <c r="O1345" s="63">
        <v>90000000</v>
      </c>
      <c r="P1345" s="64">
        <v>90000000</v>
      </c>
      <c r="Q1345" s="1">
        <v>0</v>
      </c>
      <c r="R1345" s="2">
        <v>0</v>
      </c>
      <c r="S1345" s="2" t="s">
        <v>1481</v>
      </c>
      <c r="T1345" s="2" t="s">
        <v>1482</v>
      </c>
      <c r="U1345" s="2" t="s">
        <v>1818</v>
      </c>
      <c r="V1345" s="2" t="s">
        <v>1819</v>
      </c>
      <c r="W1345" s="2" t="s">
        <v>1820</v>
      </c>
      <c r="X1345" s="2"/>
      <c r="Y1345" s="2" t="s">
        <v>1821</v>
      </c>
    </row>
    <row r="1346" spans="1:25" ht="90" x14ac:dyDescent="0.2">
      <c r="A1346" s="2" t="s">
        <v>2089</v>
      </c>
      <c r="B1346" s="2" t="s">
        <v>2305</v>
      </c>
      <c r="C1346" s="2" t="s">
        <v>2086</v>
      </c>
      <c r="D1346" s="59" t="s">
        <v>2122</v>
      </c>
      <c r="E1346" s="2">
        <v>86101710</v>
      </c>
      <c r="F1346" s="2" t="s">
        <v>2123</v>
      </c>
      <c r="G1346" s="3">
        <v>1</v>
      </c>
      <c r="H1346" s="3">
        <v>1</v>
      </c>
      <c r="I1346" s="2">
        <v>11.5</v>
      </c>
      <c r="J1346" s="2">
        <v>1</v>
      </c>
      <c r="K1346" s="2" t="s">
        <v>30</v>
      </c>
      <c r="L1346" s="2" t="s">
        <v>31</v>
      </c>
      <c r="M1346" s="2" t="s">
        <v>57</v>
      </c>
      <c r="N1346" s="2">
        <v>0</v>
      </c>
      <c r="O1346" s="9">
        <v>69000000</v>
      </c>
      <c r="P1346" s="8">
        <v>69000000</v>
      </c>
      <c r="Q1346" s="1">
        <v>0</v>
      </c>
      <c r="R1346" s="2">
        <v>0</v>
      </c>
      <c r="S1346" s="2" t="s">
        <v>1481</v>
      </c>
      <c r="T1346" s="2" t="s">
        <v>1482</v>
      </c>
      <c r="U1346" s="2" t="s">
        <v>1818</v>
      </c>
      <c r="V1346" s="2" t="s">
        <v>1819</v>
      </c>
      <c r="W1346" s="2" t="s">
        <v>1820</v>
      </c>
      <c r="X1346" s="2"/>
      <c r="Y1346" s="2" t="s">
        <v>1821</v>
      </c>
    </row>
    <row r="1347" spans="1:25" ht="105" x14ac:dyDescent="0.2">
      <c r="A1347" s="2" t="s">
        <v>2090</v>
      </c>
      <c r="B1347" s="2" t="s">
        <v>2305</v>
      </c>
      <c r="C1347" s="2" t="s">
        <v>2086</v>
      </c>
      <c r="D1347" s="59" t="s">
        <v>2122</v>
      </c>
      <c r="E1347" s="2">
        <v>86101710</v>
      </c>
      <c r="F1347" s="2" t="s">
        <v>2124</v>
      </c>
      <c r="G1347" s="3">
        <v>1</v>
      </c>
      <c r="H1347" s="3">
        <v>1</v>
      </c>
      <c r="I1347" s="2">
        <v>11.5</v>
      </c>
      <c r="J1347" s="2">
        <v>1</v>
      </c>
      <c r="K1347" s="2" t="s">
        <v>30</v>
      </c>
      <c r="L1347" s="2" t="s">
        <v>31</v>
      </c>
      <c r="M1347" s="2" t="s">
        <v>57</v>
      </c>
      <c r="N1347" s="2">
        <v>0</v>
      </c>
      <c r="O1347" s="9">
        <v>104907405</v>
      </c>
      <c r="P1347" s="8">
        <v>104907405</v>
      </c>
      <c r="Q1347" s="1">
        <v>0</v>
      </c>
      <c r="R1347" s="2">
        <v>0</v>
      </c>
      <c r="S1347" s="2" t="s">
        <v>1481</v>
      </c>
      <c r="T1347" s="2" t="s">
        <v>1482</v>
      </c>
      <c r="U1347" s="2" t="s">
        <v>1818</v>
      </c>
      <c r="V1347" s="2" t="s">
        <v>1819</v>
      </c>
      <c r="W1347" s="2" t="s">
        <v>1820</v>
      </c>
      <c r="X1347" s="2"/>
      <c r="Y1347" s="2" t="s">
        <v>1821</v>
      </c>
    </row>
    <row r="1348" spans="1:25" ht="90" x14ac:dyDescent="0.2">
      <c r="A1348" s="2" t="s">
        <v>2091</v>
      </c>
      <c r="B1348" s="2" t="s">
        <v>2305</v>
      </c>
      <c r="C1348" s="2" t="s">
        <v>2086</v>
      </c>
      <c r="D1348" s="59" t="s">
        <v>2122</v>
      </c>
      <c r="E1348" s="2">
        <v>80101604</v>
      </c>
      <c r="F1348" s="2" t="s">
        <v>2125</v>
      </c>
      <c r="G1348" s="3">
        <v>1</v>
      </c>
      <c r="H1348" s="3">
        <v>1</v>
      </c>
      <c r="I1348" s="2">
        <v>11.5</v>
      </c>
      <c r="J1348" s="2">
        <v>1</v>
      </c>
      <c r="K1348" s="2" t="s">
        <v>30</v>
      </c>
      <c r="L1348" s="2" t="s">
        <v>31</v>
      </c>
      <c r="M1348" s="2" t="s">
        <v>57</v>
      </c>
      <c r="N1348" s="2">
        <v>0</v>
      </c>
      <c r="O1348" s="9">
        <v>68172000</v>
      </c>
      <c r="P1348" s="8">
        <v>68172000</v>
      </c>
      <c r="Q1348" s="1">
        <v>0</v>
      </c>
      <c r="R1348" s="2">
        <v>0</v>
      </c>
      <c r="S1348" s="2" t="s">
        <v>1481</v>
      </c>
      <c r="T1348" s="2" t="s">
        <v>1482</v>
      </c>
      <c r="U1348" s="2" t="s">
        <v>1818</v>
      </c>
      <c r="V1348" s="2" t="s">
        <v>1819</v>
      </c>
      <c r="W1348" s="2" t="s">
        <v>1820</v>
      </c>
      <c r="X1348" s="2"/>
      <c r="Y1348" s="2" t="s">
        <v>1821</v>
      </c>
    </row>
    <row r="1349" spans="1:25" ht="90" x14ac:dyDescent="0.2">
      <c r="A1349" s="2" t="s">
        <v>2092</v>
      </c>
      <c r="B1349" s="2" t="s">
        <v>2305</v>
      </c>
      <c r="C1349" s="2" t="s">
        <v>2086</v>
      </c>
      <c r="D1349" s="59" t="s">
        <v>2122</v>
      </c>
      <c r="E1349" s="2">
        <v>80161501</v>
      </c>
      <c r="F1349" s="2" t="s">
        <v>1970</v>
      </c>
      <c r="G1349" s="3">
        <v>1</v>
      </c>
      <c r="H1349" s="3">
        <v>1</v>
      </c>
      <c r="I1349" s="2">
        <v>11.5</v>
      </c>
      <c r="J1349" s="2">
        <v>1</v>
      </c>
      <c r="K1349" s="2" t="s">
        <v>30</v>
      </c>
      <c r="L1349" s="2" t="s">
        <v>31</v>
      </c>
      <c r="M1349" s="2" t="s">
        <v>911</v>
      </c>
      <c r="N1349" s="2">
        <v>0</v>
      </c>
      <c r="O1349" s="9">
        <v>35880000</v>
      </c>
      <c r="P1349" s="8">
        <v>35880000</v>
      </c>
      <c r="Q1349" s="1">
        <v>0</v>
      </c>
      <c r="R1349" s="2">
        <v>0</v>
      </c>
      <c r="S1349" s="2" t="s">
        <v>1481</v>
      </c>
      <c r="T1349" s="2" t="s">
        <v>1482</v>
      </c>
      <c r="U1349" s="2" t="s">
        <v>1818</v>
      </c>
      <c r="V1349" s="2" t="s">
        <v>1819</v>
      </c>
      <c r="W1349" s="2" t="s">
        <v>1820</v>
      </c>
      <c r="X1349" s="2"/>
      <c r="Y1349" s="2" t="s">
        <v>1821</v>
      </c>
    </row>
    <row r="1350" spans="1:25" ht="90" x14ac:dyDescent="0.2">
      <c r="A1350" s="2" t="s">
        <v>2093</v>
      </c>
      <c r="B1350" s="2" t="s">
        <v>2305</v>
      </c>
      <c r="C1350" s="2" t="s">
        <v>2086</v>
      </c>
      <c r="D1350" s="59" t="s">
        <v>2122</v>
      </c>
      <c r="E1350" s="2">
        <v>80161501</v>
      </c>
      <c r="F1350" s="2" t="s">
        <v>1970</v>
      </c>
      <c r="G1350" s="3">
        <v>1</v>
      </c>
      <c r="H1350" s="3">
        <v>1</v>
      </c>
      <c r="I1350" s="2">
        <v>11.5</v>
      </c>
      <c r="J1350" s="2">
        <v>1</v>
      </c>
      <c r="K1350" s="2" t="s">
        <v>30</v>
      </c>
      <c r="L1350" s="2" t="s">
        <v>31</v>
      </c>
      <c r="M1350" s="2" t="s">
        <v>911</v>
      </c>
      <c r="N1350" s="2">
        <v>0</v>
      </c>
      <c r="O1350" s="9">
        <v>35880000</v>
      </c>
      <c r="P1350" s="8">
        <v>35880000</v>
      </c>
      <c r="Q1350" s="1">
        <v>0</v>
      </c>
      <c r="R1350" s="2">
        <v>0</v>
      </c>
      <c r="S1350" s="2" t="s">
        <v>1481</v>
      </c>
      <c r="T1350" s="2" t="s">
        <v>1482</v>
      </c>
      <c r="U1350" s="2" t="s">
        <v>1818</v>
      </c>
      <c r="V1350" s="2" t="s">
        <v>1819</v>
      </c>
      <c r="W1350" s="2" t="s">
        <v>1820</v>
      </c>
      <c r="X1350" s="2"/>
      <c r="Y1350" s="2" t="s">
        <v>1821</v>
      </c>
    </row>
    <row r="1351" spans="1:25" ht="90" x14ac:dyDescent="0.2">
      <c r="A1351" s="2" t="s">
        <v>2094</v>
      </c>
      <c r="B1351" s="2" t="s">
        <v>2305</v>
      </c>
      <c r="C1351" s="2" t="s">
        <v>2086</v>
      </c>
      <c r="D1351" s="59" t="s">
        <v>2122</v>
      </c>
      <c r="E1351" s="2">
        <v>94131603</v>
      </c>
      <c r="F1351" s="2" t="s">
        <v>2126</v>
      </c>
      <c r="G1351" s="3">
        <v>1</v>
      </c>
      <c r="H1351" s="3">
        <v>1</v>
      </c>
      <c r="I1351" s="2">
        <v>6</v>
      </c>
      <c r="J1351" s="2">
        <v>1</v>
      </c>
      <c r="K1351" s="2" t="s">
        <v>30</v>
      </c>
      <c r="L1351" s="2" t="s">
        <v>31</v>
      </c>
      <c r="M1351" s="2" t="s">
        <v>57</v>
      </c>
      <c r="N1351" s="2">
        <v>0</v>
      </c>
      <c r="O1351" s="9">
        <v>60000000</v>
      </c>
      <c r="P1351" s="8">
        <v>60000000</v>
      </c>
      <c r="Q1351" s="1">
        <v>0</v>
      </c>
      <c r="R1351" s="2">
        <v>0</v>
      </c>
      <c r="S1351" s="2" t="s">
        <v>1481</v>
      </c>
      <c r="T1351" s="2" t="s">
        <v>1482</v>
      </c>
      <c r="U1351" s="2" t="s">
        <v>1818</v>
      </c>
      <c r="V1351" s="2" t="s">
        <v>1819</v>
      </c>
      <c r="W1351" s="2" t="s">
        <v>1820</v>
      </c>
      <c r="X1351" s="2"/>
      <c r="Y1351" s="2" t="s">
        <v>1821</v>
      </c>
    </row>
    <row r="1352" spans="1:25" ht="90" x14ac:dyDescent="0.2">
      <c r="A1352" s="2" t="s">
        <v>2095</v>
      </c>
      <c r="B1352" s="2" t="s">
        <v>2305</v>
      </c>
      <c r="C1352" s="2" t="s">
        <v>2086</v>
      </c>
      <c r="D1352" s="59" t="s">
        <v>2122</v>
      </c>
      <c r="E1352" s="2">
        <v>94131603</v>
      </c>
      <c r="F1352" s="2" t="s">
        <v>1860</v>
      </c>
      <c r="G1352" s="3">
        <v>1</v>
      </c>
      <c r="H1352" s="3">
        <v>1</v>
      </c>
      <c r="I1352" s="2">
        <v>11.5</v>
      </c>
      <c r="J1352" s="2">
        <v>1</v>
      </c>
      <c r="K1352" s="2" t="s">
        <v>30</v>
      </c>
      <c r="L1352" s="2" t="s">
        <v>31</v>
      </c>
      <c r="M1352" s="2" t="s">
        <v>57</v>
      </c>
      <c r="N1352" s="2">
        <v>0</v>
      </c>
      <c r="O1352" s="9">
        <v>60950000</v>
      </c>
      <c r="P1352" s="8">
        <v>60950000</v>
      </c>
      <c r="Q1352" s="1">
        <v>0</v>
      </c>
      <c r="R1352" s="2">
        <v>0</v>
      </c>
      <c r="S1352" s="2" t="s">
        <v>1481</v>
      </c>
      <c r="T1352" s="2" t="s">
        <v>1482</v>
      </c>
      <c r="U1352" s="2" t="s">
        <v>1818</v>
      </c>
      <c r="V1352" s="2" t="s">
        <v>1819</v>
      </c>
      <c r="W1352" s="2" t="s">
        <v>1820</v>
      </c>
      <c r="X1352" s="2"/>
      <c r="Y1352" s="2" t="s">
        <v>1821</v>
      </c>
    </row>
    <row r="1353" spans="1:25" ht="90" x14ac:dyDescent="0.2">
      <c r="A1353" s="2" t="s">
        <v>2096</v>
      </c>
      <c r="B1353" s="2" t="s">
        <v>2305</v>
      </c>
      <c r="C1353" s="2" t="s">
        <v>2086</v>
      </c>
      <c r="D1353" s="59" t="s">
        <v>2122</v>
      </c>
      <c r="E1353" s="2">
        <v>94131603</v>
      </c>
      <c r="F1353" s="2" t="s">
        <v>1860</v>
      </c>
      <c r="G1353" s="3">
        <v>1</v>
      </c>
      <c r="H1353" s="3">
        <v>1</v>
      </c>
      <c r="I1353" s="2">
        <v>11.5</v>
      </c>
      <c r="J1353" s="2">
        <v>1</v>
      </c>
      <c r="K1353" s="2" t="s">
        <v>30</v>
      </c>
      <c r="L1353" s="2" t="s">
        <v>31</v>
      </c>
      <c r="M1353" s="2" t="s">
        <v>57</v>
      </c>
      <c r="N1353" s="2">
        <v>0</v>
      </c>
      <c r="O1353" s="9">
        <v>60950000</v>
      </c>
      <c r="P1353" s="8">
        <v>60950000</v>
      </c>
      <c r="Q1353" s="1">
        <v>0</v>
      </c>
      <c r="R1353" s="2">
        <v>0</v>
      </c>
      <c r="S1353" s="2" t="s">
        <v>1481</v>
      </c>
      <c r="T1353" s="2" t="s">
        <v>1482</v>
      </c>
      <c r="U1353" s="2" t="s">
        <v>1818</v>
      </c>
      <c r="V1353" s="2" t="s">
        <v>1819</v>
      </c>
      <c r="W1353" s="2" t="s">
        <v>1820</v>
      </c>
      <c r="X1353" s="2"/>
      <c r="Y1353" s="2" t="s">
        <v>1821</v>
      </c>
    </row>
    <row r="1354" spans="1:25" ht="90" x14ac:dyDescent="0.2">
      <c r="A1354" s="2" t="s">
        <v>2097</v>
      </c>
      <c r="B1354" s="2" t="s">
        <v>2305</v>
      </c>
      <c r="C1354" s="2" t="s">
        <v>2086</v>
      </c>
      <c r="D1354" s="59" t="s">
        <v>2122</v>
      </c>
      <c r="E1354" s="2">
        <v>94131603</v>
      </c>
      <c r="F1354" s="2" t="s">
        <v>1860</v>
      </c>
      <c r="G1354" s="3">
        <v>1</v>
      </c>
      <c r="H1354" s="3">
        <v>1</v>
      </c>
      <c r="I1354" s="2">
        <v>11.5</v>
      </c>
      <c r="J1354" s="2">
        <v>1</v>
      </c>
      <c r="K1354" s="2" t="s">
        <v>30</v>
      </c>
      <c r="L1354" s="2" t="s">
        <v>31</v>
      </c>
      <c r="M1354" s="2" t="s">
        <v>57</v>
      </c>
      <c r="N1354" s="2">
        <v>0</v>
      </c>
      <c r="O1354" s="9">
        <v>80500000</v>
      </c>
      <c r="P1354" s="8">
        <v>80500000</v>
      </c>
      <c r="Q1354" s="1">
        <v>0</v>
      </c>
      <c r="R1354" s="2">
        <v>0</v>
      </c>
      <c r="S1354" s="2" t="s">
        <v>1481</v>
      </c>
      <c r="T1354" s="2" t="s">
        <v>1482</v>
      </c>
      <c r="U1354" s="2" t="s">
        <v>1818</v>
      </c>
      <c r="V1354" s="2" t="s">
        <v>1819</v>
      </c>
      <c r="W1354" s="2" t="s">
        <v>1820</v>
      </c>
      <c r="X1354" s="2"/>
      <c r="Y1354" s="2" t="s">
        <v>1821</v>
      </c>
    </row>
    <row r="1355" spans="1:25" ht="90" x14ac:dyDescent="0.2">
      <c r="A1355" s="2" t="s">
        <v>2098</v>
      </c>
      <c r="B1355" s="2" t="s">
        <v>2305</v>
      </c>
      <c r="C1355" s="2" t="s">
        <v>2086</v>
      </c>
      <c r="D1355" s="59" t="s">
        <v>2122</v>
      </c>
      <c r="E1355" s="2">
        <v>93151507</v>
      </c>
      <c r="F1355" s="2" t="s">
        <v>2127</v>
      </c>
      <c r="G1355" s="3">
        <v>1</v>
      </c>
      <c r="H1355" s="3">
        <v>1</v>
      </c>
      <c r="I1355" s="2">
        <v>11.5</v>
      </c>
      <c r="J1355" s="2">
        <v>1</v>
      </c>
      <c r="K1355" s="2" t="s">
        <v>30</v>
      </c>
      <c r="L1355" s="2" t="s">
        <v>31</v>
      </c>
      <c r="M1355" s="2" t="s">
        <v>57</v>
      </c>
      <c r="N1355" s="2">
        <v>0</v>
      </c>
      <c r="O1355" s="9">
        <v>96876000</v>
      </c>
      <c r="P1355" s="8">
        <v>96876000</v>
      </c>
      <c r="Q1355" s="1">
        <v>0</v>
      </c>
      <c r="R1355" s="2">
        <v>0</v>
      </c>
      <c r="S1355" s="2" t="s">
        <v>1481</v>
      </c>
      <c r="T1355" s="2" t="s">
        <v>1482</v>
      </c>
      <c r="U1355" s="2" t="s">
        <v>1818</v>
      </c>
      <c r="V1355" s="2" t="s">
        <v>1819</v>
      </c>
      <c r="W1355" s="2" t="s">
        <v>1820</v>
      </c>
      <c r="X1355" s="2"/>
      <c r="Y1355" s="2" t="s">
        <v>1821</v>
      </c>
    </row>
    <row r="1356" spans="1:25" ht="90" x14ac:dyDescent="0.2">
      <c r="A1356" s="2" t="s">
        <v>2099</v>
      </c>
      <c r="B1356" s="2" t="s">
        <v>2305</v>
      </c>
      <c r="C1356" s="2" t="s">
        <v>2086</v>
      </c>
      <c r="D1356" s="59" t="s">
        <v>2122</v>
      </c>
      <c r="E1356" s="2">
        <v>93151507</v>
      </c>
      <c r="F1356" s="2" t="s">
        <v>1862</v>
      </c>
      <c r="G1356" s="3">
        <v>1</v>
      </c>
      <c r="H1356" s="3">
        <v>1</v>
      </c>
      <c r="I1356" s="2">
        <v>11.5</v>
      </c>
      <c r="J1356" s="2">
        <v>1</v>
      </c>
      <c r="K1356" s="2" t="s">
        <v>30</v>
      </c>
      <c r="L1356" s="2" t="s">
        <v>31</v>
      </c>
      <c r="M1356" s="2" t="s">
        <v>57</v>
      </c>
      <c r="N1356" s="2">
        <v>0</v>
      </c>
      <c r="O1356" s="9">
        <v>68411200</v>
      </c>
      <c r="P1356" s="8">
        <v>68411200</v>
      </c>
      <c r="Q1356" s="1">
        <v>0</v>
      </c>
      <c r="R1356" s="2">
        <v>0</v>
      </c>
      <c r="S1356" s="2" t="s">
        <v>1481</v>
      </c>
      <c r="T1356" s="2" t="s">
        <v>1482</v>
      </c>
      <c r="U1356" s="2" t="s">
        <v>1818</v>
      </c>
      <c r="V1356" s="2" t="s">
        <v>1819</v>
      </c>
      <c r="W1356" s="2" t="s">
        <v>1820</v>
      </c>
      <c r="X1356" s="2"/>
      <c r="Y1356" s="2" t="s">
        <v>1821</v>
      </c>
    </row>
    <row r="1357" spans="1:25" ht="90" x14ac:dyDescent="0.2">
      <c r="A1357" s="2" t="s">
        <v>2100</v>
      </c>
      <c r="B1357" s="2" t="s">
        <v>2305</v>
      </c>
      <c r="C1357" s="2" t="s">
        <v>2086</v>
      </c>
      <c r="D1357" s="59" t="s">
        <v>2122</v>
      </c>
      <c r="E1357" s="2">
        <v>80101604</v>
      </c>
      <c r="F1357" s="2" t="s">
        <v>2128</v>
      </c>
      <c r="G1357" s="3">
        <v>1</v>
      </c>
      <c r="H1357" s="3">
        <v>1</v>
      </c>
      <c r="I1357" s="2">
        <v>11.5</v>
      </c>
      <c r="J1357" s="2">
        <v>1</v>
      </c>
      <c r="K1357" s="2" t="s">
        <v>30</v>
      </c>
      <c r="L1357" s="2" t="s">
        <v>31</v>
      </c>
      <c r="M1357" s="2" t="s">
        <v>57</v>
      </c>
      <c r="N1357" s="2">
        <v>0</v>
      </c>
      <c r="O1357" s="9">
        <v>104907393</v>
      </c>
      <c r="P1357" s="8">
        <v>104907393</v>
      </c>
      <c r="Q1357" s="1">
        <v>0</v>
      </c>
      <c r="R1357" s="2">
        <v>0</v>
      </c>
      <c r="S1357" s="2" t="s">
        <v>1481</v>
      </c>
      <c r="T1357" s="2" t="s">
        <v>1482</v>
      </c>
      <c r="U1357" s="2" t="s">
        <v>1818</v>
      </c>
      <c r="V1357" s="2" t="s">
        <v>1819</v>
      </c>
      <c r="W1357" s="2" t="s">
        <v>1820</v>
      </c>
      <c r="X1357" s="2"/>
      <c r="Y1357" s="2" t="s">
        <v>1821</v>
      </c>
    </row>
    <row r="1358" spans="1:25" ht="90" x14ac:dyDescent="0.2">
      <c r="A1358" s="2" t="s">
        <v>2101</v>
      </c>
      <c r="B1358" s="2" t="s">
        <v>2305</v>
      </c>
      <c r="C1358" s="2" t="s">
        <v>2086</v>
      </c>
      <c r="D1358" s="59" t="s">
        <v>2122</v>
      </c>
      <c r="E1358" s="2">
        <v>80101604</v>
      </c>
      <c r="F1358" s="2" t="s">
        <v>2129</v>
      </c>
      <c r="G1358" s="3">
        <v>1</v>
      </c>
      <c r="H1358" s="3">
        <v>1</v>
      </c>
      <c r="I1358" s="2">
        <v>11.5</v>
      </c>
      <c r="J1358" s="2">
        <v>1</v>
      </c>
      <c r="K1358" s="2" t="s">
        <v>30</v>
      </c>
      <c r="L1358" s="2" t="s">
        <v>31</v>
      </c>
      <c r="M1358" s="2" t="s">
        <v>57</v>
      </c>
      <c r="N1358" s="2">
        <v>0</v>
      </c>
      <c r="O1358" s="9">
        <v>55972800</v>
      </c>
      <c r="P1358" s="8">
        <v>55972800</v>
      </c>
      <c r="Q1358" s="1">
        <v>0</v>
      </c>
      <c r="R1358" s="2">
        <v>0</v>
      </c>
      <c r="S1358" s="2" t="s">
        <v>1481</v>
      </c>
      <c r="T1358" s="2" t="s">
        <v>1482</v>
      </c>
      <c r="U1358" s="2" t="s">
        <v>1818</v>
      </c>
      <c r="V1358" s="2" t="s">
        <v>1819</v>
      </c>
      <c r="W1358" s="2" t="s">
        <v>1820</v>
      </c>
      <c r="X1358" s="2"/>
      <c r="Y1358" s="2" t="s">
        <v>1821</v>
      </c>
    </row>
    <row r="1359" spans="1:25" ht="90" x14ac:dyDescent="0.2">
      <c r="A1359" s="2" t="s">
        <v>2102</v>
      </c>
      <c r="B1359" s="2" t="s">
        <v>2305</v>
      </c>
      <c r="C1359" s="2" t="s">
        <v>2086</v>
      </c>
      <c r="D1359" s="59" t="s">
        <v>2122</v>
      </c>
      <c r="E1359" s="2">
        <v>93151501</v>
      </c>
      <c r="F1359" s="2" t="s">
        <v>2130</v>
      </c>
      <c r="G1359" s="3">
        <v>1</v>
      </c>
      <c r="H1359" s="3">
        <v>1</v>
      </c>
      <c r="I1359" s="2">
        <v>11.5</v>
      </c>
      <c r="J1359" s="2">
        <v>1</v>
      </c>
      <c r="K1359" s="2" t="s">
        <v>30</v>
      </c>
      <c r="L1359" s="2" t="s">
        <v>31</v>
      </c>
      <c r="M1359" s="2" t="s">
        <v>57</v>
      </c>
      <c r="N1359" s="2">
        <v>0</v>
      </c>
      <c r="O1359" s="9">
        <v>47840000</v>
      </c>
      <c r="P1359" s="8">
        <v>47840000</v>
      </c>
      <c r="Q1359" s="1">
        <v>0</v>
      </c>
      <c r="R1359" s="2">
        <v>0</v>
      </c>
      <c r="S1359" s="2" t="s">
        <v>1481</v>
      </c>
      <c r="T1359" s="2" t="s">
        <v>1482</v>
      </c>
      <c r="U1359" s="2" t="s">
        <v>1818</v>
      </c>
      <c r="V1359" s="2" t="s">
        <v>1819</v>
      </c>
      <c r="W1359" s="2" t="s">
        <v>1820</v>
      </c>
      <c r="X1359" s="2"/>
      <c r="Y1359" s="2" t="s">
        <v>1821</v>
      </c>
    </row>
    <row r="1360" spans="1:25" ht="90" x14ac:dyDescent="0.2">
      <c r="A1360" s="2" t="s">
        <v>2103</v>
      </c>
      <c r="B1360" s="2" t="s">
        <v>2305</v>
      </c>
      <c r="C1360" s="2" t="s">
        <v>2086</v>
      </c>
      <c r="D1360" s="59" t="s">
        <v>2122</v>
      </c>
      <c r="E1360" s="2">
        <v>93151501</v>
      </c>
      <c r="F1360" s="2" t="s">
        <v>2131</v>
      </c>
      <c r="G1360" s="3">
        <v>1</v>
      </c>
      <c r="H1360" s="3">
        <v>1</v>
      </c>
      <c r="I1360" s="2">
        <v>11.5</v>
      </c>
      <c r="J1360" s="2">
        <v>1</v>
      </c>
      <c r="K1360" s="2" t="s">
        <v>30</v>
      </c>
      <c r="L1360" s="2" t="s">
        <v>31</v>
      </c>
      <c r="M1360" s="2" t="s">
        <v>911</v>
      </c>
      <c r="N1360" s="2">
        <v>0</v>
      </c>
      <c r="O1360" s="9">
        <v>30797023</v>
      </c>
      <c r="P1360" s="8">
        <v>30797023</v>
      </c>
      <c r="Q1360" s="1">
        <v>0</v>
      </c>
      <c r="R1360" s="2">
        <v>0</v>
      </c>
      <c r="S1360" s="2" t="s">
        <v>1481</v>
      </c>
      <c r="T1360" s="2" t="s">
        <v>1482</v>
      </c>
      <c r="U1360" s="2" t="s">
        <v>1818</v>
      </c>
      <c r="V1360" s="2" t="s">
        <v>1819</v>
      </c>
      <c r="W1360" s="2" t="s">
        <v>1820</v>
      </c>
      <c r="X1360" s="2"/>
      <c r="Y1360" s="2" t="s">
        <v>1821</v>
      </c>
    </row>
    <row r="1361" spans="1:25" ht="90" x14ac:dyDescent="0.2">
      <c r="A1361" s="2" t="s">
        <v>2104</v>
      </c>
      <c r="B1361" s="2" t="s">
        <v>2305</v>
      </c>
      <c r="C1361" s="2" t="s">
        <v>2086</v>
      </c>
      <c r="D1361" s="59" t="s">
        <v>2122</v>
      </c>
      <c r="E1361" s="2">
        <v>80101604</v>
      </c>
      <c r="F1361" s="2" t="s">
        <v>2132</v>
      </c>
      <c r="G1361" s="3">
        <v>1</v>
      </c>
      <c r="H1361" s="3">
        <v>1</v>
      </c>
      <c r="I1361" s="2">
        <v>11.5</v>
      </c>
      <c r="J1361" s="2">
        <v>1</v>
      </c>
      <c r="K1361" s="2" t="s">
        <v>30</v>
      </c>
      <c r="L1361" s="2" t="s">
        <v>31</v>
      </c>
      <c r="M1361" s="2" t="s">
        <v>57</v>
      </c>
      <c r="N1361" s="2">
        <v>0</v>
      </c>
      <c r="O1361" s="9">
        <v>87068800</v>
      </c>
      <c r="P1361" s="8">
        <v>87068800</v>
      </c>
      <c r="Q1361" s="1">
        <v>0</v>
      </c>
      <c r="R1361" s="2">
        <v>0</v>
      </c>
      <c r="S1361" s="2" t="s">
        <v>1481</v>
      </c>
      <c r="T1361" s="2" t="s">
        <v>1482</v>
      </c>
      <c r="U1361" s="2" t="s">
        <v>1818</v>
      </c>
      <c r="V1361" s="2" t="s">
        <v>1819</v>
      </c>
      <c r="W1361" s="2" t="s">
        <v>1820</v>
      </c>
      <c r="X1361" s="2"/>
      <c r="Y1361" s="2" t="s">
        <v>1821</v>
      </c>
    </row>
    <row r="1362" spans="1:25" ht="90" x14ac:dyDescent="0.2">
      <c r="A1362" s="2" t="s">
        <v>2105</v>
      </c>
      <c r="B1362" s="2" t="s">
        <v>2305</v>
      </c>
      <c r="C1362" s="2" t="s">
        <v>2086</v>
      </c>
      <c r="D1362" s="59" t="s">
        <v>2122</v>
      </c>
      <c r="E1362" s="2">
        <v>80101604</v>
      </c>
      <c r="F1362" s="2" t="s">
        <v>2133</v>
      </c>
      <c r="G1362" s="3">
        <v>1</v>
      </c>
      <c r="H1362" s="3">
        <v>1</v>
      </c>
      <c r="I1362" s="2">
        <v>11.5</v>
      </c>
      <c r="J1362" s="2">
        <v>1</v>
      </c>
      <c r="K1362" s="2" t="s">
        <v>30</v>
      </c>
      <c r="L1362" s="2" t="s">
        <v>31</v>
      </c>
      <c r="M1362" s="2" t="s">
        <v>57</v>
      </c>
      <c r="N1362" s="2">
        <v>0</v>
      </c>
      <c r="O1362" s="9">
        <v>134255198</v>
      </c>
      <c r="P1362" s="8">
        <v>134255198</v>
      </c>
      <c r="Q1362" s="1">
        <v>0</v>
      </c>
      <c r="R1362" s="2">
        <v>0</v>
      </c>
      <c r="S1362" s="2" t="s">
        <v>1481</v>
      </c>
      <c r="T1362" s="2" t="s">
        <v>1482</v>
      </c>
      <c r="U1362" s="2" t="s">
        <v>1818</v>
      </c>
      <c r="V1362" s="2" t="s">
        <v>1819</v>
      </c>
      <c r="W1362" s="2" t="s">
        <v>1820</v>
      </c>
      <c r="X1362" s="2"/>
      <c r="Y1362" s="2" t="s">
        <v>1821</v>
      </c>
    </row>
    <row r="1363" spans="1:25" ht="90" x14ac:dyDescent="0.2">
      <c r="A1363" s="2" t="s">
        <v>2106</v>
      </c>
      <c r="B1363" s="2" t="s">
        <v>2305</v>
      </c>
      <c r="C1363" s="2" t="s">
        <v>2086</v>
      </c>
      <c r="D1363" s="59" t="s">
        <v>2122</v>
      </c>
      <c r="E1363" s="2">
        <v>81111819</v>
      </c>
      <c r="F1363" s="2" t="s">
        <v>2134</v>
      </c>
      <c r="G1363" s="3">
        <v>1</v>
      </c>
      <c r="H1363" s="3">
        <v>1</v>
      </c>
      <c r="I1363" s="2">
        <v>11.5</v>
      </c>
      <c r="J1363" s="2">
        <v>1</v>
      </c>
      <c r="K1363" s="2" t="s">
        <v>30</v>
      </c>
      <c r="L1363" s="2" t="s">
        <v>31</v>
      </c>
      <c r="M1363" s="2" t="s">
        <v>57</v>
      </c>
      <c r="N1363" s="2">
        <v>0</v>
      </c>
      <c r="O1363" s="9">
        <v>80712773</v>
      </c>
      <c r="P1363" s="8">
        <v>80712773</v>
      </c>
      <c r="Q1363" s="1">
        <v>0</v>
      </c>
      <c r="R1363" s="2">
        <v>0</v>
      </c>
      <c r="S1363" s="2" t="s">
        <v>1481</v>
      </c>
      <c r="T1363" s="2" t="s">
        <v>1482</v>
      </c>
      <c r="U1363" s="2" t="s">
        <v>1818</v>
      </c>
      <c r="V1363" s="2" t="s">
        <v>1819</v>
      </c>
      <c r="W1363" s="2" t="s">
        <v>1820</v>
      </c>
      <c r="X1363" s="2"/>
      <c r="Y1363" s="2" t="s">
        <v>1821</v>
      </c>
    </row>
    <row r="1364" spans="1:25" ht="90" x14ac:dyDescent="0.2">
      <c r="A1364" s="2" t="s">
        <v>2107</v>
      </c>
      <c r="B1364" s="2" t="s">
        <v>2305</v>
      </c>
      <c r="C1364" s="2" t="s">
        <v>2086</v>
      </c>
      <c r="D1364" s="59" t="s">
        <v>2122</v>
      </c>
      <c r="E1364" s="2">
        <v>86101710</v>
      </c>
      <c r="F1364" s="2" t="s">
        <v>2135</v>
      </c>
      <c r="G1364" s="3">
        <v>1</v>
      </c>
      <c r="H1364" s="3">
        <v>1</v>
      </c>
      <c r="I1364" s="2">
        <v>11.5</v>
      </c>
      <c r="J1364" s="2">
        <v>1</v>
      </c>
      <c r="K1364" s="2" t="s">
        <v>30</v>
      </c>
      <c r="L1364" s="2" t="s">
        <v>31</v>
      </c>
      <c r="M1364" s="2" t="s">
        <v>911</v>
      </c>
      <c r="N1364" s="2">
        <v>0</v>
      </c>
      <c r="O1364" s="9">
        <v>35880000</v>
      </c>
      <c r="P1364" s="8">
        <v>35880000</v>
      </c>
      <c r="Q1364" s="1">
        <v>0</v>
      </c>
      <c r="R1364" s="2">
        <v>0</v>
      </c>
      <c r="S1364" s="2" t="s">
        <v>1481</v>
      </c>
      <c r="T1364" s="2" t="s">
        <v>1482</v>
      </c>
      <c r="U1364" s="2" t="s">
        <v>1818</v>
      </c>
      <c r="V1364" s="2" t="s">
        <v>1819</v>
      </c>
      <c r="W1364" s="2" t="s">
        <v>1820</v>
      </c>
      <c r="X1364" s="2"/>
      <c r="Y1364" s="2" t="s">
        <v>1821</v>
      </c>
    </row>
    <row r="1365" spans="1:25" ht="90" x14ac:dyDescent="0.2">
      <c r="A1365" s="2" t="s">
        <v>2108</v>
      </c>
      <c r="B1365" s="2" t="s">
        <v>2305</v>
      </c>
      <c r="C1365" s="2" t="s">
        <v>2086</v>
      </c>
      <c r="D1365" s="59" t="s">
        <v>2122</v>
      </c>
      <c r="E1365" s="2">
        <v>86101710</v>
      </c>
      <c r="F1365" s="2" t="s">
        <v>2135</v>
      </c>
      <c r="G1365" s="3">
        <v>1</v>
      </c>
      <c r="H1365" s="3">
        <v>1</v>
      </c>
      <c r="I1365" s="2">
        <v>11.5</v>
      </c>
      <c r="J1365" s="2">
        <v>1</v>
      </c>
      <c r="K1365" s="2" t="s">
        <v>30</v>
      </c>
      <c r="L1365" s="2" t="s">
        <v>31</v>
      </c>
      <c r="M1365" s="2" t="s">
        <v>911</v>
      </c>
      <c r="N1365" s="2">
        <v>0</v>
      </c>
      <c r="O1365" s="9">
        <v>35880000</v>
      </c>
      <c r="P1365" s="8">
        <v>35880000</v>
      </c>
      <c r="Q1365" s="1">
        <v>0</v>
      </c>
      <c r="R1365" s="2">
        <v>0</v>
      </c>
      <c r="S1365" s="2" t="s">
        <v>1481</v>
      </c>
      <c r="T1365" s="2" t="s">
        <v>1482</v>
      </c>
      <c r="U1365" s="2" t="s">
        <v>1818</v>
      </c>
      <c r="V1365" s="2" t="s">
        <v>1819</v>
      </c>
      <c r="W1365" s="2" t="s">
        <v>1820</v>
      </c>
      <c r="X1365" s="2"/>
      <c r="Y1365" s="2" t="s">
        <v>1821</v>
      </c>
    </row>
    <row r="1366" spans="1:25" ht="120" x14ac:dyDescent="0.2">
      <c r="A1366" s="2" t="s">
        <v>2109</v>
      </c>
      <c r="B1366" s="2" t="s">
        <v>2305</v>
      </c>
      <c r="C1366" s="2" t="s">
        <v>2086</v>
      </c>
      <c r="D1366" s="59" t="s">
        <v>2122</v>
      </c>
      <c r="E1366" s="2">
        <v>80101604</v>
      </c>
      <c r="F1366" s="2" t="s">
        <v>2136</v>
      </c>
      <c r="G1366" s="3">
        <v>1</v>
      </c>
      <c r="H1366" s="3">
        <v>1</v>
      </c>
      <c r="I1366" s="2">
        <v>11.5</v>
      </c>
      <c r="J1366" s="2">
        <v>1</v>
      </c>
      <c r="K1366" s="2" t="s">
        <v>30</v>
      </c>
      <c r="L1366" s="2" t="s">
        <v>31</v>
      </c>
      <c r="M1366" s="2" t="s">
        <v>57</v>
      </c>
      <c r="N1366" s="2">
        <v>0</v>
      </c>
      <c r="O1366" s="9">
        <v>87068800</v>
      </c>
      <c r="P1366" s="8">
        <v>87068800</v>
      </c>
      <c r="Q1366" s="1">
        <v>0</v>
      </c>
      <c r="R1366" s="2">
        <v>0</v>
      </c>
      <c r="S1366" s="2" t="s">
        <v>1481</v>
      </c>
      <c r="T1366" s="2" t="s">
        <v>1482</v>
      </c>
      <c r="U1366" s="2" t="s">
        <v>1818</v>
      </c>
      <c r="V1366" s="2" t="s">
        <v>1819</v>
      </c>
      <c r="W1366" s="2" t="s">
        <v>1820</v>
      </c>
      <c r="X1366" s="2"/>
      <c r="Y1366" s="2" t="s">
        <v>1821</v>
      </c>
    </row>
    <row r="1367" spans="1:25" ht="105" x14ac:dyDescent="0.2">
      <c r="A1367" s="2" t="s">
        <v>2110</v>
      </c>
      <c r="B1367" s="2" t="s">
        <v>2305</v>
      </c>
      <c r="C1367" s="2" t="s">
        <v>2086</v>
      </c>
      <c r="D1367" s="59" t="s">
        <v>2122</v>
      </c>
      <c r="E1367" s="2">
        <v>93141811</v>
      </c>
      <c r="F1367" s="2" t="s">
        <v>2137</v>
      </c>
      <c r="G1367" s="3">
        <v>1</v>
      </c>
      <c r="H1367" s="3">
        <v>1</v>
      </c>
      <c r="I1367" s="2">
        <v>6</v>
      </c>
      <c r="J1367" s="2">
        <v>1</v>
      </c>
      <c r="K1367" s="2" t="s">
        <v>30</v>
      </c>
      <c r="L1367" s="2" t="s">
        <v>31</v>
      </c>
      <c r="M1367" s="2" t="s">
        <v>57</v>
      </c>
      <c r="N1367" s="2">
        <v>0</v>
      </c>
      <c r="O1367" s="9">
        <v>42000000</v>
      </c>
      <c r="P1367" s="8">
        <v>42000000</v>
      </c>
      <c r="Q1367" s="1">
        <v>0</v>
      </c>
      <c r="R1367" s="2">
        <v>0</v>
      </c>
      <c r="S1367" s="2" t="s">
        <v>1481</v>
      </c>
      <c r="T1367" s="2" t="s">
        <v>1482</v>
      </c>
      <c r="U1367" s="2" t="s">
        <v>1818</v>
      </c>
      <c r="V1367" s="2" t="s">
        <v>1819</v>
      </c>
      <c r="W1367" s="2" t="s">
        <v>1820</v>
      </c>
      <c r="X1367" s="2"/>
      <c r="Y1367" s="2" t="s">
        <v>1821</v>
      </c>
    </row>
    <row r="1368" spans="1:25" ht="105" x14ac:dyDescent="0.2">
      <c r="A1368" s="2" t="s">
        <v>2111</v>
      </c>
      <c r="B1368" s="2" t="s">
        <v>2305</v>
      </c>
      <c r="C1368" s="2" t="s">
        <v>2086</v>
      </c>
      <c r="D1368" s="59" t="s">
        <v>2122</v>
      </c>
      <c r="E1368" s="2">
        <v>81141801</v>
      </c>
      <c r="F1368" s="2" t="s">
        <v>2138</v>
      </c>
      <c r="G1368" s="3">
        <v>1</v>
      </c>
      <c r="H1368" s="3">
        <v>1</v>
      </c>
      <c r="I1368" s="2">
        <v>11.5</v>
      </c>
      <c r="J1368" s="2">
        <v>1</v>
      </c>
      <c r="K1368" s="2" t="s">
        <v>30</v>
      </c>
      <c r="L1368" s="2" t="s">
        <v>31</v>
      </c>
      <c r="M1368" s="2" t="s">
        <v>57</v>
      </c>
      <c r="N1368" s="2">
        <v>0</v>
      </c>
      <c r="O1368" s="9">
        <v>71760000</v>
      </c>
      <c r="P1368" s="8">
        <v>71760000</v>
      </c>
      <c r="Q1368" s="1">
        <v>0</v>
      </c>
      <c r="R1368" s="2">
        <v>0</v>
      </c>
      <c r="S1368" s="2" t="s">
        <v>1481</v>
      </c>
      <c r="T1368" s="2" t="s">
        <v>1482</v>
      </c>
      <c r="U1368" s="2" t="s">
        <v>1818</v>
      </c>
      <c r="V1368" s="2" t="s">
        <v>1819</v>
      </c>
      <c r="W1368" s="2" t="s">
        <v>1820</v>
      </c>
      <c r="X1368" s="2"/>
      <c r="Y1368" s="2" t="s">
        <v>1821</v>
      </c>
    </row>
    <row r="1369" spans="1:25" ht="90" x14ac:dyDescent="0.2">
      <c r="A1369" s="2" t="s">
        <v>2112</v>
      </c>
      <c r="B1369" s="2" t="s">
        <v>2305</v>
      </c>
      <c r="C1369" s="2" t="s">
        <v>2086</v>
      </c>
      <c r="D1369" s="59" t="s">
        <v>2122</v>
      </c>
      <c r="E1369" s="2">
        <v>80101510</v>
      </c>
      <c r="F1369" s="2" t="s">
        <v>2139</v>
      </c>
      <c r="G1369" s="3">
        <v>1</v>
      </c>
      <c r="H1369" s="3">
        <v>1</v>
      </c>
      <c r="I1369" s="2">
        <v>11.5</v>
      </c>
      <c r="J1369" s="2">
        <v>1</v>
      </c>
      <c r="K1369" s="2" t="s">
        <v>30</v>
      </c>
      <c r="L1369" s="2" t="s">
        <v>31</v>
      </c>
      <c r="M1369" s="2" t="s">
        <v>57</v>
      </c>
      <c r="N1369" s="2">
        <v>0</v>
      </c>
      <c r="O1369" s="9">
        <v>71760000</v>
      </c>
      <c r="P1369" s="8">
        <v>71760000</v>
      </c>
      <c r="Q1369" s="1">
        <v>0</v>
      </c>
      <c r="R1369" s="2">
        <v>0</v>
      </c>
      <c r="S1369" s="2" t="s">
        <v>1481</v>
      </c>
      <c r="T1369" s="2" t="s">
        <v>1482</v>
      </c>
      <c r="U1369" s="2" t="s">
        <v>1818</v>
      </c>
      <c r="V1369" s="2" t="s">
        <v>1819</v>
      </c>
      <c r="W1369" s="2" t="s">
        <v>1820</v>
      </c>
      <c r="X1369" s="2"/>
      <c r="Y1369" s="2" t="s">
        <v>1821</v>
      </c>
    </row>
    <row r="1370" spans="1:25" ht="135" x14ac:dyDescent="0.2">
      <c r="A1370" s="2" t="s">
        <v>2113</v>
      </c>
      <c r="B1370" s="2" t="s">
        <v>2305</v>
      </c>
      <c r="C1370" s="2" t="s">
        <v>2086</v>
      </c>
      <c r="D1370" s="59" t="s">
        <v>2122</v>
      </c>
      <c r="E1370" s="2">
        <v>80101604</v>
      </c>
      <c r="F1370" s="2" t="s">
        <v>2140</v>
      </c>
      <c r="G1370" s="3">
        <v>1</v>
      </c>
      <c r="H1370" s="3">
        <v>1</v>
      </c>
      <c r="I1370" s="2">
        <v>6</v>
      </c>
      <c r="J1370" s="2">
        <v>1</v>
      </c>
      <c r="K1370" s="2" t="s">
        <v>30</v>
      </c>
      <c r="L1370" s="2" t="s">
        <v>31</v>
      </c>
      <c r="M1370" s="2" t="s">
        <v>57</v>
      </c>
      <c r="N1370" s="2">
        <v>0</v>
      </c>
      <c r="O1370" s="9">
        <v>33000000</v>
      </c>
      <c r="P1370" s="8">
        <v>33000000</v>
      </c>
      <c r="Q1370" s="1">
        <v>0</v>
      </c>
      <c r="R1370" s="2">
        <v>0</v>
      </c>
      <c r="S1370" s="2" t="s">
        <v>1481</v>
      </c>
      <c r="T1370" s="2" t="s">
        <v>1482</v>
      </c>
      <c r="U1370" s="2" t="s">
        <v>1818</v>
      </c>
      <c r="V1370" s="2" t="s">
        <v>1819</v>
      </c>
      <c r="W1370" s="2" t="s">
        <v>1820</v>
      </c>
      <c r="X1370" s="2"/>
      <c r="Y1370" s="2" t="s">
        <v>1821</v>
      </c>
    </row>
    <row r="1371" spans="1:25" ht="120" x14ac:dyDescent="0.2">
      <c r="A1371" s="2" t="s">
        <v>2114</v>
      </c>
      <c r="B1371" s="2" t="s">
        <v>2305</v>
      </c>
      <c r="C1371" s="2" t="s">
        <v>2086</v>
      </c>
      <c r="D1371" s="59" t="s">
        <v>2122</v>
      </c>
      <c r="E1371" s="2">
        <v>80101504</v>
      </c>
      <c r="F1371" s="2" t="s">
        <v>2141</v>
      </c>
      <c r="G1371" s="3">
        <v>1</v>
      </c>
      <c r="H1371" s="3">
        <v>1</v>
      </c>
      <c r="I1371" s="2">
        <v>6</v>
      </c>
      <c r="J1371" s="2">
        <v>1</v>
      </c>
      <c r="K1371" s="2" t="s">
        <v>30</v>
      </c>
      <c r="L1371" s="2" t="s">
        <v>31</v>
      </c>
      <c r="M1371" s="2" t="s">
        <v>57</v>
      </c>
      <c r="N1371" s="2">
        <v>0</v>
      </c>
      <c r="O1371" s="9">
        <v>33000000</v>
      </c>
      <c r="P1371" s="8">
        <v>33000000</v>
      </c>
      <c r="Q1371" s="1">
        <v>0</v>
      </c>
      <c r="R1371" s="2">
        <v>0</v>
      </c>
      <c r="S1371" s="2" t="s">
        <v>1481</v>
      </c>
      <c r="T1371" s="2" t="s">
        <v>1482</v>
      </c>
      <c r="U1371" s="2" t="s">
        <v>1818</v>
      </c>
      <c r="V1371" s="2" t="s">
        <v>1819</v>
      </c>
      <c r="W1371" s="2" t="s">
        <v>1820</v>
      </c>
      <c r="X1371" s="2"/>
      <c r="Y1371" s="2" t="s">
        <v>1821</v>
      </c>
    </row>
    <row r="1372" spans="1:25" ht="90" x14ac:dyDescent="0.2">
      <c r="A1372" s="2" t="s">
        <v>2115</v>
      </c>
      <c r="B1372" s="2" t="s">
        <v>2305</v>
      </c>
      <c r="C1372" s="2" t="s">
        <v>2086</v>
      </c>
      <c r="D1372" s="59" t="s">
        <v>2122</v>
      </c>
      <c r="E1372" s="2">
        <v>80101604</v>
      </c>
      <c r="F1372" s="2" t="s">
        <v>2142</v>
      </c>
      <c r="G1372" s="3">
        <v>1</v>
      </c>
      <c r="H1372" s="3">
        <v>1</v>
      </c>
      <c r="I1372" s="2">
        <v>11.5</v>
      </c>
      <c r="J1372" s="2">
        <v>1</v>
      </c>
      <c r="K1372" s="2" t="s">
        <v>30</v>
      </c>
      <c r="L1372" s="2" t="s">
        <v>31</v>
      </c>
      <c r="M1372" s="2" t="s">
        <v>57</v>
      </c>
      <c r="N1372" s="2">
        <v>0</v>
      </c>
      <c r="O1372" s="9">
        <v>41860000</v>
      </c>
      <c r="P1372" s="8">
        <v>41860000</v>
      </c>
      <c r="Q1372" s="1">
        <v>0</v>
      </c>
      <c r="R1372" s="2">
        <v>0</v>
      </c>
      <c r="S1372" s="2" t="s">
        <v>1481</v>
      </c>
      <c r="T1372" s="2" t="s">
        <v>1482</v>
      </c>
      <c r="U1372" s="2" t="s">
        <v>1818</v>
      </c>
      <c r="V1372" s="2" t="s">
        <v>1819</v>
      </c>
      <c r="W1372" s="2" t="s">
        <v>1820</v>
      </c>
      <c r="X1372" s="2"/>
      <c r="Y1372" s="96" t="s">
        <v>1821</v>
      </c>
    </row>
    <row r="1373" spans="1:25" ht="105" x14ac:dyDescent="0.2">
      <c r="A1373" s="2" t="s">
        <v>2116</v>
      </c>
      <c r="B1373" s="2" t="s">
        <v>2305</v>
      </c>
      <c r="C1373" s="2" t="s">
        <v>2086</v>
      </c>
      <c r="D1373" s="59" t="s">
        <v>2122</v>
      </c>
      <c r="E1373" s="2">
        <v>80101604</v>
      </c>
      <c r="F1373" s="2" t="s">
        <v>2143</v>
      </c>
      <c r="G1373" s="3">
        <v>1</v>
      </c>
      <c r="H1373" s="3">
        <v>1</v>
      </c>
      <c r="I1373" s="2">
        <v>11.5</v>
      </c>
      <c r="J1373" s="2">
        <v>1</v>
      </c>
      <c r="K1373" s="2" t="s">
        <v>30</v>
      </c>
      <c r="L1373" s="2" t="s">
        <v>31</v>
      </c>
      <c r="M1373" s="2" t="s">
        <v>911</v>
      </c>
      <c r="N1373" s="2">
        <v>0</v>
      </c>
      <c r="O1373" s="9">
        <v>29900000</v>
      </c>
      <c r="P1373" s="8">
        <v>29900000</v>
      </c>
      <c r="Q1373" s="1">
        <v>0</v>
      </c>
      <c r="R1373" s="2">
        <v>0</v>
      </c>
      <c r="S1373" s="2" t="s">
        <v>1481</v>
      </c>
      <c r="T1373" s="2" t="s">
        <v>1482</v>
      </c>
      <c r="U1373" s="2" t="s">
        <v>1818</v>
      </c>
      <c r="V1373" s="2" t="s">
        <v>1819</v>
      </c>
      <c r="W1373" s="2" t="s">
        <v>1820</v>
      </c>
      <c r="X1373" s="2"/>
      <c r="Y1373" s="2" t="s">
        <v>1821</v>
      </c>
    </row>
    <row r="1374" spans="1:25" ht="105" x14ac:dyDescent="0.2">
      <c r="A1374" s="2" t="s">
        <v>2117</v>
      </c>
      <c r="B1374" s="2" t="s">
        <v>2305</v>
      </c>
      <c r="C1374" s="2" t="s">
        <v>2086</v>
      </c>
      <c r="D1374" s="59" t="s">
        <v>2122</v>
      </c>
      <c r="E1374" s="2">
        <v>86101710</v>
      </c>
      <c r="F1374" s="2" t="s">
        <v>2143</v>
      </c>
      <c r="G1374" s="3">
        <v>1</v>
      </c>
      <c r="H1374" s="3">
        <v>1</v>
      </c>
      <c r="I1374" s="2">
        <v>11.5</v>
      </c>
      <c r="J1374" s="2">
        <v>1</v>
      </c>
      <c r="K1374" s="2" t="s">
        <v>30</v>
      </c>
      <c r="L1374" s="2" t="s">
        <v>31</v>
      </c>
      <c r="M1374" s="2" t="s">
        <v>911</v>
      </c>
      <c r="N1374" s="2">
        <v>0</v>
      </c>
      <c r="O1374" s="9">
        <v>29900000</v>
      </c>
      <c r="P1374" s="8">
        <v>29900000</v>
      </c>
      <c r="Q1374" s="1">
        <v>0</v>
      </c>
      <c r="R1374" s="2">
        <v>0</v>
      </c>
      <c r="S1374" s="2" t="s">
        <v>1481</v>
      </c>
      <c r="T1374" s="2" t="s">
        <v>1482</v>
      </c>
      <c r="U1374" s="2" t="s">
        <v>1818</v>
      </c>
      <c r="V1374" s="2" t="s">
        <v>1819</v>
      </c>
      <c r="W1374" s="2" t="s">
        <v>1820</v>
      </c>
      <c r="X1374" s="2"/>
      <c r="Y1374" s="2" t="s">
        <v>1821</v>
      </c>
    </row>
    <row r="1375" spans="1:25" ht="105" x14ac:dyDescent="0.2">
      <c r="A1375" s="2" t="s">
        <v>2118</v>
      </c>
      <c r="B1375" s="2" t="s">
        <v>2305</v>
      </c>
      <c r="C1375" s="2" t="s">
        <v>2086</v>
      </c>
      <c r="D1375" s="59" t="s">
        <v>2122</v>
      </c>
      <c r="E1375" s="2">
        <v>80101604</v>
      </c>
      <c r="F1375" s="2" t="s">
        <v>2143</v>
      </c>
      <c r="G1375" s="3">
        <v>1</v>
      </c>
      <c r="H1375" s="3">
        <v>1</v>
      </c>
      <c r="I1375" s="2">
        <v>11.5</v>
      </c>
      <c r="J1375" s="2">
        <v>1</v>
      </c>
      <c r="K1375" s="2" t="s">
        <v>30</v>
      </c>
      <c r="L1375" s="2" t="s">
        <v>31</v>
      </c>
      <c r="M1375" s="2" t="s">
        <v>911</v>
      </c>
      <c r="N1375" s="2">
        <v>0</v>
      </c>
      <c r="O1375" s="9">
        <v>29900000</v>
      </c>
      <c r="P1375" s="8">
        <v>29900000</v>
      </c>
      <c r="Q1375" s="1">
        <v>0</v>
      </c>
      <c r="R1375" s="2">
        <v>0</v>
      </c>
      <c r="S1375" s="2" t="s">
        <v>1481</v>
      </c>
      <c r="T1375" s="2" t="s">
        <v>1482</v>
      </c>
      <c r="U1375" s="2" t="s">
        <v>1818</v>
      </c>
      <c r="V1375" s="2" t="s">
        <v>1819</v>
      </c>
      <c r="W1375" s="2" t="s">
        <v>1820</v>
      </c>
      <c r="X1375" s="2"/>
      <c r="Y1375" s="2" t="s">
        <v>1821</v>
      </c>
    </row>
    <row r="1376" spans="1:25" ht="120" x14ac:dyDescent="0.2">
      <c r="A1376" s="2" t="s">
        <v>2119</v>
      </c>
      <c r="B1376" s="2" t="s">
        <v>2305</v>
      </c>
      <c r="C1376" s="2" t="s">
        <v>2086</v>
      </c>
      <c r="D1376" s="59" t="s">
        <v>2122</v>
      </c>
      <c r="E1376" s="2">
        <v>80101604</v>
      </c>
      <c r="F1376" s="2" t="s">
        <v>2144</v>
      </c>
      <c r="G1376" s="3">
        <v>1</v>
      </c>
      <c r="H1376" s="3">
        <v>1</v>
      </c>
      <c r="I1376" s="2">
        <v>6</v>
      </c>
      <c r="J1376" s="2">
        <v>1</v>
      </c>
      <c r="K1376" s="2" t="s">
        <v>30</v>
      </c>
      <c r="L1376" s="2" t="s">
        <v>31</v>
      </c>
      <c r="M1376" s="2" t="s">
        <v>57</v>
      </c>
      <c r="N1376" s="2">
        <v>0</v>
      </c>
      <c r="O1376" s="9">
        <v>28632078</v>
      </c>
      <c r="P1376" s="8">
        <v>28632078</v>
      </c>
      <c r="Q1376" s="1">
        <v>0</v>
      </c>
      <c r="R1376" s="2">
        <v>0</v>
      </c>
      <c r="S1376" s="2" t="s">
        <v>1481</v>
      </c>
      <c r="T1376" s="2" t="s">
        <v>1482</v>
      </c>
      <c r="U1376" s="2" t="s">
        <v>1818</v>
      </c>
      <c r="V1376" s="2" t="s">
        <v>1819</v>
      </c>
      <c r="W1376" s="2" t="s">
        <v>1820</v>
      </c>
      <c r="X1376" s="2"/>
      <c r="Y1376" s="2" t="s">
        <v>1821</v>
      </c>
    </row>
    <row r="1377" spans="1:25" ht="120" x14ac:dyDescent="0.2">
      <c r="A1377" s="2" t="s">
        <v>2120</v>
      </c>
      <c r="B1377" s="2" t="s">
        <v>2305</v>
      </c>
      <c r="C1377" s="2" t="s">
        <v>2086</v>
      </c>
      <c r="D1377" s="59" t="s">
        <v>2122</v>
      </c>
      <c r="E1377" s="2">
        <v>81141801</v>
      </c>
      <c r="F1377" s="2" t="s">
        <v>2144</v>
      </c>
      <c r="G1377" s="3">
        <v>1</v>
      </c>
      <c r="H1377" s="3">
        <v>1</v>
      </c>
      <c r="I1377" s="2">
        <v>6</v>
      </c>
      <c r="J1377" s="2">
        <v>1</v>
      </c>
      <c r="K1377" s="2" t="s">
        <v>30</v>
      </c>
      <c r="L1377" s="2" t="s">
        <v>31</v>
      </c>
      <c r="M1377" s="2" t="s">
        <v>57</v>
      </c>
      <c r="N1377" s="2">
        <v>0</v>
      </c>
      <c r="O1377" s="9">
        <v>21840000</v>
      </c>
      <c r="P1377" s="8">
        <v>21840000</v>
      </c>
      <c r="Q1377" s="1">
        <v>0</v>
      </c>
      <c r="R1377" s="2">
        <v>0</v>
      </c>
      <c r="S1377" s="2" t="s">
        <v>1481</v>
      </c>
      <c r="T1377" s="2" t="s">
        <v>1482</v>
      </c>
      <c r="U1377" s="2" t="s">
        <v>1818</v>
      </c>
      <c r="V1377" s="2" t="s">
        <v>1819</v>
      </c>
      <c r="W1377" s="2" t="s">
        <v>1820</v>
      </c>
      <c r="X1377" s="2"/>
      <c r="Y1377" s="2" t="s">
        <v>1821</v>
      </c>
    </row>
    <row r="1378" spans="1:25" ht="105" x14ac:dyDescent="0.2">
      <c r="A1378" s="2" t="s">
        <v>2121</v>
      </c>
      <c r="B1378" s="2" t="s">
        <v>2305</v>
      </c>
      <c r="C1378" s="2" t="s">
        <v>2086</v>
      </c>
      <c r="D1378" s="59" t="s">
        <v>2122</v>
      </c>
      <c r="E1378" s="2">
        <v>81141801</v>
      </c>
      <c r="F1378" s="2" t="s">
        <v>2145</v>
      </c>
      <c r="G1378" s="3">
        <v>1</v>
      </c>
      <c r="H1378" s="3">
        <v>1</v>
      </c>
      <c r="I1378" s="2">
        <v>6</v>
      </c>
      <c r="J1378" s="2">
        <v>1</v>
      </c>
      <c r="K1378" s="2" t="s">
        <v>30</v>
      </c>
      <c r="L1378" s="2" t="s">
        <v>31</v>
      </c>
      <c r="M1378" s="2" t="s">
        <v>57</v>
      </c>
      <c r="N1378" s="2">
        <v>0</v>
      </c>
      <c r="O1378" s="9">
        <v>28632078</v>
      </c>
      <c r="P1378" s="8">
        <v>28632078</v>
      </c>
      <c r="Q1378" s="1">
        <v>0</v>
      </c>
      <c r="R1378" s="2">
        <v>0</v>
      </c>
      <c r="S1378" s="2" t="s">
        <v>1481</v>
      </c>
      <c r="T1378" s="2" t="s">
        <v>1482</v>
      </c>
      <c r="U1378" s="2" t="s">
        <v>1818</v>
      </c>
      <c r="V1378" s="2" t="s">
        <v>1819</v>
      </c>
      <c r="W1378" s="2" t="s">
        <v>1820</v>
      </c>
      <c r="X1378" s="2"/>
      <c r="Y1378" s="2" t="s">
        <v>1821</v>
      </c>
    </row>
    <row r="1379" spans="1:25" ht="120" x14ac:dyDescent="0.2">
      <c r="A1379" s="2" t="s">
        <v>2146</v>
      </c>
      <c r="B1379" s="2" t="s">
        <v>2305</v>
      </c>
      <c r="C1379" s="2" t="s">
        <v>2086</v>
      </c>
      <c r="D1379" s="59" t="s">
        <v>2122</v>
      </c>
      <c r="E1379" s="2">
        <v>80101604</v>
      </c>
      <c r="F1379" s="2" t="s">
        <v>2148</v>
      </c>
      <c r="G1379" s="3">
        <v>1</v>
      </c>
      <c r="H1379" s="3">
        <v>1</v>
      </c>
      <c r="I1379" s="2">
        <v>6</v>
      </c>
      <c r="J1379" s="2">
        <v>1</v>
      </c>
      <c r="K1379" s="2" t="s">
        <v>30</v>
      </c>
      <c r="L1379" s="2" t="s">
        <v>31</v>
      </c>
      <c r="M1379" s="2" t="s">
        <v>57</v>
      </c>
      <c r="N1379" s="2">
        <v>0</v>
      </c>
      <c r="O1379" s="9">
        <v>28632078</v>
      </c>
      <c r="P1379" s="8">
        <v>28632078</v>
      </c>
      <c r="Q1379" s="1">
        <v>0</v>
      </c>
      <c r="R1379" s="2">
        <v>0</v>
      </c>
      <c r="S1379" s="2" t="s">
        <v>1481</v>
      </c>
      <c r="T1379" s="2" t="s">
        <v>1482</v>
      </c>
      <c r="U1379" s="2" t="s">
        <v>1818</v>
      </c>
      <c r="V1379" s="2" t="s">
        <v>1819</v>
      </c>
      <c r="W1379" s="2" t="s">
        <v>1820</v>
      </c>
      <c r="X1379" s="2"/>
      <c r="Y1379" s="2" t="s">
        <v>1821</v>
      </c>
    </row>
    <row r="1380" spans="1:25" ht="135" x14ac:dyDescent="0.2">
      <c r="A1380" s="2" t="s">
        <v>2147</v>
      </c>
      <c r="B1380" s="2" t="s">
        <v>2305</v>
      </c>
      <c r="C1380" s="2" t="s">
        <v>2086</v>
      </c>
      <c r="D1380" s="59" t="s">
        <v>2122</v>
      </c>
      <c r="E1380" s="2">
        <v>80101604</v>
      </c>
      <c r="F1380" s="2" t="s">
        <v>2149</v>
      </c>
      <c r="G1380" s="3">
        <v>1</v>
      </c>
      <c r="H1380" s="3">
        <v>1</v>
      </c>
      <c r="I1380" s="2">
        <v>6</v>
      </c>
      <c r="J1380" s="2">
        <v>1</v>
      </c>
      <c r="K1380" s="2" t="s">
        <v>30</v>
      </c>
      <c r="L1380" s="2" t="s">
        <v>31</v>
      </c>
      <c r="M1380" s="2" t="s">
        <v>57</v>
      </c>
      <c r="N1380" s="2">
        <v>0</v>
      </c>
      <c r="O1380" s="9">
        <v>28632078</v>
      </c>
      <c r="P1380" s="8">
        <v>28632078</v>
      </c>
      <c r="Q1380" s="1">
        <v>0</v>
      </c>
      <c r="R1380" s="2">
        <v>0</v>
      </c>
      <c r="S1380" s="2" t="s">
        <v>1481</v>
      </c>
      <c r="T1380" s="2" t="s">
        <v>1482</v>
      </c>
      <c r="U1380" s="2" t="s">
        <v>1818</v>
      </c>
      <c r="V1380" s="2" t="s">
        <v>1819</v>
      </c>
      <c r="W1380" s="2" t="s">
        <v>1820</v>
      </c>
      <c r="X1380" s="2"/>
      <c r="Y1380" s="2" t="s">
        <v>1821</v>
      </c>
    </row>
    <row r="1381" spans="1:25" ht="105" x14ac:dyDescent="0.2">
      <c r="A1381" s="2" t="s">
        <v>2150</v>
      </c>
      <c r="B1381" s="2" t="s">
        <v>2305</v>
      </c>
      <c r="C1381" s="2" t="s">
        <v>2086</v>
      </c>
      <c r="D1381" s="59" t="s">
        <v>2122</v>
      </c>
      <c r="E1381" s="2">
        <v>80101604</v>
      </c>
      <c r="F1381" s="2" t="s">
        <v>2145</v>
      </c>
      <c r="G1381" s="3">
        <v>1</v>
      </c>
      <c r="H1381" s="3">
        <v>1</v>
      </c>
      <c r="I1381" s="2">
        <v>6</v>
      </c>
      <c r="J1381" s="2">
        <v>1</v>
      </c>
      <c r="K1381" s="2" t="s">
        <v>30</v>
      </c>
      <c r="L1381" s="2" t="s">
        <v>31</v>
      </c>
      <c r="M1381" s="2" t="s">
        <v>57</v>
      </c>
      <c r="N1381" s="2">
        <v>0</v>
      </c>
      <c r="O1381" s="9">
        <v>28632078</v>
      </c>
      <c r="P1381" s="8">
        <v>28632078</v>
      </c>
      <c r="Q1381" s="1">
        <v>0</v>
      </c>
      <c r="R1381" s="2">
        <v>0</v>
      </c>
      <c r="S1381" s="2" t="s">
        <v>1481</v>
      </c>
      <c r="T1381" s="2" t="s">
        <v>1482</v>
      </c>
      <c r="U1381" s="2" t="s">
        <v>1818</v>
      </c>
      <c r="V1381" s="2" t="s">
        <v>1819</v>
      </c>
      <c r="W1381" s="2" t="s">
        <v>1820</v>
      </c>
      <c r="X1381" s="2"/>
      <c r="Y1381" s="2" t="s">
        <v>1821</v>
      </c>
    </row>
    <row r="1382" spans="1:25" ht="105" x14ac:dyDescent="0.2">
      <c r="A1382" s="2" t="s">
        <v>2151</v>
      </c>
      <c r="B1382" s="2" t="s">
        <v>2305</v>
      </c>
      <c r="C1382" s="2" t="s">
        <v>2086</v>
      </c>
      <c r="D1382" s="59" t="s">
        <v>2122</v>
      </c>
      <c r="E1382" s="2">
        <v>80101604</v>
      </c>
      <c r="F1382" s="2" t="s">
        <v>2145</v>
      </c>
      <c r="G1382" s="3">
        <v>1</v>
      </c>
      <c r="H1382" s="3">
        <v>1</v>
      </c>
      <c r="I1382" s="2">
        <v>6</v>
      </c>
      <c r="J1382" s="2">
        <v>1</v>
      </c>
      <c r="K1382" s="2" t="s">
        <v>30</v>
      </c>
      <c r="L1382" s="2" t="s">
        <v>31</v>
      </c>
      <c r="M1382" s="2" t="s">
        <v>57</v>
      </c>
      <c r="N1382" s="2">
        <v>0</v>
      </c>
      <c r="O1382" s="9">
        <v>28632078</v>
      </c>
      <c r="P1382" s="8">
        <v>28632078</v>
      </c>
      <c r="Q1382" s="1">
        <v>0</v>
      </c>
      <c r="R1382" s="2">
        <v>0</v>
      </c>
      <c r="S1382" s="2" t="s">
        <v>1481</v>
      </c>
      <c r="T1382" s="2" t="s">
        <v>1482</v>
      </c>
      <c r="U1382" s="2" t="s">
        <v>1818</v>
      </c>
      <c r="V1382" s="2" t="s">
        <v>1819</v>
      </c>
      <c r="W1382" s="2" t="s">
        <v>1820</v>
      </c>
      <c r="X1382" s="2"/>
      <c r="Y1382" s="2" t="s">
        <v>1821</v>
      </c>
    </row>
    <row r="1383" spans="1:25" ht="105" x14ac:dyDescent="0.2">
      <c r="A1383" s="2" t="s">
        <v>2152</v>
      </c>
      <c r="B1383" s="2" t="s">
        <v>2305</v>
      </c>
      <c r="C1383" s="2" t="s">
        <v>2086</v>
      </c>
      <c r="D1383" s="59" t="s">
        <v>2122</v>
      </c>
      <c r="E1383" s="2">
        <v>80101604</v>
      </c>
      <c r="F1383" s="2" t="s">
        <v>2145</v>
      </c>
      <c r="G1383" s="3">
        <v>1</v>
      </c>
      <c r="H1383" s="3">
        <v>1</v>
      </c>
      <c r="I1383" s="2">
        <v>6</v>
      </c>
      <c r="J1383" s="2">
        <v>1</v>
      </c>
      <c r="K1383" s="2" t="s">
        <v>30</v>
      </c>
      <c r="L1383" s="2" t="s">
        <v>31</v>
      </c>
      <c r="M1383" s="2" t="s">
        <v>57</v>
      </c>
      <c r="N1383" s="2">
        <v>0</v>
      </c>
      <c r="O1383" s="9">
        <v>28632078</v>
      </c>
      <c r="P1383" s="8">
        <v>28632078</v>
      </c>
      <c r="Q1383" s="1">
        <v>0</v>
      </c>
      <c r="R1383" s="2">
        <v>0</v>
      </c>
      <c r="S1383" s="2" t="s">
        <v>1481</v>
      </c>
      <c r="T1383" s="2" t="s">
        <v>1482</v>
      </c>
      <c r="U1383" s="2" t="s">
        <v>1818</v>
      </c>
      <c r="V1383" s="2" t="s">
        <v>1819</v>
      </c>
      <c r="W1383" s="2" t="s">
        <v>1820</v>
      </c>
      <c r="X1383" s="2"/>
      <c r="Y1383" s="2" t="s">
        <v>1821</v>
      </c>
    </row>
    <row r="1384" spans="1:25" ht="105" x14ac:dyDescent="0.2">
      <c r="A1384" s="2" t="s">
        <v>2153</v>
      </c>
      <c r="B1384" s="2" t="s">
        <v>2305</v>
      </c>
      <c r="C1384" s="2" t="s">
        <v>2086</v>
      </c>
      <c r="D1384" s="59" t="s">
        <v>2122</v>
      </c>
      <c r="E1384" s="2">
        <v>80101604</v>
      </c>
      <c r="F1384" s="2" t="s">
        <v>2145</v>
      </c>
      <c r="G1384" s="3">
        <v>1</v>
      </c>
      <c r="H1384" s="3">
        <v>1</v>
      </c>
      <c r="I1384" s="2">
        <v>6</v>
      </c>
      <c r="J1384" s="2">
        <v>1</v>
      </c>
      <c r="K1384" s="2" t="s">
        <v>30</v>
      </c>
      <c r="L1384" s="2" t="s">
        <v>31</v>
      </c>
      <c r="M1384" s="2" t="s">
        <v>57</v>
      </c>
      <c r="N1384" s="2">
        <v>0</v>
      </c>
      <c r="O1384" s="9">
        <v>28632078</v>
      </c>
      <c r="P1384" s="8">
        <v>28632078</v>
      </c>
      <c r="Q1384" s="1">
        <v>0</v>
      </c>
      <c r="R1384" s="2">
        <v>0</v>
      </c>
      <c r="S1384" s="2" t="s">
        <v>1481</v>
      </c>
      <c r="T1384" s="2" t="s">
        <v>1482</v>
      </c>
      <c r="U1384" s="2" t="s">
        <v>1818</v>
      </c>
      <c r="V1384" s="2" t="s">
        <v>1819</v>
      </c>
      <c r="W1384" s="2" t="s">
        <v>1820</v>
      </c>
      <c r="X1384" s="2"/>
      <c r="Y1384" s="2" t="s">
        <v>1821</v>
      </c>
    </row>
    <row r="1385" spans="1:25" ht="105" x14ac:dyDescent="0.2">
      <c r="A1385" s="2" t="s">
        <v>2154</v>
      </c>
      <c r="B1385" s="2" t="s">
        <v>2305</v>
      </c>
      <c r="C1385" s="2" t="s">
        <v>2086</v>
      </c>
      <c r="D1385" s="59" t="s">
        <v>2122</v>
      </c>
      <c r="E1385" s="2">
        <v>80101604</v>
      </c>
      <c r="F1385" s="2" t="s">
        <v>2145</v>
      </c>
      <c r="G1385" s="3">
        <v>1</v>
      </c>
      <c r="H1385" s="3">
        <v>1</v>
      </c>
      <c r="I1385" s="2">
        <v>6</v>
      </c>
      <c r="J1385" s="2">
        <v>1</v>
      </c>
      <c r="K1385" s="2" t="s">
        <v>30</v>
      </c>
      <c r="L1385" s="2" t="s">
        <v>31</v>
      </c>
      <c r="M1385" s="2" t="s">
        <v>57</v>
      </c>
      <c r="N1385" s="2">
        <v>0</v>
      </c>
      <c r="O1385" s="9">
        <v>28632078</v>
      </c>
      <c r="P1385" s="8">
        <v>28632078</v>
      </c>
      <c r="Q1385" s="1">
        <v>0</v>
      </c>
      <c r="R1385" s="2">
        <v>0</v>
      </c>
      <c r="S1385" s="2" t="s">
        <v>1481</v>
      </c>
      <c r="T1385" s="2" t="s">
        <v>1482</v>
      </c>
      <c r="U1385" s="2" t="s">
        <v>1818</v>
      </c>
      <c r="V1385" s="2" t="s">
        <v>1819</v>
      </c>
      <c r="W1385" s="2" t="s">
        <v>1820</v>
      </c>
      <c r="X1385" s="2"/>
      <c r="Y1385" s="2" t="s">
        <v>1821</v>
      </c>
    </row>
    <row r="1386" spans="1:25" ht="105" x14ac:dyDescent="0.2">
      <c r="A1386" s="2" t="s">
        <v>2155</v>
      </c>
      <c r="B1386" s="2" t="s">
        <v>2305</v>
      </c>
      <c r="C1386" s="2" t="s">
        <v>2086</v>
      </c>
      <c r="D1386" s="59" t="s">
        <v>2122</v>
      </c>
      <c r="E1386" s="2">
        <v>80101604</v>
      </c>
      <c r="F1386" s="2" t="s">
        <v>2145</v>
      </c>
      <c r="G1386" s="3">
        <v>1</v>
      </c>
      <c r="H1386" s="3">
        <v>1</v>
      </c>
      <c r="I1386" s="2">
        <v>6</v>
      </c>
      <c r="J1386" s="2">
        <v>1</v>
      </c>
      <c r="K1386" s="2" t="s">
        <v>30</v>
      </c>
      <c r="L1386" s="2" t="s">
        <v>31</v>
      </c>
      <c r="M1386" s="2" t="s">
        <v>57</v>
      </c>
      <c r="N1386" s="2">
        <v>0</v>
      </c>
      <c r="O1386" s="9">
        <v>28632078</v>
      </c>
      <c r="P1386" s="8">
        <v>28632078</v>
      </c>
      <c r="Q1386" s="1">
        <v>0</v>
      </c>
      <c r="R1386" s="2">
        <v>0</v>
      </c>
      <c r="S1386" s="2" t="s">
        <v>1481</v>
      </c>
      <c r="T1386" s="2" t="s">
        <v>1482</v>
      </c>
      <c r="U1386" s="2" t="s">
        <v>1818</v>
      </c>
      <c r="V1386" s="2" t="s">
        <v>1819</v>
      </c>
      <c r="W1386" s="2" t="s">
        <v>1820</v>
      </c>
      <c r="X1386" s="2"/>
      <c r="Y1386" s="2" t="s">
        <v>1821</v>
      </c>
    </row>
    <row r="1387" spans="1:25" ht="105" x14ac:dyDescent="0.2">
      <c r="A1387" s="2" t="s">
        <v>2156</v>
      </c>
      <c r="B1387" s="2" t="s">
        <v>2305</v>
      </c>
      <c r="C1387" s="2" t="s">
        <v>2086</v>
      </c>
      <c r="D1387" s="59" t="s">
        <v>2122</v>
      </c>
      <c r="E1387" s="2">
        <v>80101604</v>
      </c>
      <c r="F1387" s="2" t="s">
        <v>2145</v>
      </c>
      <c r="G1387" s="3">
        <v>1</v>
      </c>
      <c r="H1387" s="3">
        <v>1</v>
      </c>
      <c r="I1387" s="2">
        <v>6</v>
      </c>
      <c r="J1387" s="2">
        <v>1</v>
      </c>
      <c r="K1387" s="2" t="s">
        <v>30</v>
      </c>
      <c r="L1387" s="2" t="s">
        <v>31</v>
      </c>
      <c r="M1387" s="2" t="s">
        <v>57</v>
      </c>
      <c r="N1387" s="2">
        <v>0</v>
      </c>
      <c r="O1387" s="9">
        <v>28632078</v>
      </c>
      <c r="P1387" s="8">
        <v>28632078</v>
      </c>
      <c r="Q1387" s="1">
        <v>0</v>
      </c>
      <c r="R1387" s="2">
        <v>0</v>
      </c>
      <c r="S1387" s="2" t="s">
        <v>1481</v>
      </c>
      <c r="T1387" s="2" t="s">
        <v>1482</v>
      </c>
      <c r="U1387" s="2" t="s">
        <v>1818</v>
      </c>
      <c r="V1387" s="2" t="s">
        <v>1819</v>
      </c>
      <c r="W1387" s="2" t="s">
        <v>1820</v>
      </c>
      <c r="X1387" s="2"/>
      <c r="Y1387" s="2" t="s">
        <v>1821</v>
      </c>
    </row>
    <row r="1388" spans="1:25" ht="105" x14ac:dyDescent="0.2">
      <c r="A1388" s="2" t="s">
        <v>2157</v>
      </c>
      <c r="B1388" s="2" t="s">
        <v>2305</v>
      </c>
      <c r="C1388" s="2" t="s">
        <v>2086</v>
      </c>
      <c r="D1388" s="59" t="s">
        <v>2122</v>
      </c>
      <c r="E1388" s="2">
        <v>80101604</v>
      </c>
      <c r="F1388" s="2" t="s">
        <v>2145</v>
      </c>
      <c r="G1388" s="3">
        <v>1</v>
      </c>
      <c r="H1388" s="3">
        <v>1</v>
      </c>
      <c r="I1388" s="2">
        <v>6</v>
      </c>
      <c r="J1388" s="2">
        <v>1</v>
      </c>
      <c r="K1388" s="2" t="s">
        <v>30</v>
      </c>
      <c r="L1388" s="2" t="s">
        <v>31</v>
      </c>
      <c r="M1388" s="2" t="s">
        <v>57</v>
      </c>
      <c r="N1388" s="2">
        <v>0</v>
      </c>
      <c r="O1388" s="9">
        <v>28632078</v>
      </c>
      <c r="P1388" s="8">
        <v>28632078</v>
      </c>
      <c r="Q1388" s="1">
        <v>0</v>
      </c>
      <c r="R1388" s="2">
        <v>0</v>
      </c>
      <c r="S1388" s="2" t="s">
        <v>1481</v>
      </c>
      <c r="T1388" s="2" t="s">
        <v>1482</v>
      </c>
      <c r="U1388" s="2" t="s">
        <v>1818</v>
      </c>
      <c r="V1388" s="2" t="s">
        <v>1819</v>
      </c>
      <c r="W1388" s="2" t="s">
        <v>1820</v>
      </c>
      <c r="X1388" s="2"/>
      <c r="Y1388" s="2" t="s">
        <v>1821</v>
      </c>
    </row>
    <row r="1389" spans="1:25" ht="105" x14ac:dyDescent="0.2">
      <c r="A1389" s="2" t="s">
        <v>2158</v>
      </c>
      <c r="B1389" s="2" t="s">
        <v>2305</v>
      </c>
      <c r="C1389" s="2" t="s">
        <v>2086</v>
      </c>
      <c r="D1389" s="59" t="s">
        <v>2122</v>
      </c>
      <c r="E1389" s="2">
        <v>80101604</v>
      </c>
      <c r="F1389" s="2" t="s">
        <v>2145</v>
      </c>
      <c r="G1389" s="3">
        <v>1</v>
      </c>
      <c r="H1389" s="3">
        <v>1</v>
      </c>
      <c r="I1389" s="2">
        <v>6</v>
      </c>
      <c r="J1389" s="2">
        <v>1</v>
      </c>
      <c r="K1389" s="2" t="s">
        <v>30</v>
      </c>
      <c r="L1389" s="2" t="s">
        <v>31</v>
      </c>
      <c r="M1389" s="2" t="s">
        <v>57</v>
      </c>
      <c r="N1389" s="2">
        <v>0</v>
      </c>
      <c r="O1389" s="9">
        <v>28632078</v>
      </c>
      <c r="P1389" s="8">
        <v>28632078</v>
      </c>
      <c r="Q1389" s="1">
        <v>0</v>
      </c>
      <c r="R1389" s="2">
        <v>0</v>
      </c>
      <c r="S1389" s="2" t="s">
        <v>1481</v>
      </c>
      <c r="T1389" s="2" t="s">
        <v>1482</v>
      </c>
      <c r="U1389" s="2" t="s">
        <v>1818</v>
      </c>
      <c r="V1389" s="2" t="s">
        <v>1819</v>
      </c>
      <c r="W1389" s="2" t="s">
        <v>1820</v>
      </c>
      <c r="X1389" s="2"/>
      <c r="Y1389" s="2" t="s">
        <v>1821</v>
      </c>
    </row>
    <row r="1390" spans="1:25" ht="105" x14ac:dyDescent="0.2">
      <c r="A1390" s="2" t="s">
        <v>2159</v>
      </c>
      <c r="B1390" s="2" t="s">
        <v>2305</v>
      </c>
      <c r="C1390" s="2" t="s">
        <v>2086</v>
      </c>
      <c r="D1390" s="59" t="s">
        <v>2122</v>
      </c>
      <c r="E1390" s="2">
        <v>80101604</v>
      </c>
      <c r="F1390" s="2" t="s">
        <v>2145</v>
      </c>
      <c r="G1390" s="3">
        <v>1</v>
      </c>
      <c r="H1390" s="3">
        <v>1</v>
      </c>
      <c r="I1390" s="2">
        <v>6</v>
      </c>
      <c r="J1390" s="2">
        <v>1</v>
      </c>
      <c r="K1390" s="2" t="s">
        <v>30</v>
      </c>
      <c r="L1390" s="2" t="s">
        <v>31</v>
      </c>
      <c r="M1390" s="2" t="s">
        <v>57</v>
      </c>
      <c r="N1390" s="2">
        <v>0</v>
      </c>
      <c r="O1390" s="9">
        <v>28632078</v>
      </c>
      <c r="P1390" s="8">
        <v>28632078</v>
      </c>
      <c r="Q1390" s="1">
        <v>0</v>
      </c>
      <c r="R1390" s="2">
        <v>0</v>
      </c>
      <c r="S1390" s="2" t="s">
        <v>1481</v>
      </c>
      <c r="T1390" s="2" t="s">
        <v>1482</v>
      </c>
      <c r="U1390" s="2" t="s">
        <v>1818</v>
      </c>
      <c r="V1390" s="2" t="s">
        <v>1819</v>
      </c>
      <c r="W1390" s="2" t="s">
        <v>1820</v>
      </c>
      <c r="X1390" s="2"/>
      <c r="Y1390" s="2" t="s">
        <v>1821</v>
      </c>
    </row>
    <row r="1391" spans="1:25" ht="105" x14ac:dyDescent="0.2">
      <c r="A1391" s="2" t="s">
        <v>2160</v>
      </c>
      <c r="B1391" s="2" t="s">
        <v>2305</v>
      </c>
      <c r="C1391" s="2" t="s">
        <v>2086</v>
      </c>
      <c r="D1391" s="59" t="s">
        <v>2122</v>
      </c>
      <c r="E1391" s="2">
        <v>80101604</v>
      </c>
      <c r="F1391" s="2" t="s">
        <v>2145</v>
      </c>
      <c r="G1391" s="3">
        <v>1</v>
      </c>
      <c r="H1391" s="3">
        <v>1</v>
      </c>
      <c r="I1391" s="2">
        <v>6</v>
      </c>
      <c r="J1391" s="2">
        <v>1</v>
      </c>
      <c r="K1391" s="2" t="s">
        <v>30</v>
      </c>
      <c r="L1391" s="2" t="s">
        <v>31</v>
      </c>
      <c r="M1391" s="2" t="s">
        <v>57</v>
      </c>
      <c r="N1391" s="2">
        <v>0</v>
      </c>
      <c r="O1391" s="9">
        <v>28632078</v>
      </c>
      <c r="P1391" s="8">
        <v>28632078</v>
      </c>
      <c r="Q1391" s="1">
        <v>0</v>
      </c>
      <c r="R1391" s="2">
        <v>0</v>
      </c>
      <c r="S1391" s="2" t="s">
        <v>1481</v>
      </c>
      <c r="T1391" s="2" t="s">
        <v>1482</v>
      </c>
      <c r="U1391" s="2" t="s">
        <v>1818</v>
      </c>
      <c r="V1391" s="2" t="s">
        <v>1819</v>
      </c>
      <c r="W1391" s="2" t="s">
        <v>1820</v>
      </c>
      <c r="X1391" s="2"/>
      <c r="Y1391" s="2" t="s">
        <v>1821</v>
      </c>
    </row>
    <row r="1392" spans="1:25" ht="105" x14ac:dyDescent="0.2">
      <c r="A1392" s="2" t="s">
        <v>2161</v>
      </c>
      <c r="B1392" s="2" t="s">
        <v>2305</v>
      </c>
      <c r="C1392" s="2" t="s">
        <v>2086</v>
      </c>
      <c r="D1392" s="59" t="s">
        <v>2122</v>
      </c>
      <c r="E1392" s="2">
        <v>80101604</v>
      </c>
      <c r="F1392" s="2" t="s">
        <v>2145</v>
      </c>
      <c r="G1392" s="3">
        <v>1</v>
      </c>
      <c r="H1392" s="3">
        <v>1</v>
      </c>
      <c r="I1392" s="2">
        <v>6</v>
      </c>
      <c r="J1392" s="2">
        <v>1</v>
      </c>
      <c r="K1392" s="2" t="s">
        <v>30</v>
      </c>
      <c r="L1392" s="2" t="s">
        <v>31</v>
      </c>
      <c r="M1392" s="2" t="s">
        <v>57</v>
      </c>
      <c r="N1392" s="2">
        <v>0</v>
      </c>
      <c r="O1392" s="9">
        <v>28632078</v>
      </c>
      <c r="P1392" s="8">
        <v>28632078</v>
      </c>
      <c r="Q1392" s="1">
        <v>0</v>
      </c>
      <c r="R1392" s="2">
        <v>0</v>
      </c>
      <c r="S1392" s="2" t="s">
        <v>1481</v>
      </c>
      <c r="T1392" s="2" t="s">
        <v>1482</v>
      </c>
      <c r="U1392" s="2" t="s">
        <v>1818</v>
      </c>
      <c r="V1392" s="2" t="s">
        <v>1819</v>
      </c>
      <c r="W1392" s="2" t="s">
        <v>1820</v>
      </c>
      <c r="X1392" s="2"/>
      <c r="Y1392" s="2" t="s">
        <v>1821</v>
      </c>
    </row>
    <row r="1393" spans="1:25" ht="105" x14ac:dyDescent="0.2">
      <c r="A1393" s="2" t="s">
        <v>2162</v>
      </c>
      <c r="B1393" s="2" t="s">
        <v>2305</v>
      </c>
      <c r="C1393" s="2" t="s">
        <v>2086</v>
      </c>
      <c r="D1393" s="59" t="s">
        <v>2122</v>
      </c>
      <c r="E1393" s="2">
        <v>80101604</v>
      </c>
      <c r="F1393" s="2" t="s">
        <v>2145</v>
      </c>
      <c r="G1393" s="3">
        <v>1</v>
      </c>
      <c r="H1393" s="3">
        <v>1</v>
      </c>
      <c r="I1393" s="2">
        <v>6</v>
      </c>
      <c r="J1393" s="2">
        <v>1</v>
      </c>
      <c r="K1393" s="2" t="s">
        <v>30</v>
      </c>
      <c r="L1393" s="2" t="s">
        <v>31</v>
      </c>
      <c r="M1393" s="2" t="s">
        <v>57</v>
      </c>
      <c r="N1393" s="2">
        <v>0</v>
      </c>
      <c r="O1393" s="9">
        <v>28632078</v>
      </c>
      <c r="P1393" s="8">
        <v>28632078</v>
      </c>
      <c r="Q1393" s="1">
        <v>0</v>
      </c>
      <c r="R1393" s="2">
        <v>0</v>
      </c>
      <c r="S1393" s="2" t="s">
        <v>1481</v>
      </c>
      <c r="T1393" s="2" t="s">
        <v>1482</v>
      </c>
      <c r="U1393" s="2" t="s">
        <v>1818</v>
      </c>
      <c r="V1393" s="2" t="s">
        <v>1819</v>
      </c>
      <c r="W1393" s="2" t="s">
        <v>1820</v>
      </c>
      <c r="X1393" s="2"/>
      <c r="Y1393" s="2" t="s">
        <v>1821</v>
      </c>
    </row>
    <row r="1394" spans="1:25" ht="105" x14ac:dyDescent="0.2">
      <c r="A1394" s="2" t="s">
        <v>2163</v>
      </c>
      <c r="B1394" s="2" t="s">
        <v>2305</v>
      </c>
      <c r="C1394" s="2" t="s">
        <v>2086</v>
      </c>
      <c r="D1394" s="59" t="s">
        <v>2122</v>
      </c>
      <c r="E1394" s="2">
        <v>80101604</v>
      </c>
      <c r="F1394" s="2" t="s">
        <v>2145</v>
      </c>
      <c r="G1394" s="3">
        <v>1</v>
      </c>
      <c r="H1394" s="3">
        <v>1</v>
      </c>
      <c r="I1394" s="2">
        <v>6</v>
      </c>
      <c r="J1394" s="2">
        <v>1</v>
      </c>
      <c r="K1394" s="2" t="s">
        <v>30</v>
      </c>
      <c r="L1394" s="2" t="s">
        <v>31</v>
      </c>
      <c r="M1394" s="2" t="s">
        <v>57</v>
      </c>
      <c r="N1394" s="2">
        <v>0</v>
      </c>
      <c r="O1394" s="9">
        <v>28632078</v>
      </c>
      <c r="P1394" s="8">
        <v>28632078</v>
      </c>
      <c r="Q1394" s="1">
        <v>0</v>
      </c>
      <c r="R1394" s="2">
        <v>0</v>
      </c>
      <c r="S1394" s="2" t="s">
        <v>1481</v>
      </c>
      <c r="T1394" s="2" t="s">
        <v>1482</v>
      </c>
      <c r="U1394" s="2" t="s">
        <v>1818</v>
      </c>
      <c r="V1394" s="2" t="s">
        <v>1819</v>
      </c>
      <c r="W1394" s="2" t="s">
        <v>1820</v>
      </c>
      <c r="X1394" s="2"/>
      <c r="Y1394" s="2" t="s">
        <v>1821</v>
      </c>
    </row>
    <row r="1395" spans="1:25" ht="90" x14ac:dyDescent="0.2">
      <c r="A1395" s="2" t="s">
        <v>2164</v>
      </c>
      <c r="B1395" s="2" t="s">
        <v>2305</v>
      </c>
      <c r="C1395" s="2" t="s">
        <v>2086</v>
      </c>
      <c r="D1395" s="59" t="s">
        <v>2122</v>
      </c>
      <c r="E1395" s="2">
        <v>78131804</v>
      </c>
      <c r="F1395" s="2" t="s">
        <v>2184</v>
      </c>
      <c r="G1395" s="3">
        <v>1</v>
      </c>
      <c r="H1395" s="3">
        <v>1</v>
      </c>
      <c r="I1395" s="2">
        <v>11.5</v>
      </c>
      <c r="J1395" s="2">
        <v>1</v>
      </c>
      <c r="K1395" s="2" t="s">
        <v>30</v>
      </c>
      <c r="L1395" s="2" t="s">
        <v>31</v>
      </c>
      <c r="M1395" s="2" t="s">
        <v>57</v>
      </c>
      <c r="N1395" s="2">
        <v>0</v>
      </c>
      <c r="O1395" s="9">
        <v>41860000</v>
      </c>
      <c r="P1395" s="8">
        <v>41860000</v>
      </c>
      <c r="Q1395" s="1">
        <v>0</v>
      </c>
      <c r="R1395" s="2">
        <v>0</v>
      </c>
      <c r="S1395" s="2" t="s">
        <v>1481</v>
      </c>
      <c r="T1395" s="2" t="s">
        <v>1482</v>
      </c>
      <c r="U1395" s="2" t="s">
        <v>1818</v>
      </c>
      <c r="V1395" s="2" t="s">
        <v>1819</v>
      </c>
      <c r="W1395" s="2" t="s">
        <v>1820</v>
      </c>
      <c r="X1395" s="2"/>
      <c r="Y1395" s="2" t="s">
        <v>1821</v>
      </c>
    </row>
    <row r="1396" spans="1:25" ht="90" x14ac:dyDescent="0.2">
      <c r="A1396" s="2" t="s">
        <v>2165</v>
      </c>
      <c r="B1396" s="2" t="s">
        <v>2305</v>
      </c>
      <c r="C1396" s="2" t="s">
        <v>2086</v>
      </c>
      <c r="D1396" s="59" t="s">
        <v>2122</v>
      </c>
      <c r="E1396" s="2">
        <v>80101604</v>
      </c>
      <c r="F1396" s="2" t="s">
        <v>2185</v>
      </c>
      <c r="G1396" s="3">
        <v>1</v>
      </c>
      <c r="H1396" s="3">
        <v>1</v>
      </c>
      <c r="I1396" s="2">
        <v>11.5</v>
      </c>
      <c r="J1396" s="2">
        <v>1</v>
      </c>
      <c r="K1396" s="2" t="s">
        <v>30</v>
      </c>
      <c r="L1396" s="2" t="s">
        <v>31</v>
      </c>
      <c r="M1396" s="2" t="s">
        <v>57</v>
      </c>
      <c r="N1396" s="2">
        <v>0</v>
      </c>
      <c r="O1396" s="9">
        <v>86112000</v>
      </c>
      <c r="P1396" s="8">
        <v>86112000</v>
      </c>
      <c r="Q1396" s="1">
        <v>0</v>
      </c>
      <c r="R1396" s="2">
        <v>0</v>
      </c>
      <c r="S1396" s="2" t="s">
        <v>1481</v>
      </c>
      <c r="T1396" s="2" t="s">
        <v>1482</v>
      </c>
      <c r="U1396" s="2" t="s">
        <v>1818</v>
      </c>
      <c r="V1396" s="2" t="s">
        <v>1819</v>
      </c>
      <c r="W1396" s="2" t="s">
        <v>1820</v>
      </c>
      <c r="X1396" s="2"/>
      <c r="Y1396" s="2" t="s">
        <v>1821</v>
      </c>
    </row>
    <row r="1397" spans="1:25" ht="90" x14ac:dyDescent="0.2">
      <c r="A1397" s="2" t="s">
        <v>2166</v>
      </c>
      <c r="B1397" s="2" t="s">
        <v>2305</v>
      </c>
      <c r="C1397" s="2" t="s">
        <v>2086</v>
      </c>
      <c r="D1397" s="59" t="s">
        <v>2122</v>
      </c>
      <c r="E1397" s="2">
        <v>80101604</v>
      </c>
      <c r="F1397" s="2" t="s">
        <v>2186</v>
      </c>
      <c r="G1397" s="3">
        <v>1</v>
      </c>
      <c r="H1397" s="3">
        <v>1</v>
      </c>
      <c r="I1397" s="2">
        <v>11.5</v>
      </c>
      <c r="J1397" s="2">
        <v>1</v>
      </c>
      <c r="K1397" s="2" t="s">
        <v>30</v>
      </c>
      <c r="L1397" s="2" t="s">
        <v>31</v>
      </c>
      <c r="M1397" s="2" t="s">
        <v>57</v>
      </c>
      <c r="N1397" s="2">
        <v>0</v>
      </c>
      <c r="O1397" s="9">
        <v>81328000</v>
      </c>
      <c r="P1397" s="8">
        <v>81328000</v>
      </c>
      <c r="Q1397" s="1">
        <v>0</v>
      </c>
      <c r="R1397" s="2">
        <v>0</v>
      </c>
      <c r="S1397" s="2" t="s">
        <v>1481</v>
      </c>
      <c r="T1397" s="2" t="s">
        <v>1482</v>
      </c>
      <c r="U1397" s="2" t="s">
        <v>1818</v>
      </c>
      <c r="V1397" s="2" t="s">
        <v>1819</v>
      </c>
      <c r="W1397" s="2" t="s">
        <v>1820</v>
      </c>
      <c r="X1397" s="2"/>
      <c r="Y1397" s="2" t="s">
        <v>1821</v>
      </c>
    </row>
    <row r="1398" spans="1:25" ht="165" x14ac:dyDescent="0.2">
      <c r="A1398" s="2" t="s">
        <v>2167</v>
      </c>
      <c r="B1398" s="2" t="s">
        <v>2305</v>
      </c>
      <c r="C1398" s="2" t="s">
        <v>2086</v>
      </c>
      <c r="D1398" s="59" t="s">
        <v>2122</v>
      </c>
      <c r="E1398" s="2">
        <v>93151601</v>
      </c>
      <c r="F1398" s="2" t="s">
        <v>2187</v>
      </c>
      <c r="G1398" s="3">
        <v>1</v>
      </c>
      <c r="H1398" s="3">
        <v>1</v>
      </c>
      <c r="I1398" s="2">
        <v>11.5</v>
      </c>
      <c r="J1398" s="2">
        <v>1</v>
      </c>
      <c r="K1398" s="2" t="s">
        <v>30</v>
      </c>
      <c r="L1398" s="2" t="s">
        <v>31</v>
      </c>
      <c r="M1398" s="2" t="s">
        <v>57</v>
      </c>
      <c r="N1398" s="2">
        <v>0</v>
      </c>
      <c r="O1398" s="9">
        <v>140900760</v>
      </c>
      <c r="P1398" s="8">
        <v>140900760</v>
      </c>
      <c r="Q1398" s="1">
        <v>0</v>
      </c>
      <c r="R1398" s="2">
        <v>0</v>
      </c>
      <c r="S1398" s="2" t="s">
        <v>1481</v>
      </c>
      <c r="T1398" s="2" t="s">
        <v>1482</v>
      </c>
      <c r="U1398" s="2" t="s">
        <v>1818</v>
      </c>
      <c r="V1398" s="2" t="s">
        <v>1819</v>
      </c>
      <c r="W1398" s="2" t="s">
        <v>1820</v>
      </c>
      <c r="X1398" s="2"/>
      <c r="Y1398" s="2" t="s">
        <v>1821</v>
      </c>
    </row>
    <row r="1399" spans="1:25" ht="90" x14ac:dyDescent="0.2">
      <c r="A1399" s="2" t="s">
        <v>2168</v>
      </c>
      <c r="B1399" s="2" t="s">
        <v>2305</v>
      </c>
      <c r="C1399" s="2" t="s">
        <v>1960</v>
      </c>
      <c r="D1399" s="59" t="s">
        <v>1968</v>
      </c>
      <c r="E1399" s="2">
        <v>80161506</v>
      </c>
      <c r="F1399" s="2" t="s">
        <v>2188</v>
      </c>
      <c r="G1399" s="3">
        <v>1</v>
      </c>
      <c r="H1399" s="3">
        <v>1</v>
      </c>
      <c r="I1399" s="2">
        <v>11.5</v>
      </c>
      <c r="J1399" s="2">
        <v>1</v>
      </c>
      <c r="K1399" s="2" t="s">
        <v>30</v>
      </c>
      <c r="L1399" s="2" t="s">
        <v>31</v>
      </c>
      <c r="M1399" s="59" t="s">
        <v>57</v>
      </c>
      <c r="N1399" s="2">
        <v>0</v>
      </c>
      <c r="O1399" s="9">
        <v>57500000</v>
      </c>
      <c r="P1399" s="8">
        <v>57500000</v>
      </c>
      <c r="Q1399" s="1">
        <v>0</v>
      </c>
      <c r="R1399" s="2">
        <v>0</v>
      </c>
      <c r="S1399" s="2" t="s">
        <v>1481</v>
      </c>
      <c r="T1399" s="2" t="s">
        <v>1482</v>
      </c>
      <c r="U1399" s="2" t="s">
        <v>1818</v>
      </c>
      <c r="V1399" s="2" t="s">
        <v>1819</v>
      </c>
      <c r="W1399" s="2" t="s">
        <v>1820</v>
      </c>
      <c r="X1399" s="2"/>
      <c r="Y1399" s="2" t="s">
        <v>1821</v>
      </c>
    </row>
    <row r="1400" spans="1:25" ht="90" x14ac:dyDescent="0.2">
      <c r="A1400" s="2" t="s">
        <v>2169</v>
      </c>
      <c r="B1400" s="2" t="s">
        <v>2305</v>
      </c>
      <c r="C1400" s="2" t="s">
        <v>1813</v>
      </c>
      <c r="D1400" s="2" t="s">
        <v>1856</v>
      </c>
      <c r="E1400" s="2">
        <v>85151605</v>
      </c>
      <c r="F1400" s="60" t="s">
        <v>2189</v>
      </c>
      <c r="G1400" s="3">
        <v>1</v>
      </c>
      <c r="H1400" s="3">
        <v>1</v>
      </c>
      <c r="I1400" s="2">
        <v>2</v>
      </c>
      <c r="J1400" s="2">
        <v>1</v>
      </c>
      <c r="K1400" s="2" t="s">
        <v>30</v>
      </c>
      <c r="L1400" s="2" t="s">
        <v>31</v>
      </c>
      <c r="M1400" s="2" t="s">
        <v>57</v>
      </c>
      <c r="N1400" s="2">
        <v>0</v>
      </c>
      <c r="O1400" s="9">
        <v>12000000</v>
      </c>
      <c r="P1400" s="94">
        <v>12000000</v>
      </c>
      <c r="Q1400" s="1">
        <v>0</v>
      </c>
      <c r="R1400" s="2">
        <v>0</v>
      </c>
      <c r="S1400" s="2" t="s">
        <v>1481</v>
      </c>
      <c r="T1400" s="2" t="s">
        <v>1482</v>
      </c>
      <c r="U1400" s="2" t="s">
        <v>1818</v>
      </c>
      <c r="V1400" s="2" t="s">
        <v>1819</v>
      </c>
      <c r="W1400" s="2" t="s">
        <v>1820</v>
      </c>
      <c r="X1400" s="2"/>
      <c r="Y1400" s="2" t="s">
        <v>1821</v>
      </c>
    </row>
    <row r="1401" spans="1:25" ht="90" x14ac:dyDescent="0.2">
      <c r="A1401" s="2" t="s">
        <v>2170</v>
      </c>
      <c r="B1401" s="2" t="s">
        <v>2305</v>
      </c>
      <c r="C1401" s="2" t="s">
        <v>1960</v>
      </c>
      <c r="D1401" s="2" t="s">
        <v>1968</v>
      </c>
      <c r="E1401" s="2">
        <v>94131603</v>
      </c>
      <c r="F1401" s="2" t="s">
        <v>1860</v>
      </c>
      <c r="G1401" s="3">
        <v>1</v>
      </c>
      <c r="H1401" s="3">
        <v>1</v>
      </c>
      <c r="I1401" s="2">
        <v>11.5</v>
      </c>
      <c r="J1401" s="2">
        <v>1</v>
      </c>
      <c r="K1401" s="2" t="s">
        <v>30</v>
      </c>
      <c r="L1401" s="2" t="s">
        <v>31</v>
      </c>
      <c r="M1401" s="2" t="s">
        <v>57</v>
      </c>
      <c r="N1401" s="2">
        <v>0</v>
      </c>
      <c r="O1401" s="9">
        <v>103500000</v>
      </c>
      <c r="P1401" s="94">
        <v>103500000</v>
      </c>
      <c r="Q1401" s="1">
        <v>0</v>
      </c>
      <c r="R1401" s="2">
        <v>0</v>
      </c>
      <c r="S1401" s="2" t="s">
        <v>1481</v>
      </c>
      <c r="T1401" s="2" t="s">
        <v>1482</v>
      </c>
      <c r="U1401" s="2" t="s">
        <v>1818</v>
      </c>
      <c r="V1401" s="2" t="s">
        <v>1819</v>
      </c>
      <c r="W1401" s="2" t="s">
        <v>1820</v>
      </c>
      <c r="X1401" s="2"/>
      <c r="Y1401" s="96" t="s">
        <v>1821</v>
      </c>
    </row>
    <row r="1402" spans="1:25" ht="90" x14ac:dyDescent="0.2">
      <c r="A1402" s="2" t="s">
        <v>2171</v>
      </c>
      <c r="B1402" s="2" t="s">
        <v>2305</v>
      </c>
      <c r="C1402" s="2" t="s">
        <v>1960</v>
      </c>
      <c r="D1402" s="2" t="s">
        <v>1968</v>
      </c>
      <c r="E1402" s="2">
        <v>94131603</v>
      </c>
      <c r="F1402" s="2" t="s">
        <v>1860</v>
      </c>
      <c r="G1402" s="3">
        <v>1</v>
      </c>
      <c r="H1402" s="3">
        <v>1</v>
      </c>
      <c r="I1402" s="2">
        <v>11.5</v>
      </c>
      <c r="J1402" s="2">
        <v>1</v>
      </c>
      <c r="K1402" s="2" t="s">
        <v>30</v>
      </c>
      <c r="L1402" s="2" t="s">
        <v>31</v>
      </c>
      <c r="M1402" s="2" t="s">
        <v>57</v>
      </c>
      <c r="N1402" s="2">
        <v>0</v>
      </c>
      <c r="O1402" s="9">
        <v>77050000</v>
      </c>
      <c r="P1402" s="94">
        <v>77050000</v>
      </c>
      <c r="Q1402" s="1">
        <v>0</v>
      </c>
      <c r="R1402" s="2">
        <v>0</v>
      </c>
      <c r="S1402" s="2" t="s">
        <v>1481</v>
      </c>
      <c r="T1402" s="2" t="s">
        <v>1482</v>
      </c>
      <c r="U1402" s="2" t="s">
        <v>1818</v>
      </c>
      <c r="V1402" s="2" t="s">
        <v>1819</v>
      </c>
      <c r="W1402" s="2" t="s">
        <v>1820</v>
      </c>
      <c r="X1402" s="2"/>
      <c r="Y1402" s="96" t="s">
        <v>1821</v>
      </c>
    </row>
    <row r="1403" spans="1:25" ht="105" x14ac:dyDescent="0.2">
      <c r="A1403" s="2" t="s">
        <v>2172</v>
      </c>
      <c r="B1403" s="2" t="s">
        <v>2305</v>
      </c>
      <c r="C1403" s="2" t="s">
        <v>2086</v>
      </c>
      <c r="D1403" s="2" t="s">
        <v>2122</v>
      </c>
      <c r="E1403" s="2">
        <v>93141811</v>
      </c>
      <c r="F1403" s="2" t="s">
        <v>2137</v>
      </c>
      <c r="G1403" s="3">
        <v>6</v>
      </c>
      <c r="H1403" s="3">
        <v>6</v>
      </c>
      <c r="I1403" s="2">
        <v>5</v>
      </c>
      <c r="J1403" s="2">
        <v>1</v>
      </c>
      <c r="K1403" s="2" t="s">
        <v>30</v>
      </c>
      <c r="L1403" s="2" t="s">
        <v>31</v>
      </c>
      <c r="M1403" s="2" t="s">
        <v>57</v>
      </c>
      <c r="N1403" s="2">
        <v>0</v>
      </c>
      <c r="O1403" s="9">
        <v>35000000</v>
      </c>
      <c r="P1403" s="94">
        <v>35000000</v>
      </c>
      <c r="Q1403" s="1">
        <v>0</v>
      </c>
      <c r="R1403" s="2">
        <v>0</v>
      </c>
      <c r="S1403" s="2" t="s">
        <v>1481</v>
      </c>
      <c r="T1403" s="2" t="s">
        <v>1482</v>
      </c>
      <c r="U1403" s="2" t="s">
        <v>1818</v>
      </c>
      <c r="V1403" s="2" t="s">
        <v>1819</v>
      </c>
      <c r="W1403" s="2" t="s">
        <v>1820</v>
      </c>
      <c r="X1403" s="2"/>
      <c r="Y1403" s="96" t="s">
        <v>1821</v>
      </c>
    </row>
    <row r="1404" spans="1:25" ht="135" x14ac:dyDescent="0.2">
      <c r="A1404" s="2" t="s">
        <v>2173</v>
      </c>
      <c r="B1404" s="2" t="s">
        <v>2305</v>
      </c>
      <c r="C1404" s="2" t="s">
        <v>2086</v>
      </c>
      <c r="D1404" s="59" t="s">
        <v>2122</v>
      </c>
      <c r="E1404" s="2">
        <v>80101604</v>
      </c>
      <c r="F1404" s="2" t="s">
        <v>2140</v>
      </c>
      <c r="G1404" s="3">
        <v>6</v>
      </c>
      <c r="H1404" s="3">
        <v>6</v>
      </c>
      <c r="I1404" s="2">
        <v>5</v>
      </c>
      <c r="J1404" s="2">
        <v>1</v>
      </c>
      <c r="K1404" s="2" t="s">
        <v>30</v>
      </c>
      <c r="L1404" s="2" t="s">
        <v>31</v>
      </c>
      <c r="M1404" s="2" t="s">
        <v>57</v>
      </c>
      <c r="N1404" s="2">
        <v>0</v>
      </c>
      <c r="O1404" s="9">
        <v>27500000</v>
      </c>
      <c r="P1404" s="8">
        <v>27500000</v>
      </c>
      <c r="Q1404" s="1">
        <v>0</v>
      </c>
      <c r="R1404" s="2">
        <v>0</v>
      </c>
      <c r="S1404" s="2" t="s">
        <v>1481</v>
      </c>
      <c r="T1404" s="2" t="s">
        <v>1482</v>
      </c>
      <c r="U1404" s="2" t="s">
        <v>1818</v>
      </c>
      <c r="V1404" s="2" t="s">
        <v>1819</v>
      </c>
      <c r="W1404" s="2" t="s">
        <v>1820</v>
      </c>
      <c r="X1404" s="2"/>
      <c r="Y1404" s="96" t="s">
        <v>1821</v>
      </c>
    </row>
    <row r="1405" spans="1:25" ht="120" x14ac:dyDescent="0.2">
      <c r="A1405" s="2" t="s">
        <v>2174</v>
      </c>
      <c r="B1405" s="2" t="s">
        <v>2305</v>
      </c>
      <c r="C1405" s="2" t="s">
        <v>2086</v>
      </c>
      <c r="D1405" s="59" t="s">
        <v>2122</v>
      </c>
      <c r="E1405" s="2">
        <v>80101504</v>
      </c>
      <c r="F1405" s="2" t="s">
        <v>2141</v>
      </c>
      <c r="G1405" s="3">
        <v>6</v>
      </c>
      <c r="H1405" s="3">
        <v>6</v>
      </c>
      <c r="I1405" s="2">
        <v>5</v>
      </c>
      <c r="J1405" s="2">
        <v>1</v>
      </c>
      <c r="K1405" s="2" t="s">
        <v>30</v>
      </c>
      <c r="L1405" s="2" t="s">
        <v>31</v>
      </c>
      <c r="M1405" s="2" t="s">
        <v>57</v>
      </c>
      <c r="N1405" s="2">
        <v>0</v>
      </c>
      <c r="O1405" s="9">
        <v>27500000</v>
      </c>
      <c r="P1405" s="8">
        <v>27500000</v>
      </c>
      <c r="Q1405" s="1">
        <v>0</v>
      </c>
      <c r="R1405" s="2">
        <v>0</v>
      </c>
      <c r="S1405" s="2" t="s">
        <v>1481</v>
      </c>
      <c r="T1405" s="2" t="s">
        <v>1482</v>
      </c>
      <c r="U1405" s="2" t="s">
        <v>1818</v>
      </c>
      <c r="V1405" s="2" t="s">
        <v>1819</v>
      </c>
      <c r="W1405" s="2" t="s">
        <v>1820</v>
      </c>
      <c r="X1405" s="2"/>
      <c r="Y1405" s="96" t="s">
        <v>1821</v>
      </c>
    </row>
    <row r="1406" spans="1:25" ht="120" x14ac:dyDescent="0.2">
      <c r="A1406" s="2" t="s">
        <v>2175</v>
      </c>
      <c r="B1406" s="2" t="s">
        <v>2305</v>
      </c>
      <c r="C1406" s="2" t="s">
        <v>2086</v>
      </c>
      <c r="D1406" s="59" t="s">
        <v>2122</v>
      </c>
      <c r="E1406" s="2">
        <v>80101604</v>
      </c>
      <c r="F1406" s="2" t="s">
        <v>2144</v>
      </c>
      <c r="G1406" s="3">
        <v>6</v>
      </c>
      <c r="H1406" s="3">
        <v>6</v>
      </c>
      <c r="I1406" s="2">
        <v>5</v>
      </c>
      <c r="J1406" s="2">
        <v>1</v>
      </c>
      <c r="K1406" s="2" t="s">
        <v>30</v>
      </c>
      <c r="L1406" s="2" t="s">
        <v>31</v>
      </c>
      <c r="M1406" s="2" t="s">
        <v>57</v>
      </c>
      <c r="N1406" s="2">
        <v>0</v>
      </c>
      <c r="O1406" s="9">
        <v>23680065</v>
      </c>
      <c r="P1406" s="9">
        <v>23680065</v>
      </c>
      <c r="Q1406" s="1">
        <v>0</v>
      </c>
      <c r="R1406" s="2">
        <v>0</v>
      </c>
      <c r="S1406" s="2" t="s">
        <v>1481</v>
      </c>
      <c r="T1406" s="2" t="s">
        <v>1482</v>
      </c>
      <c r="U1406" s="2" t="s">
        <v>1818</v>
      </c>
      <c r="V1406" s="2" t="s">
        <v>1819</v>
      </c>
      <c r="W1406" s="2" t="s">
        <v>1820</v>
      </c>
      <c r="X1406" s="2"/>
      <c r="Y1406" s="96" t="s">
        <v>1821</v>
      </c>
    </row>
    <row r="1407" spans="1:25" ht="120" x14ac:dyDescent="0.2">
      <c r="A1407" s="2" t="s">
        <v>2176</v>
      </c>
      <c r="B1407" s="2" t="s">
        <v>2305</v>
      </c>
      <c r="C1407" s="2" t="s">
        <v>2086</v>
      </c>
      <c r="D1407" s="59" t="s">
        <v>2122</v>
      </c>
      <c r="E1407" s="2">
        <v>81141801</v>
      </c>
      <c r="F1407" s="2" t="s">
        <v>2144</v>
      </c>
      <c r="G1407" s="3">
        <v>6</v>
      </c>
      <c r="H1407" s="3">
        <v>6</v>
      </c>
      <c r="I1407" s="2">
        <v>5</v>
      </c>
      <c r="J1407" s="2">
        <v>1</v>
      </c>
      <c r="K1407" s="2" t="s">
        <v>30</v>
      </c>
      <c r="L1407" s="2" t="s">
        <v>31</v>
      </c>
      <c r="M1407" s="2" t="s">
        <v>57</v>
      </c>
      <c r="N1407" s="2">
        <v>0</v>
      </c>
      <c r="O1407" s="9">
        <v>23680065</v>
      </c>
      <c r="P1407" s="8">
        <v>23680065</v>
      </c>
      <c r="Q1407" s="1">
        <v>0</v>
      </c>
      <c r="R1407" s="2">
        <v>0</v>
      </c>
      <c r="S1407" s="2" t="s">
        <v>1481</v>
      </c>
      <c r="T1407" s="2" t="s">
        <v>1482</v>
      </c>
      <c r="U1407" s="2" t="s">
        <v>1818</v>
      </c>
      <c r="V1407" s="2" t="s">
        <v>1819</v>
      </c>
      <c r="W1407" s="2" t="s">
        <v>1820</v>
      </c>
      <c r="X1407" s="2"/>
      <c r="Y1407" s="96" t="s">
        <v>1821</v>
      </c>
    </row>
    <row r="1408" spans="1:25" ht="105" x14ac:dyDescent="0.2">
      <c r="A1408" s="2" t="s">
        <v>2177</v>
      </c>
      <c r="B1408" s="2" t="s">
        <v>2305</v>
      </c>
      <c r="C1408" s="2" t="s">
        <v>2086</v>
      </c>
      <c r="D1408" s="59" t="s">
        <v>2122</v>
      </c>
      <c r="E1408" s="2">
        <v>81141801</v>
      </c>
      <c r="F1408" s="2" t="s">
        <v>2145</v>
      </c>
      <c r="G1408" s="3">
        <v>6</v>
      </c>
      <c r="H1408" s="3">
        <v>6</v>
      </c>
      <c r="I1408" s="2">
        <v>5</v>
      </c>
      <c r="J1408" s="2">
        <v>1</v>
      </c>
      <c r="K1408" s="2" t="s">
        <v>30</v>
      </c>
      <c r="L1408" s="2" t="s">
        <v>31</v>
      </c>
      <c r="M1408" s="2" t="s">
        <v>57</v>
      </c>
      <c r="N1408" s="2">
        <v>0</v>
      </c>
      <c r="O1408" s="9">
        <v>23680065</v>
      </c>
      <c r="P1408" s="8">
        <v>23680065</v>
      </c>
      <c r="Q1408" s="1">
        <v>0</v>
      </c>
      <c r="R1408" s="2">
        <v>0</v>
      </c>
      <c r="S1408" s="2" t="s">
        <v>1481</v>
      </c>
      <c r="T1408" s="2" t="s">
        <v>1482</v>
      </c>
      <c r="U1408" s="2" t="s">
        <v>1818</v>
      </c>
      <c r="V1408" s="2" t="s">
        <v>1819</v>
      </c>
      <c r="W1408" s="2" t="s">
        <v>1820</v>
      </c>
      <c r="X1408" s="2"/>
      <c r="Y1408" s="96" t="s">
        <v>1821</v>
      </c>
    </row>
    <row r="1409" spans="1:25" ht="120" x14ac:dyDescent="0.2">
      <c r="A1409" s="2" t="s">
        <v>2178</v>
      </c>
      <c r="B1409" s="2" t="s">
        <v>2305</v>
      </c>
      <c r="C1409" s="2" t="s">
        <v>2086</v>
      </c>
      <c r="D1409" s="59" t="s">
        <v>2122</v>
      </c>
      <c r="E1409" s="2">
        <v>85111614</v>
      </c>
      <c r="F1409" s="2" t="s">
        <v>2148</v>
      </c>
      <c r="G1409" s="3">
        <v>6</v>
      </c>
      <c r="H1409" s="3">
        <v>6</v>
      </c>
      <c r="I1409" s="2">
        <v>5</v>
      </c>
      <c r="J1409" s="2">
        <v>1</v>
      </c>
      <c r="K1409" s="2" t="s">
        <v>30</v>
      </c>
      <c r="L1409" s="2" t="s">
        <v>31</v>
      </c>
      <c r="M1409" s="2" t="s">
        <v>57</v>
      </c>
      <c r="N1409" s="2">
        <v>0</v>
      </c>
      <c r="O1409" s="9">
        <v>23680065</v>
      </c>
      <c r="P1409" s="8">
        <v>23680065</v>
      </c>
      <c r="Q1409" s="1">
        <v>0</v>
      </c>
      <c r="R1409" s="2">
        <v>0</v>
      </c>
      <c r="S1409" s="2" t="s">
        <v>1481</v>
      </c>
      <c r="T1409" s="2" t="s">
        <v>1482</v>
      </c>
      <c r="U1409" s="2" t="s">
        <v>1818</v>
      </c>
      <c r="V1409" s="2" t="s">
        <v>1819</v>
      </c>
      <c r="W1409" s="2" t="s">
        <v>1820</v>
      </c>
      <c r="X1409" s="2"/>
      <c r="Y1409" s="2" t="s">
        <v>1821</v>
      </c>
    </row>
    <row r="1410" spans="1:25" ht="120" x14ac:dyDescent="0.2">
      <c r="A1410" s="2" t="s">
        <v>2179</v>
      </c>
      <c r="B1410" s="2" t="s">
        <v>2305</v>
      </c>
      <c r="C1410" s="2" t="s">
        <v>2086</v>
      </c>
      <c r="D1410" s="59" t="s">
        <v>2122</v>
      </c>
      <c r="E1410" s="2">
        <v>85111614</v>
      </c>
      <c r="F1410" s="2" t="s">
        <v>2148</v>
      </c>
      <c r="G1410" s="3">
        <v>6</v>
      </c>
      <c r="H1410" s="3">
        <v>6</v>
      </c>
      <c r="I1410" s="2">
        <v>5</v>
      </c>
      <c r="J1410" s="2">
        <v>1</v>
      </c>
      <c r="K1410" s="2" t="s">
        <v>30</v>
      </c>
      <c r="L1410" s="2" t="s">
        <v>31</v>
      </c>
      <c r="M1410" s="2" t="s">
        <v>57</v>
      </c>
      <c r="N1410" s="2">
        <v>0</v>
      </c>
      <c r="O1410" s="9">
        <v>23680065</v>
      </c>
      <c r="P1410" s="8">
        <v>23680065</v>
      </c>
      <c r="Q1410" s="1">
        <v>0</v>
      </c>
      <c r="R1410" s="2">
        <v>0</v>
      </c>
      <c r="S1410" s="2" t="s">
        <v>1481</v>
      </c>
      <c r="T1410" s="2" t="s">
        <v>1482</v>
      </c>
      <c r="U1410" s="2" t="s">
        <v>1818</v>
      </c>
      <c r="V1410" s="2" t="s">
        <v>1819</v>
      </c>
      <c r="W1410" s="2" t="s">
        <v>1820</v>
      </c>
      <c r="X1410" s="2"/>
      <c r="Y1410" s="96" t="s">
        <v>1821</v>
      </c>
    </row>
    <row r="1411" spans="1:25" ht="135" x14ac:dyDescent="0.2">
      <c r="A1411" s="2" t="s">
        <v>2180</v>
      </c>
      <c r="B1411" s="2" t="s">
        <v>2305</v>
      </c>
      <c r="C1411" s="2" t="s">
        <v>2086</v>
      </c>
      <c r="D1411" s="59" t="s">
        <v>2122</v>
      </c>
      <c r="E1411" s="2">
        <v>85111614</v>
      </c>
      <c r="F1411" s="2" t="s">
        <v>2149</v>
      </c>
      <c r="G1411" s="3">
        <v>6</v>
      </c>
      <c r="H1411" s="3">
        <v>6</v>
      </c>
      <c r="I1411" s="2">
        <v>5</v>
      </c>
      <c r="J1411" s="2">
        <v>1</v>
      </c>
      <c r="K1411" s="2" t="s">
        <v>30</v>
      </c>
      <c r="L1411" s="2" t="s">
        <v>31</v>
      </c>
      <c r="M1411" s="2" t="s">
        <v>57</v>
      </c>
      <c r="N1411" s="2">
        <v>0</v>
      </c>
      <c r="O1411" s="9">
        <v>23680065</v>
      </c>
      <c r="P1411" s="8">
        <v>23680065</v>
      </c>
      <c r="Q1411" s="1">
        <v>0</v>
      </c>
      <c r="R1411" s="2">
        <v>0</v>
      </c>
      <c r="S1411" s="2" t="s">
        <v>1481</v>
      </c>
      <c r="T1411" s="2" t="s">
        <v>1482</v>
      </c>
      <c r="U1411" s="2" t="s">
        <v>1818</v>
      </c>
      <c r="V1411" s="2" t="s">
        <v>1819</v>
      </c>
      <c r="W1411" s="2" t="s">
        <v>1820</v>
      </c>
      <c r="X1411" s="2"/>
      <c r="Y1411" s="96" t="s">
        <v>1821</v>
      </c>
    </row>
    <row r="1412" spans="1:25" ht="135" x14ac:dyDescent="0.2">
      <c r="A1412" s="2" t="s">
        <v>2181</v>
      </c>
      <c r="B1412" s="2" t="s">
        <v>2305</v>
      </c>
      <c r="C1412" s="2" t="s">
        <v>2086</v>
      </c>
      <c r="D1412" s="59" t="s">
        <v>2122</v>
      </c>
      <c r="E1412" s="2">
        <v>85111614</v>
      </c>
      <c r="F1412" s="2" t="s">
        <v>2149</v>
      </c>
      <c r="G1412" s="3">
        <v>6</v>
      </c>
      <c r="H1412" s="3">
        <v>6</v>
      </c>
      <c r="I1412" s="2">
        <v>5</v>
      </c>
      <c r="J1412" s="2">
        <v>1</v>
      </c>
      <c r="K1412" s="2" t="s">
        <v>30</v>
      </c>
      <c r="L1412" s="2" t="s">
        <v>31</v>
      </c>
      <c r="M1412" s="2" t="s">
        <v>57</v>
      </c>
      <c r="N1412" s="2">
        <v>0</v>
      </c>
      <c r="O1412" s="9">
        <v>23680065</v>
      </c>
      <c r="P1412" s="8">
        <v>23680065</v>
      </c>
      <c r="Q1412" s="1">
        <v>0</v>
      </c>
      <c r="R1412" s="2">
        <v>0</v>
      </c>
      <c r="S1412" s="2" t="s">
        <v>1481</v>
      </c>
      <c r="T1412" s="2" t="s">
        <v>1482</v>
      </c>
      <c r="U1412" s="2" t="s">
        <v>1818</v>
      </c>
      <c r="V1412" s="2" t="s">
        <v>1819</v>
      </c>
      <c r="W1412" s="2" t="s">
        <v>1820</v>
      </c>
      <c r="X1412" s="2"/>
      <c r="Y1412" s="96" t="s">
        <v>1821</v>
      </c>
    </row>
    <row r="1413" spans="1:25" ht="105" x14ac:dyDescent="0.2">
      <c r="A1413" s="2" t="s">
        <v>2182</v>
      </c>
      <c r="B1413" s="2" t="s">
        <v>2305</v>
      </c>
      <c r="C1413" s="2" t="s">
        <v>2086</v>
      </c>
      <c r="D1413" s="59" t="s">
        <v>2122</v>
      </c>
      <c r="E1413" s="2">
        <v>80101604</v>
      </c>
      <c r="F1413" s="2" t="s">
        <v>2145</v>
      </c>
      <c r="G1413" s="3">
        <v>6</v>
      </c>
      <c r="H1413" s="3">
        <v>6</v>
      </c>
      <c r="I1413" s="2">
        <v>5</v>
      </c>
      <c r="J1413" s="2">
        <v>1</v>
      </c>
      <c r="K1413" s="2" t="s">
        <v>30</v>
      </c>
      <c r="L1413" s="2" t="s">
        <v>31</v>
      </c>
      <c r="M1413" s="2" t="s">
        <v>57</v>
      </c>
      <c r="N1413" s="2">
        <v>0</v>
      </c>
      <c r="O1413" s="9">
        <v>23680065</v>
      </c>
      <c r="P1413" s="8">
        <v>23680065</v>
      </c>
      <c r="Q1413" s="1">
        <v>0</v>
      </c>
      <c r="R1413" s="2">
        <v>0</v>
      </c>
      <c r="S1413" s="2" t="s">
        <v>1481</v>
      </c>
      <c r="T1413" s="2" t="s">
        <v>1482</v>
      </c>
      <c r="U1413" s="2" t="s">
        <v>1818</v>
      </c>
      <c r="V1413" s="2" t="s">
        <v>1819</v>
      </c>
      <c r="W1413" s="2" t="s">
        <v>1820</v>
      </c>
      <c r="X1413" s="2"/>
      <c r="Y1413" s="96" t="s">
        <v>1821</v>
      </c>
    </row>
    <row r="1414" spans="1:25" ht="105" x14ac:dyDescent="0.2">
      <c r="A1414" s="2" t="s">
        <v>2183</v>
      </c>
      <c r="B1414" s="2" t="s">
        <v>2305</v>
      </c>
      <c r="C1414" s="2" t="s">
        <v>2086</v>
      </c>
      <c r="D1414" s="59" t="s">
        <v>2122</v>
      </c>
      <c r="E1414" s="2">
        <v>80101604</v>
      </c>
      <c r="F1414" s="2" t="s">
        <v>2145</v>
      </c>
      <c r="G1414" s="3">
        <v>6</v>
      </c>
      <c r="H1414" s="3">
        <v>6</v>
      </c>
      <c r="I1414" s="2">
        <v>5</v>
      </c>
      <c r="J1414" s="2">
        <v>1</v>
      </c>
      <c r="K1414" s="2" t="s">
        <v>30</v>
      </c>
      <c r="L1414" s="2" t="s">
        <v>31</v>
      </c>
      <c r="M1414" s="2" t="s">
        <v>57</v>
      </c>
      <c r="N1414" s="2">
        <v>0</v>
      </c>
      <c r="O1414" s="9">
        <v>23680065</v>
      </c>
      <c r="P1414" s="8">
        <v>23680065</v>
      </c>
      <c r="Q1414" s="1">
        <v>0</v>
      </c>
      <c r="R1414" s="2">
        <v>0</v>
      </c>
      <c r="S1414" s="2" t="s">
        <v>1481</v>
      </c>
      <c r="T1414" s="2" t="s">
        <v>1482</v>
      </c>
      <c r="U1414" s="2" t="s">
        <v>1818</v>
      </c>
      <c r="V1414" s="2" t="s">
        <v>1819</v>
      </c>
      <c r="W1414" s="2" t="s">
        <v>1820</v>
      </c>
      <c r="X1414" s="2"/>
      <c r="Y1414" s="96" t="s">
        <v>1821</v>
      </c>
    </row>
    <row r="1415" spans="1:25" ht="90" x14ac:dyDescent="0.2">
      <c r="A1415" s="2" t="s">
        <v>2190</v>
      </c>
      <c r="B1415" s="2" t="s">
        <v>2305</v>
      </c>
      <c r="C1415" s="2" t="s">
        <v>2086</v>
      </c>
      <c r="D1415" s="59" t="s">
        <v>2122</v>
      </c>
      <c r="E1415" s="2">
        <v>94131603</v>
      </c>
      <c r="F1415" s="2" t="s">
        <v>2126</v>
      </c>
      <c r="G1415" s="3">
        <v>6</v>
      </c>
      <c r="H1415" s="3">
        <v>6</v>
      </c>
      <c r="I1415" s="2">
        <v>5.5</v>
      </c>
      <c r="J1415" s="2">
        <v>1</v>
      </c>
      <c r="K1415" s="2" t="s">
        <v>30</v>
      </c>
      <c r="L1415" s="2" t="s">
        <v>31</v>
      </c>
      <c r="M1415" s="2" t="s">
        <v>57</v>
      </c>
      <c r="N1415" s="2">
        <v>0</v>
      </c>
      <c r="O1415" s="9">
        <v>55000000</v>
      </c>
      <c r="P1415" s="8">
        <v>55000000</v>
      </c>
      <c r="Q1415" s="1">
        <v>0</v>
      </c>
      <c r="R1415" s="2">
        <v>0</v>
      </c>
      <c r="S1415" s="2" t="s">
        <v>1481</v>
      </c>
      <c r="T1415" s="2" t="s">
        <v>1482</v>
      </c>
      <c r="U1415" s="2" t="s">
        <v>1818</v>
      </c>
      <c r="V1415" s="2" t="s">
        <v>1819</v>
      </c>
      <c r="W1415" s="2" t="s">
        <v>1820</v>
      </c>
      <c r="X1415" s="2"/>
      <c r="Y1415" s="16" t="s">
        <v>1821</v>
      </c>
    </row>
    <row r="1416" spans="1:25" ht="90" x14ac:dyDescent="0.2">
      <c r="A1416" s="2" t="s">
        <v>2191</v>
      </c>
      <c r="B1416" s="2" t="s">
        <v>2305</v>
      </c>
      <c r="C1416" s="2" t="s">
        <v>1813</v>
      </c>
      <c r="D1416" s="2" t="s">
        <v>1856</v>
      </c>
      <c r="E1416" s="2">
        <v>80161501</v>
      </c>
      <c r="F1416" s="2" t="s">
        <v>2226</v>
      </c>
      <c r="G1416" s="3">
        <v>1</v>
      </c>
      <c r="H1416" s="3">
        <v>1</v>
      </c>
      <c r="I1416" s="2">
        <v>10</v>
      </c>
      <c r="J1416" s="2">
        <v>1</v>
      </c>
      <c r="K1416" s="2" t="s">
        <v>30</v>
      </c>
      <c r="L1416" s="2" t="s">
        <v>31</v>
      </c>
      <c r="M1416" s="2" t="s">
        <v>911</v>
      </c>
      <c r="N1416" s="2">
        <v>0</v>
      </c>
      <c r="O1416" s="9">
        <v>13500000</v>
      </c>
      <c r="P1416" s="94">
        <v>13500000</v>
      </c>
      <c r="Q1416" s="1">
        <v>0</v>
      </c>
      <c r="R1416" s="2">
        <v>0</v>
      </c>
      <c r="S1416" s="2" t="s">
        <v>1481</v>
      </c>
      <c r="T1416" s="2" t="s">
        <v>1482</v>
      </c>
      <c r="U1416" s="2" t="s">
        <v>1818</v>
      </c>
      <c r="V1416" s="2" t="s">
        <v>1819</v>
      </c>
      <c r="W1416" s="2" t="s">
        <v>1820</v>
      </c>
      <c r="X1416" s="2"/>
      <c r="Y1416" s="16" t="s">
        <v>1821</v>
      </c>
    </row>
    <row r="1417" spans="1:25" ht="90" x14ac:dyDescent="0.2">
      <c r="A1417" s="2" t="s">
        <v>2192</v>
      </c>
      <c r="B1417" s="2" t="s">
        <v>2305</v>
      </c>
      <c r="C1417" s="2" t="s">
        <v>1813</v>
      </c>
      <c r="D1417" s="2" t="s">
        <v>1856</v>
      </c>
      <c r="E1417" s="2">
        <v>80161501</v>
      </c>
      <c r="F1417" s="2" t="s">
        <v>2226</v>
      </c>
      <c r="G1417" s="3">
        <v>1</v>
      </c>
      <c r="H1417" s="3">
        <v>1</v>
      </c>
      <c r="I1417" s="2">
        <v>10</v>
      </c>
      <c r="J1417" s="2">
        <v>1</v>
      </c>
      <c r="K1417" s="2" t="s">
        <v>30</v>
      </c>
      <c r="L1417" s="2" t="s">
        <v>31</v>
      </c>
      <c r="M1417" s="2" t="s">
        <v>911</v>
      </c>
      <c r="N1417" s="2">
        <v>0</v>
      </c>
      <c r="O1417" s="9">
        <v>13500000</v>
      </c>
      <c r="P1417" s="94">
        <v>13500000</v>
      </c>
      <c r="Q1417" s="1">
        <v>0</v>
      </c>
      <c r="R1417" s="2">
        <v>0</v>
      </c>
      <c r="S1417" s="2" t="s">
        <v>1481</v>
      </c>
      <c r="T1417" s="2" t="s">
        <v>1482</v>
      </c>
      <c r="U1417" s="2" t="s">
        <v>1818</v>
      </c>
      <c r="V1417" s="2" t="s">
        <v>1819</v>
      </c>
      <c r="W1417" s="2" t="s">
        <v>1820</v>
      </c>
      <c r="X1417" s="2"/>
      <c r="Y1417" s="16" t="s">
        <v>1821</v>
      </c>
    </row>
    <row r="1418" spans="1:25" ht="90" x14ac:dyDescent="0.2">
      <c r="A1418" s="2" t="s">
        <v>2193</v>
      </c>
      <c r="B1418" s="2" t="s">
        <v>2305</v>
      </c>
      <c r="C1418" s="2" t="s">
        <v>1813</v>
      </c>
      <c r="D1418" s="2" t="s">
        <v>1856</v>
      </c>
      <c r="E1418" s="2">
        <v>80161501</v>
      </c>
      <c r="F1418" s="2" t="s">
        <v>2226</v>
      </c>
      <c r="G1418" s="3">
        <v>1</v>
      </c>
      <c r="H1418" s="3">
        <v>1</v>
      </c>
      <c r="I1418" s="2">
        <v>10</v>
      </c>
      <c r="J1418" s="2">
        <v>1</v>
      </c>
      <c r="K1418" s="2" t="s">
        <v>30</v>
      </c>
      <c r="L1418" s="2" t="s">
        <v>31</v>
      </c>
      <c r="M1418" s="2" t="s">
        <v>911</v>
      </c>
      <c r="N1418" s="2">
        <v>0</v>
      </c>
      <c r="O1418" s="9">
        <v>13500000</v>
      </c>
      <c r="P1418" s="94">
        <v>13500000</v>
      </c>
      <c r="Q1418" s="1">
        <v>0</v>
      </c>
      <c r="R1418" s="2">
        <v>0</v>
      </c>
      <c r="S1418" s="2" t="s">
        <v>1481</v>
      </c>
      <c r="T1418" s="2" t="s">
        <v>1482</v>
      </c>
      <c r="U1418" s="2" t="s">
        <v>1818</v>
      </c>
      <c r="V1418" s="2" t="s">
        <v>1819</v>
      </c>
      <c r="W1418" s="2" t="s">
        <v>1820</v>
      </c>
      <c r="X1418" s="2"/>
      <c r="Y1418" s="16" t="s">
        <v>1821</v>
      </c>
    </row>
    <row r="1419" spans="1:25" ht="90" x14ac:dyDescent="0.2">
      <c r="A1419" s="2" t="s">
        <v>2194</v>
      </c>
      <c r="B1419" s="2" t="s">
        <v>2305</v>
      </c>
      <c r="C1419" s="2" t="s">
        <v>1813</v>
      </c>
      <c r="D1419" s="2" t="s">
        <v>1856</v>
      </c>
      <c r="E1419" s="2">
        <v>80161501</v>
      </c>
      <c r="F1419" s="2" t="s">
        <v>2226</v>
      </c>
      <c r="G1419" s="3">
        <v>1</v>
      </c>
      <c r="H1419" s="3">
        <v>1</v>
      </c>
      <c r="I1419" s="2">
        <v>10</v>
      </c>
      <c r="J1419" s="2">
        <v>1</v>
      </c>
      <c r="K1419" s="2" t="s">
        <v>30</v>
      </c>
      <c r="L1419" s="2" t="s">
        <v>31</v>
      </c>
      <c r="M1419" s="2" t="s">
        <v>911</v>
      </c>
      <c r="N1419" s="2">
        <v>0</v>
      </c>
      <c r="O1419" s="9">
        <v>13500000</v>
      </c>
      <c r="P1419" s="94">
        <v>13500000</v>
      </c>
      <c r="Q1419" s="1">
        <v>0</v>
      </c>
      <c r="R1419" s="2">
        <v>0</v>
      </c>
      <c r="S1419" s="2" t="s">
        <v>1481</v>
      </c>
      <c r="T1419" s="2" t="s">
        <v>1482</v>
      </c>
      <c r="U1419" s="2" t="s">
        <v>1818</v>
      </c>
      <c r="V1419" s="2" t="s">
        <v>1819</v>
      </c>
      <c r="W1419" s="2" t="s">
        <v>1820</v>
      </c>
      <c r="X1419" s="2"/>
      <c r="Y1419" s="16" t="s">
        <v>1821</v>
      </c>
    </row>
    <row r="1420" spans="1:25" ht="90" x14ac:dyDescent="0.2">
      <c r="A1420" s="2" t="s">
        <v>2195</v>
      </c>
      <c r="B1420" s="2" t="s">
        <v>2305</v>
      </c>
      <c r="C1420" s="2" t="s">
        <v>1813</v>
      </c>
      <c r="D1420" s="2" t="s">
        <v>1856</v>
      </c>
      <c r="E1420" s="2">
        <v>80161501</v>
      </c>
      <c r="F1420" s="2" t="s">
        <v>2226</v>
      </c>
      <c r="G1420" s="3">
        <v>1</v>
      </c>
      <c r="H1420" s="3">
        <v>1</v>
      </c>
      <c r="I1420" s="2">
        <v>10</v>
      </c>
      <c r="J1420" s="2">
        <v>1</v>
      </c>
      <c r="K1420" s="2" t="s">
        <v>30</v>
      </c>
      <c r="L1420" s="2" t="s">
        <v>31</v>
      </c>
      <c r="M1420" s="2" t="s">
        <v>911</v>
      </c>
      <c r="N1420" s="2">
        <v>0</v>
      </c>
      <c r="O1420" s="9">
        <v>13500000</v>
      </c>
      <c r="P1420" s="94">
        <v>13500000</v>
      </c>
      <c r="Q1420" s="1">
        <v>0</v>
      </c>
      <c r="R1420" s="2">
        <v>0</v>
      </c>
      <c r="S1420" s="2" t="s">
        <v>1481</v>
      </c>
      <c r="T1420" s="2" t="s">
        <v>1482</v>
      </c>
      <c r="U1420" s="2" t="s">
        <v>1818</v>
      </c>
      <c r="V1420" s="2" t="s">
        <v>1819</v>
      </c>
      <c r="W1420" s="2" t="s">
        <v>1820</v>
      </c>
      <c r="X1420" s="2"/>
      <c r="Y1420" s="16" t="s">
        <v>1821</v>
      </c>
    </row>
    <row r="1421" spans="1:25" ht="90" x14ac:dyDescent="0.2">
      <c r="A1421" s="2" t="s">
        <v>2196</v>
      </c>
      <c r="B1421" s="2" t="s">
        <v>2305</v>
      </c>
      <c r="C1421" s="2" t="s">
        <v>1813</v>
      </c>
      <c r="D1421" s="2" t="s">
        <v>1856</v>
      </c>
      <c r="E1421" s="2">
        <v>80161501</v>
      </c>
      <c r="F1421" s="2" t="s">
        <v>2226</v>
      </c>
      <c r="G1421" s="3">
        <v>1</v>
      </c>
      <c r="H1421" s="3">
        <v>1</v>
      </c>
      <c r="I1421" s="2">
        <v>10</v>
      </c>
      <c r="J1421" s="2">
        <v>1</v>
      </c>
      <c r="K1421" s="2" t="s">
        <v>30</v>
      </c>
      <c r="L1421" s="2" t="s">
        <v>31</v>
      </c>
      <c r="M1421" s="2" t="s">
        <v>911</v>
      </c>
      <c r="N1421" s="2">
        <v>0</v>
      </c>
      <c r="O1421" s="9">
        <v>13500000</v>
      </c>
      <c r="P1421" s="94">
        <v>13500000</v>
      </c>
      <c r="Q1421" s="1">
        <v>0</v>
      </c>
      <c r="R1421" s="2">
        <v>0</v>
      </c>
      <c r="S1421" s="2" t="s">
        <v>1481</v>
      </c>
      <c r="T1421" s="2" t="s">
        <v>1482</v>
      </c>
      <c r="U1421" s="2" t="s">
        <v>1818</v>
      </c>
      <c r="V1421" s="2" t="s">
        <v>1819</v>
      </c>
      <c r="W1421" s="2" t="s">
        <v>1820</v>
      </c>
      <c r="X1421" s="2"/>
      <c r="Y1421" s="16" t="s">
        <v>1821</v>
      </c>
    </row>
    <row r="1422" spans="1:25" ht="90" x14ac:dyDescent="0.2">
      <c r="A1422" s="2" t="s">
        <v>2197</v>
      </c>
      <c r="B1422" s="2" t="s">
        <v>2305</v>
      </c>
      <c r="C1422" s="2" t="s">
        <v>1813</v>
      </c>
      <c r="D1422" s="2" t="s">
        <v>1856</v>
      </c>
      <c r="E1422" s="2">
        <v>80161501</v>
      </c>
      <c r="F1422" s="2" t="s">
        <v>2226</v>
      </c>
      <c r="G1422" s="3">
        <v>1</v>
      </c>
      <c r="H1422" s="3">
        <v>1</v>
      </c>
      <c r="I1422" s="2">
        <v>10</v>
      </c>
      <c r="J1422" s="2">
        <v>1</v>
      </c>
      <c r="K1422" s="2" t="s">
        <v>30</v>
      </c>
      <c r="L1422" s="2" t="s">
        <v>31</v>
      </c>
      <c r="M1422" s="2" t="s">
        <v>911</v>
      </c>
      <c r="N1422" s="2">
        <v>0</v>
      </c>
      <c r="O1422" s="9">
        <v>13500000</v>
      </c>
      <c r="P1422" s="94">
        <v>13500000</v>
      </c>
      <c r="Q1422" s="1">
        <v>0</v>
      </c>
      <c r="R1422" s="2">
        <v>0</v>
      </c>
      <c r="S1422" s="2" t="s">
        <v>1481</v>
      </c>
      <c r="T1422" s="2" t="s">
        <v>1482</v>
      </c>
      <c r="U1422" s="2" t="s">
        <v>1818</v>
      </c>
      <c r="V1422" s="2" t="s">
        <v>1819</v>
      </c>
      <c r="W1422" s="2" t="s">
        <v>1820</v>
      </c>
      <c r="X1422" s="2"/>
      <c r="Y1422" s="16" t="s">
        <v>1821</v>
      </c>
    </row>
    <row r="1423" spans="1:25" ht="90" x14ac:dyDescent="0.2">
      <c r="A1423" s="2" t="s">
        <v>2198</v>
      </c>
      <c r="B1423" s="2" t="s">
        <v>2305</v>
      </c>
      <c r="C1423" s="2" t="s">
        <v>1813</v>
      </c>
      <c r="D1423" s="2" t="s">
        <v>1856</v>
      </c>
      <c r="E1423" s="2">
        <v>80161501</v>
      </c>
      <c r="F1423" s="2" t="s">
        <v>2226</v>
      </c>
      <c r="G1423" s="3">
        <v>1</v>
      </c>
      <c r="H1423" s="3">
        <v>1</v>
      </c>
      <c r="I1423" s="2">
        <v>10</v>
      </c>
      <c r="J1423" s="2">
        <v>1</v>
      </c>
      <c r="K1423" s="2" t="s">
        <v>30</v>
      </c>
      <c r="L1423" s="2" t="s">
        <v>31</v>
      </c>
      <c r="M1423" s="2" t="s">
        <v>911</v>
      </c>
      <c r="N1423" s="2">
        <v>0</v>
      </c>
      <c r="O1423" s="9">
        <v>13500000</v>
      </c>
      <c r="P1423" s="94">
        <v>13500000</v>
      </c>
      <c r="Q1423" s="1">
        <v>0</v>
      </c>
      <c r="R1423" s="2">
        <v>0</v>
      </c>
      <c r="S1423" s="2" t="s">
        <v>1481</v>
      </c>
      <c r="T1423" s="2" t="s">
        <v>1482</v>
      </c>
      <c r="U1423" s="2" t="s">
        <v>1818</v>
      </c>
      <c r="V1423" s="2" t="s">
        <v>1819</v>
      </c>
      <c r="W1423" s="2" t="s">
        <v>1820</v>
      </c>
      <c r="X1423" s="2"/>
      <c r="Y1423" s="16" t="s">
        <v>1821</v>
      </c>
    </row>
    <row r="1424" spans="1:25" ht="90" x14ac:dyDescent="0.2">
      <c r="A1424" s="2" t="s">
        <v>2199</v>
      </c>
      <c r="B1424" s="2" t="s">
        <v>2305</v>
      </c>
      <c r="C1424" s="2" t="s">
        <v>1813</v>
      </c>
      <c r="D1424" s="2" t="s">
        <v>1856</v>
      </c>
      <c r="E1424" s="2">
        <v>80161501</v>
      </c>
      <c r="F1424" s="2" t="s">
        <v>2226</v>
      </c>
      <c r="G1424" s="3">
        <v>1</v>
      </c>
      <c r="H1424" s="3">
        <v>1</v>
      </c>
      <c r="I1424" s="2">
        <v>10</v>
      </c>
      <c r="J1424" s="2">
        <v>1</v>
      </c>
      <c r="K1424" s="2" t="s">
        <v>30</v>
      </c>
      <c r="L1424" s="2" t="s">
        <v>31</v>
      </c>
      <c r="M1424" s="2" t="s">
        <v>911</v>
      </c>
      <c r="N1424" s="2">
        <v>0</v>
      </c>
      <c r="O1424" s="9">
        <v>13500000</v>
      </c>
      <c r="P1424" s="94">
        <v>13500000</v>
      </c>
      <c r="Q1424" s="1">
        <v>0</v>
      </c>
      <c r="R1424" s="2">
        <v>0</v>
      </c>
      <c r="S1424" s="2" t="s">
        <v>1481</v>
      </c>
      <c r="T1424" s="2" t="s">
        <v>1482</v>
      </c>
      <c r="U1424" s="2" t="s">
        <v>1818</v>
      </c>
      <c r="V1424" s="2" t="s">
        <v>1819</v>
      </c>
      <c r="W1424" s="2" t="s">
        <v>1820</v>
      </c>
      <c r="X1424" s="2"/>
      <c r="Y1424" s="16" t="s">
        <v>1821</v>
      </c>
    </row>
    <row r="1425" spans="1:25" ht="90" x14ac:dyDescent="0.2">
      <c r="A1425" s="2" t="s">
        <v>2200</v>
      </c>
      <c r="B1425" s="2" t="s">
        <v>2305</v>
      </c>
      <c r="C1425" s="2" t="s">
        <v>1813</v>
      </c>
      <c r="D1425" s="2" t="s">
        <v>1856</v>
      </c>
      <c r="E1425" s="2">
        <v>80161501</v>
      </c>
      <c r="F1425" s="2" t="s">
        <v>2226</v>
      </c>
      <c r="G1425" s="3">
        <v>1</v>
      </c>
      <c r="H1425" s="3">
        <v>1</v>
      </c>
      <c r="I1425" s="2">
        <v>10</v>
      </c>
      <c r="J1425" s="2">
        <v>1</v>
      </c>
      <c r="K1425" s="2" t="s">
        <v>30</v>
      </c>
      <c r="L1425" s="2" t="s">
        <v>31</v>
      </c>
      <c r="M1425" s="2" t="s">
        <v>911</v>
      </c>
      <c r="N1425" s="2">
        <v>0</v>
      </c>
      <c r="O1425" s="9">
        <v>13500000</v>
      </c>
      <c r="P1425" s="94">
        <v>13500000</v>
      </c>
      <c r="Q1425" s="1">
        <v>0</v>
      </c>
      <c r="R1425" s="2">
        <v>0</v>
      </c>
      <c r="S1425" s="2" t="s">
        <v>1481</v>
      </c>
      <c r="T1425" s="2" t="s">
        <v>1482</v>
      </c>
      <c r="U1425" s="2" t="s">
        <v>1818</v>
      </c>
      <c r="V1425" s="2" t="s">
        <v>1819</v>
      </c>
      <c r="W1425" s="2" t="s">
        <v>1820</v>
      </c>
      <c r="X1425" s="2"/>
      <c r="Y1425" s="16" t="s">
        <v>1821</v>
      </c>
    </row>
    <row r="1426" spans="1:25" ht="90" x14ac:dyDescent="0.2">
      <c r="A1426" s="2" t="s">
        <v>2201</v>
      </c>
      <c r="B1426" s="2" t="s">
        <v>2305</v>
      </c>
      <c r="C1426" s="2" t="s">
        <v>1813</v>
      </c>
      <c r="D1426" s="2" t="s">
        <v>1856</v>
      </c>
      <c r="E1426" s="2">
        <v>80161501</v>
      </c>
      <c r="F1426" s="2" t="s">
        <v>2226</v>
      </c>
      <c r="G1426" s="3">
        <v>1</v>
      </c>
      <c r="H1426" s="3">
        <v>1</v>
      </c>
      <c r="I1426" s="2">
        <v>10</v>
      </c>
      <c r="J1426" s="2">
        <v>1</v>
      </c>
      <c r="K1426" s="2" t="s">
        <v>30</v>
      </c>
      <c r="L1426" s="2" t="s">
        <v>31</v>
      </c>
      <c r="M1426" s="2" t="s">
        <v>911</v>
      </c>
      <c r="N1426" s="2">
        <v>0</v>
      </c>
      <c r="O1426" s="9">
        <v>13500000</v>
      </c>
      <c r="P1426" s="94">
        <v>13500000</v>
      </c>
      <c r="Q1426" s="1">
        <v>0</v>
      </c>
      <c r="R1426" s="2">
        <v>0</v>
      </c>
      <c r="S1426" s="2" t="s">
        <v>1481</v>
      </c>
      <c r="T1426" s="2" t="s">
        <v>1482</v>
      </c>
      <c r="U1426" s="2" t="s">
        <v>1818</v>
      </c>
      <c r="V1426" s="2" t="s">
        <v>1819</v>
      </c>
      <c r="W1426" s="2" t="s">
        <v>1820</v>
      </c>
      <c r="X1426" s="2"/>
      <c r="Y1426" s="16" t="s">
        <v>1821</v>
      </c>
    </row>
    <row r="1427" spans="1:25" ht="90" x14ac:dyDescent="0.2">
      <c r="A1427" s="2" t="s">
        <v>2202</v>
      </c>
      <c r="B1427" s="2" t="s">
        <v>2305</v>
      </c>
      <c r="C1427" s="2" t="s">
        <v>1813</v>
      </c>
      <c r="D1427" s="2" t="s">
        <v>1856</v>
      </c>
      <c r="E1427" s="2">
        <v>80161501</v>
      </c>
      <c r="F1427" s="2" t="s">
        <v>2226</v>
      </c>
      <c r="G1427" s="3">
        <v>1</v>
      </c>
      <c r="H1427" s="3">
        <v>1</v>
      </c>
      <c r="I1427" s="2">
        <v>10</v>
      </c>
      <c r="J1427" s="2">
        <v>1</v>
      </c>
      <c r="K1427" s="2" t="s">
        <v>30</v>
      </c>
      <c r="L1427" s="2" t="s">
        <v>31</v>
      </c>
      <c r="M1427" s="2" t="s">
        <v>911</v>
      </c>
      <c r="N1427" s="2">
        <v>0</v>
      </c>
      <c r="O1427" s="9">
        <v>13500000</v>
      </c>
      <c r="P1427" s="94">
        <v>13500000</v>
      </c>
      <c r="Q1427" s="1">
        <v>0</v>
      </c>
      <c r="R1427" s="2">
        <v>0</v>
      </c>
      <c r="S1427" s="2" t="s">
        <v>1481</v>
      </c>
      <c r="T1427" s="2" t="s">
        <v>1482</v>
      </c>
      <c r="U1427" s="2" t="s">
        <v>1818</v>
      </c>
      <c r="V1427" s="2" t="s">
        <v>1819</v>
      </c>
      <c r="W1427" s="2" t="s">
        <v>1820</v>
      </c>
      <c r="X1427" s="2"/>
      <c r="Y1427" s="16" t="s">
        <v>1821</v>
      </c>
    </row>
    <row r="1428" spans="1:25" ht="90" x14ac:dyDescent="0.2">
      <c r="A1428" s="2" t="s">
        <v>2203</v>
      </c>
      <c r="B1428" s="2" t="s">
        <v>2305</v>
      </c>
      <c r="C1428" s="2" t="s">
        <v>1813</v>
      </c>
      <c r="D1428" s="2" t="s">
        <v>1856</v>
      </c>
      <c r="E1428" s="2">
        <v>80161501</v>
      </c>
      <c r="F1428" s="2" t="s">
        <v>2226</v>
      </c>
      <c r="G1428" s="3">
        <v>1</v>
      </c>
      <c r="H1428" s="3">
        <v>1</v>
      </c>
      <c r="I1428" s="2">
        <v>10</v>
      </c>
      <c r="J1428" s="2">
        <v>1</v>
      </c>
      <c r="K1428" s="2" t="s">
        <v>30</v>
      </c>
      <c r="L1428" s="2" t="s">
        <v>31</v>
      </c>
      <c r="M1428" s="2" t="s">
        <v>911</v>
      </c>
      <c r="N1428" s="2">
        <v>0</v>
      </c>
      <c r="O1428" s="9">
        <v>13500000</v>
      </c>
      <c r="P1428" s="94">
        <v>13500000</v>
      </c>
      <c r="Q1428" s="1">
        <v>0</v>
      </c>
      <c r="R1428" s="2">
        <v>0</v>
      </c>
      <c r="S1428" s="2" t="s">
        <v>1481</v>
      </c>
      <c r="T1428" s="2" t="s">
        <v>1482</v>
      </c>
      <c r="U1428" s="2" t="s">
        <v>1818</v>
      </c>
      <c r="V1428" s="2" t="s">
        <v>1819</v>
      </c>
      <c r="W1428" s="2" t="s">
        <v>1820</v>
      </c>
      <c r="X1428" s="2"/>
      <c r="Y1428" s="16" t="s">
        <v>1821</v>
      </c>
    </row>
    <row r="1429" spans="1:25" ht="90" x14ac:dyDescent="0.2">
      <c r="A1429" s="2" t="s">
        <v>2204</v>
      </c>
      <c r="B1429" s="2" t="s">
        <v>2305</v>
      </c>
      <c r="C1429" s="2" t="s">
        <v>1813</v>
      </c>
      <c r="D1429" s="2" t="s">
        <v>1856</v>
      </c>
      <c r="E1429" s="2">
        <v>80161501</v>
      </c>
      <c r="F1429" s="2" t="s">
        <v>2226</v>
      </c>
      <c r="G1429" s="3">
        <v>1</v>
      </c>
      <c r="H1429" s="3">
        <v>1</v>
      </c>
      <c r="I1429" s="2">
        <v>10</v>
      </c>
      <c r="J1429" s="2">
        <v>1</v>
      </c>
      <c r="K1429" s="2" t="s">
        <v>30</v>
      </c>
      <c r="L1429" s="2" t="s">
        <v>31</v>
      </c>
      <c r="M1429" s="2" t="s">
        <v>911</v>
      </c>
      <c r="N1429" s="2">
        <v>0</v>
      </c>
      <c r="O1429" s="9">
        <v>13500000</v>
      </c>
      <c r="P1429" s="94">
        <v>13500000</v>
      </c>
      <c r="Q1429" s="1">
        <v>0</v>
      </c>
      <c r="R1429" s="2">
        <v>0</v>
      </c>
      <c r="S1429" s="2" t="s">
        <v>1481</v>
      </c>
      <c r="T1429" s="2" t="s">
        <v>1482</v>
      </c>
      <c r="U1429" s="2" t="s">
        <v>1818</v>
      </c>
      <c r="V1429" s="2" t="s">
        <v>1819</v>
      </c>
      <c r="W1429" s="2" t="s">
        <v>1820</v>
      </c>
      <c r="X1429" s="2"/>
      <c r="Y1429" s="16" t="s">
        <v>1821</v>
      </c>
    </row>
    <row r="1430" spans="1:25" ht="90" x14ac:dyDescent="0.2">
      <c r="A1430" s="2" t="s">
        <v>2205</v>
      </c>
      <c r="B1430" s="2" t="s">
        <v>2305</v>
      </c>
      <c r="C1430" s="2" t="s">
        <v>1813</v>
      </c>
      <c r="D1430" s="2" t="s">
        <v>1856</v>
      </c>
      <c r="E1430" s="2">
        <v>80161501</v>
      </c>
      <c r="F1430" s="2" t="s">
        <v>2226</v>
      </c>
      <c r="G1430" s="3">
        <v>1</v>
      </c>
      <c r="H1430" s="3">
        <v>1</v>
      </c>
      <c r="I1430" s="2">
        <v>10</v>
      </c>
      <c r="J1430" s="2">
        <v>1</v>
      </c>
      <c r="K1430" s="2" t="s">
        <v>30</v>
      </c>
      <c r="L1430" s="2" t="s">
        <v>31</v>
      </c>
      <c r="M1430" s="2" t="s">
        <v>911</v>
      </c>
      <c r="N1430" s="2">
        <v>0</v>
      </c>
      <c r="O1430" s="9">
        <v>13500000</v>
      </c>
      <c r="P1430" s="94">
        <v>13500000</v>
      </c>
      <c r="Q1430" s="1">
        <v>0</v>
      </c>
      <c r="R1430" s="2">
        <v>0</v>
      </c>
      <c r="S1430" s="2" t="s">
        <v>1481</v>
      </c>
      <c r="T1430" s="2" t="s">
        <v>1482</v>
      </c>
      <c r="U1430" s="2" t="s">
        <v>1818</v>
      </c>
      <c r="V1430" s="2" t="s">
        <v>1819</v>
      </c>
      <c r="W1430" s="2" t="s">
        <v>1820</v>
      </c>
      <c r="X1430" s="2"/>
      <c r="Y1430" s="16" t="s">
        <v>1821</v>
      </c>
    </row>
    <row r="1431" spans="1:25" ht="90" x14ac:dyDescent="0.2">
      <c r="A1431" s="2" t="s">
        <v>2206</v>
      </c>
      <c r="B1431" s="2" t="s">
        <v>2305</v>
      </c>
      <c r="C1431" s="2" t="s">
        <v>1813</v>
      </c>
      <c r="D1431" s="2" t="s">
        <v>1856</v>
      </c>
      <c r="E1431" s="2">
        <v>80161501</v>
      </c>
      <c r="F1431" s="2" t="s">
        <v>2226</v>
      </c>
      <c r="G1431" s="3">
        <v>1</v>
      </c>
      <c r="H1431" s="3">
        <v>1</v>
      </c>
      <c r="I1431" s="2">
        <v>10</v>
      </c>
      <c r="J1431" s="2">
        <v>1</v>
      </c>
      <c r="K1431" s="2" t="s">
        <v>30</v>
      </c>
      <c r="L1431" s="2" t="s">
        <v>31</v>
      </c>
      <c r="M1431" s="2" t="s">
        <v>911</v>
      </c>
      <c r="N1431" s="2">
        <v>0</v>
      </c>
      <c r="O1431" s="9">
        <v>13500000</v>
      </c>
      <c r="P1431" s="94">
        <v>13500000</v>
      </c>
      <c r="Q1431" s="1">
        <v>0</v>
      </c>
      <c r="R1431" s="2">
        <v>0</v>
      </c>
      <c r="S1431" s="2" t="s">
        <v>1481</v>
      </c>
      <c r="T1431" s="2" t="s">
        <v>1482</v>
      </c>
      <c r="U1431" s="2" t="s">
        <v>1818</v>
      </c>
      <c r="V1431" s="2" t="s">
        <v>1819</v>
      </c>
      <c r="W1431" s="2" t="s">
        <v>1820</v>
      </c>
      <c r="X1431" s="2"/>
      <c r="Y1431" s="16" t="s">
        <v>1821</v>
      </c>
    </row>
    <row r="1432" spans="1:25" ht="90" x14ac:dyDescent="0.2">
      <c r="A1432" s="2" t="s">
        <v>2207</v>
      </c>
      <c r="B1432" s="2" t="s">
        <v>2305</v>
      </c>
      <c r="C1432" s="2" t="s">
        <v>1813</v>
      </c>
      <c r="D1432" s="2" t="s">
        <v>1856</v>
      </c>
      <c r="E1432" s="2">
        <v>80161501</v>
      </c>
      <c r="F1432" s="2" t="s">
        <v>2226</v>
      </c>
      <c r="G1432" s="3">
        <v>1</v>
      </c>
      <c r="H1432" s="3">
        <v>1</v>
      </c>
      <c r="I1432" s="2">
        <v>10</v>
      </c>
      <c r="J1432" s="2">
        <v>1</v>
      </c>
      <c r="K1432" s="2" t="s">
        <v>30</v>
      </c>
      <c r="L1432" s="2" t="s">
        <v>31</v>
      </c>
      <c r="M1432" s="2" t="s">
        <v>911</v>
      </c>
      <c r="N1432" s="2">
        <v>0</v>
      </c>
      <c r="O1432" s="9">
        <v>13500000</v>
      </c>
      <c r="P1432" s="94">
        <v>13500000</v>
      </c>
      <c r="Q1432" s="1">
        <v>0</v>
      </c>
      <c r="R1432" s="2">
        <v>0</v>
      </c>
      <c r="S1432" s="2" t="s">
        <v>1481</v>
      </c>
      <c r="T1432" s="2" t="s">
        <v>1482</v>
      </c>
      <c r="U1432" s="2" t="s">
        <v>1818</v>
      </c>
      <c r="V1432" s="2" t="s">
        <v>1819</v>
      </c>
      <c r="W1432" s="2" t="s">
        <v>1820</v>
      </c>
      <c r="X1432" s="2"/>
      <c r="Y1432" s="16" t="s">
        <v>1821</v>
      </c>
    </row>
    <row r="1433" spans="1:25" ht="90" x14ac:dyDescent="0.2">
      <c r="A1433" s="2" t="s">
        <v>2208</v>
      </c>
      <c r="B1433" s="2" t="s">
        <v>2305</v>
      </c>
      <c r="C1433" s="2" t="s">
        <v>1813</v>
      </c>
      <c r="D1433" s="2" t="s">
        <v>1856</v>
      </c>
      <c r="E1433" s="2">
        <v>80161501</v>
      </c>
      <c r="F1433" s="2" t="s">
        <v>2226</v>
      </c>
      <c r="G1433" s="3">
        <v>1</v>
      </c>
      <c r="H1433" s="3">
        <v>1</v>
      </c>
      <c r="I1433" s="2">
        <v>10</v>
      </c>
      <c r="J1433" s="2">
        <v>1</v>
      </c>
      <c r="K1433" s="2" t="s">
        <v>30</v>
      </c>
      <c r="L1433" s="2" t="s">
        <v>31</v>
      </c>
      <c r="M1433" s="2" t="s">
        <v>911</v>
      </c>
      <c r="N1433" s="2">
        <v>0</v>
      </c>
      <c r="O1433" s="9">
        <v>13500000</v>
      </c>
      <c r="P1433" s="94">
        <v>13500000</v>
      </c>
      <c r="Q1433" s="1">
        <v>0</v>
      </c>
      <c r="R1433" s="2">
        <v>0</v>
      </c>
      <c r="S1433" s="2" t="s">
        <v>1481</v>
      </c>
      <c r="T1433" s="2" t="s">
        <v>1482</v>
      </c>
      <c r="U1433" s="2" t="s">
        <v>1818</v>
      </c>
      <c r="V1433" s="2" t="s">
        <v>1819</v>
      </c>
      <c r="W1433" s="2" t="s">
        <v>1820</v>
      </c>
      <c r="X1433" s="2"/>
      <c r="Y1433" s="16" t="s">
        <v>1821</v>
      </c>
    </row>
    <row r="1434" spans="1:25" ht="90" x14ac:dyDescent="0.2">
      <c r="A1434" s="2" t="s">
        <v>2209</v>
      </c>
      <c r="B1434" s="2" t="s">
        <v>2305</v>
      </c>
      <c r="C1434" s="2" t="s">
        <v>1813</v>
      </c>
      <c r="D1434" s="2" t="s">
        <v>1856</v>
      </c>
      <c r="E1434" s="2">
        <v>80161501</v>
      </c>
      <c r="F1434" s="2" t="s">
        <v>2226</v>
      </c>
      <c r="G1434" s="3">
        <v>1</v>
      </c>
      <c r="H1434" s="3">
        <v>1</v>
      </c>
      <c r="I1434" s="2">
        <v>10</v>
      </c>
      <c r="J1434" s="2">
        <v>1</v>
      </c>
      <c r="K1434" s="2" t="s">
        <v>30</v>
      </c>
      <c r="L1434" s="2" t="s">
        <v>31</v>
      </c>
      <c r="M1434" s="2" t="s">
        <v>911</v>
      </c>
      <c r="N1434" s="2">
        <v>0</v>
      </c>
      <c r="O1434" s="9">
        <v>13500000</v>
      </c>
      <c r="P1434" s="94">
        <v>13500000</v>
      </c>
      <c r="Q1434" s="1">
        <v>0</v>
      </c>
      <c r="R1434" s="2">
        <v>0</v>
      </c>
      <c r="S1434" s="2" t="s">
        <v>1481</v>
      </c>
      <c r="T1434" s="2" t="s">
        <v>1482</v>
      </c>
      <c r="U1434" s="2" t="s">
        <v>1818</v>
      </c>
      <c r="V1434" s="2" t="s">
        <v>1819</v>
      </c>
      <c r="W1434" s="2" t="s">
        <v>1820</v>
      </c>
      <c r="X1434" s="2"/>
      <c r="Y1434" s="16" t="s">
        <v>1821</v>
      </c>
    </row>
    <row r="1435" spans="1:25" ht="90" x14ac:dyDescent="0.2">
      <c r="A1435" s="2" t="s">
        <v>2210</v>
      </c>
      <c r="B1435" s="2" t="s">
        <v>2305</v>
      </c>
      <c r="C1435" s="2" t="s">
        <v>1813</v>
      </c>
      <c r="D1435" s="2" t="s">
        <v>1856</v>
      </c>
      <c r="E1435" s="2">
        <v>80161501</v>
      </c>
      <c r="F1435" s="2" t="s">
        <v>2226</v>
      </c>
      <c r="G1435" s="3">
        <v>1</v>
      </c>
      <c r="H1435" s="3">
        <v>1</v>
      </c>
      <c r="I1435" s="2">
        <v>10</v>
      </c>
      <c r="J1435" s="2">
        <v>1</v>
      </c>
      <c r="K1435" s="2" t="s">
        <v>30</v>
      </c>
      <c r="L1435" s="2" t="s">
        <v>31</v>
      </c>
      <c r="M1435" s="2" t="s">
        <v>911</v>
      </c>
      <c r="N1435" s="2">
        <v>0</v>
      </c>
      <c r="O1435" s="9">
        <v>13500000</v>
      </c>
      <c r="P1435" s="94">
        <v>13500000</v>
      </c>
      <c r="Q1435" s="1">
        <v>0</v>
      </c>
      <c r="R1435" s="2">
        <v>0</v>
      </c>
      <c r="S1435" s="2" t="s">
        <v>1481</v>
      </c>
      <c r="T1435" s="2" t="s">
        <v>1482</v>
      </c>
      <c r="U1435" s="2" t="s">
        <v>1818</v>
      </c>
      <c r="V1435" s="2" t="s">
        <v>1819</v>
      </c>
      <c r="W1435" s="2" t="s">
        <v>1820</v>
      </c>
      <c r="X1435" s="2"/>
      <c r="Y1435" s="16" t="s">
        <v>1821</v>
      </c>
    </row>
    <row r="1436" spans="1:25" ht="90" x14ac:dyDescent="0.2">
      <c r="A1436" s="2" t="s">
        <v>2211</v>
      </c>
      <c r="B1436" s="2" t="s">
        <v>2305</v>
      </c>
      <c r="C1436" s="2" t="s">
        <v>1813</v>
      </c>
      <c r="D1436" s="2" t="s">
        <v>1856</v>
      </c>
      <c r="E1436" s="2">
        <v>80161501</v>
      </c>
      <c r="F1436" s="2" t="s">
        <v>2226</v>
      </c>
      <c r="G1436" s="3">
        <v>1</v>
      </c>
      <c r="H1436" s="3">
        <v>1</v>
      </c>
      <c r="I1436" s="2">
        <v>10</v>
      </c>
      <c r="J1436" s="2">
        <v>1</v>
      </c>
      <c r="K1436" s="2" t="s">
        <v>30</v>
      </c>
      <c r="L1436" s="2" t="s">
        <v>31</v>
      </c>
      <c r="M1436" s="2" t="s">
        <v>911</v>
      </c>
      <c r="N1436" s="2">
        <v>0</v>
      </c>
      <c r="O1436" s="9">
        <v>13500000</v>
      </c>
      <c r="P1436" s="94">
        <v>13500000</v>
      </c>
      <c r="Q1436" s="1">
        <v>0</v>
      </c>
      <c r="R1436" s="2">
        <v>0</v>
      </c>
      <c r="S1436" s="2" t="s">
        <v>1481</v>
      </c>
      <c r="T1436" s="2" t="s">
        <v>1482</v>
      </c>
      <c r="U1436" s="2" t="s">
        <v>1818</v>
      </c>
      <c r="V1436" s="2" t="s">
        <v>1819</v>
      </c>
      <c r="W1436" s="2" t="s">
        <v>1820</v>
      </c>
      <c r="X1436" s="2"/>
      <c r="Y1436" s="16" t="s">
        <v>1821</v>
      </c>
    </row>
    <row r="1437" spans="1:25" ht="90" x14ac:dyDescent="0.2">
      <c r="A1437" s="2" t="s">
        <v>2212</v>
      </c>
      <c r="B1437" s="2" t="s">
        <v>2305</v>
      </c>
      <c r="C1437" s="2" t="s">
        <v>1813</v>
      </c>
      <c r="D1437" s="2" t="s">
        <v>1856</v>
      </c>
      <c r="E1437" s="2">
        <v>80161501</v>
      </c>
      <c r="F1437" s="2" t="s">
        <v>2226</v>
      </c>
      <c r="G1437" s="3">
        <v>1</v>
      </c>
      <c r="H1437" s="3">
        <v>1</v>
      </c>
      <c r="I1437" s="2">
        <v>10</v>
      </c>
      <c r="J1437" s="2">
        <v>1</v>
      </c>
      <c r="K1437" s="2" t="s">
        <v>30</v>
      </c>
      <c r="L1437" s="2" t="s">
        <v>31</v>
      </c>
      <c r="M1437" s="2" t="s">
        <v>911</v>
      </c>
      <c r="N1437" s="2">
        <v>0</v>
      </c>
      <c r="O1437" s="9">
        <v>13500000</v>
      </c>
      <c r="P1437" s="94">
        <v>13500000</v>
      </c>
      <c r="Q1437" s="1">
        <v>0</v>
      </c>
      <c r="R1437" s="2">
        <v>0</v>
      </c>
      <c r="S1437" s="2" t="s">
        <v>1481</v>
      </c>
      <c r="T1437" s="2" t="s">
        <v>1482</v>
      </c>
      <c r="U1437" s="2" t="s">
        <v>1818</v>
      </c>
      <c r="V1437" s="2" t="s">
        <v>1819</v>
      </c>
      <c r="W1437" s="2" t="s">
        <v>1820</v>
      </c>
      <c r="X1437" s="2"/>
      <c r="Y1437" s="16" t="s">
        <v>1821</v>
      </c>
    </row>
    <row r="1438" spans="1:25" ht="90" x14ac:dyDescent="0.2">
      <c r="A1438" s="2" t="s">
        <v>2213</v>
      </c>
      <c r="B1438" s="2" t="s">
        <v>2305</v>
      </c>
      <c r="C1438" s="2" t="s">
        <v>1813</v>
      </c>
      <c r="D1438" s="2" t="s">
        <v>1856</v>
      </c>
      <c r="E1438" s="2">
        <v>80161501</v>
      </c>
      <c r="F1438" s="2" t="s">
        <v>2226</v>
      </c>
      <c r="G1438" s="3">
        <v>1</v>
      </c>
      <c r="H1438" s="3">
        <v>1</v>
      </c>
      <c r="I1438" s="2">
        <v>10</v>
      </c>
      <c r="J1438" s="2">
        <v>1</v>
      </c>
      <c r="K1438" s="2" t="s">
        <v>30</v>
      </c>
      <c r="L1438" s="2" t="s">
        <v>31</v>
      </c>
      <c r="M1438" s="2" t="s">
        <v>911</v>
      </c>
      <c r="N1438" s="2">
        <v>0</v>
      </c>
      <c r="O1438" s="9">
        <v>13500000</v>
      </c>
      <c r="P1438" s="94">
        <v>13500000</v>
      </c>
      <c r="Q1438" s="1">
        <v>0</v>
      </c>
      <c r="R1438" s="2">
        <v>0</v>
      </c>
      <c r="S1438" s="2" t="s">
        <v>1481</v>
      </c>
      <c r="T1438" s="2" t="s">
        <v>1482</v>
      </c>
      <c r="U1438" s="2" t="s">
        <v>1818</v>
      </c>
      <c r="V1438" s="2" t="s">
        <v>1819</v>
      </c>
      <c r="W1438" s="2" t="s">
        <v>1820</v>
      </c>
      <c r="X1438" s="2"/>
      <c r="Y1438" s="16" t="s">
        <v>1821</v>
      </c>
    </row>
    <row r="1439" spans="1:25" ht="90" x14ac:dyDescent="0.2">
      <c r="A1439" s="2" t="s">
        <v>2214</v>
      </c>
      <c r="B1439" s="2" t="s">
        <v>2305</v>
      </c>
      <c r="C1439" s="2" t="s">
        <v>1813</v>
      </c>
      <c r="D1439" s="2" t="s">
        <v>1856</v>
      </c>
      <c r="E1439" s="2">
        <v>80161501</v>
      </c>
      <c r="F1439" s="2" t="s">
        <v>2226</v>
      </c>
      <c r="G1439" s="3">
        <v>1</v>
      </c>
      <c r="H1439" s="3">
        <v>1</v>
      </c>
      <c r="I1439" s="2">
        <v>10</v>
      </c>
      <c r="J1439" s="2">
        <v>1</v>
      </c>
      <c r="K1439" s="2" t="s">
        <v>30</v>
      </c>
      <c r="L1439" s="2" t="s">
        <v>31</v>
      </c>
      <c r="M1439" s="2" t="s">
        <v>911</v>
      </c>
      <c r="N1439" s="2">
        <v>0</v>
      </c>
      <c r="O1439" s="9">
        <v>13500000</v>
      </c>
      <c r="P1439" s="94">
        <v>13500000</v>
      </c>
      <c r="Q1439" s="1">
        <v>0</v>
      </c>
      <c r="R1439" s="2">
        <v>0</v>
      </c>
      <c r="S1439" s="2" t="s">
        <v>1481</v>
      </c>
      <c r="T1439" s="2" t="s">
        <v>1482</v>
      </c>
      <c r="U1439" s="2" t="s">
        <v>1818</v>
      </c>
      <c r="V1439" s="2" t="s">
        <v>1819</v>
      </c>
      <c r="W1439" s="2" t="s">
        <v>1820</v>
      </c>
      <c r="X1439" s="2"/>
      <c r="Y1439" s="16" t="s">
        <v>1821</v>
      </c>
    </row>
    <row r="1440" spans="1:25" ht="90" x14ac:dyDescent="0.2">
      <c r="A1440" s="2" t="s">
        <v>2215</v>
      </c>
      <c r="B1440" s="2" t="s">
        <v>2305</v>
      </c>
      <c r="C1440" s="2" t="s">
        <v>1813</v>
      </c>
      <c r="D1440" s="2" t="s">
        <v>1856</v>
      </c>
      <c r="E1440" s="2">
        <v>80161501</v>
      </c>
      <c r="F1440" s="2" t="s">
        <v>2226</v>
      </c>
      <c r="G1440" s="3">
        <v>1</v>
      </c>
      <c r="H1440" s="3">
        <v>1</v>
      </c>
      <c r="I1440" s="2">
        <v>10</v>
      </c>
      <c r="J1440" s="2">
        <v>1</v>
      </c>
      <c r="K1440" s="2" t="s">
        <v>30</v>
      </c>
      <c r="L1440" s="2" t="s">
        <v>31</v>
      </c>
      <c r="M1440" s="2" t="s">
        <v>911</v>
      </c>
      <c r="N1440" s="2">
        <v>0</v>
      </c>
      <c r="O1440" s="9">
        <v>13500000</v>
      </c>
      <c r="P1440" s="94">
        <v>13500000</v>
      </c>
      <c r="Q1440" s="1">
        <v>0</v>
      </c>
      <c r="R1440" s="2">
        <v>0</v>
      </c>
      <c r="S1440" s="2" t="s">
        <v>1481</v>
      </c>
      <c r="T1440" s="2" t="s">
        <v>1482</v>
      </c>
      <c r="U1440" s="2" t="s">
        <v>1818</v>
      </c>
      <c r="V1440" s="2" t="s">
        <v>1819</v>
      </c>
      <c r="W1440" s="2" t="s">
        <v>1820</v>
      </c>
      <c r="X1440" s="2"/>
      <c r="Y1440" s="16" t="s">
        <v>1821</v>
      </c>
    </row>
    <row r="1441" spans="1:25" ht="90" x14ac:dyDescent="0.2">
      <c r="A1441" s="2" t="s">
        <v>2216</v>
      </c>
      <c r="B1441" s="2" t="s">
        <v>2305</v>
      </c>
      <c r="C1441" s="2" t="s">
        <v>1813</v>
      </c>
      <c r="D1441" s="2" t="s">
        <v>1856</v>
      </c>
      <c r="E1441" s="2">
        <v>80161501</v>
      </c>
      <c r="F1441" s="2" t="s">
        <v>2226</v>
      </c>
      <c r="G1441" s="3">
        <v>1</v>
      </c>
      <c r="H1441" s="3">
        <v>1</v>
      </c>
      <c r="I1441" s="2">
        <v>10</v>
      </c>
      <c r="J1441" s="2">
        <v>1</v>
      </c>
      <c r="K1441" s="2" t="s">
        <v>30</v>
      </c>
      <c r="L1441" s="2" t="s">
        <v>31</v>
      </c>
      <c r="M1441" s="2" t="s">
        <v>911</v>
      </c>
      <c r="N1441" s="2">
        <v>0</v>
      </c>
      <c r="O1441" s="9">
        <v>13500000</v>
      </c>
      <c r="P1441" s="94">
        <v>13500000</v>
      </c>
      <c r="Q1441" s="1">
        <v>0</v>
      </c>
      <c r="R1441" s="2">
        <v>0</v>
      </c>
      <c r="S1441" s="2" t="s">
        <v>1481</v>
      </c>
      <c r="T1441" s="2" t="s">
        <v>1482</v>
      </c>
      <c r="U1441" s="2" t="s">
        <v>1818</v>
      </c>
      <c r="V1441" s="2" t="s">
        <v>1819</v>
      </c>
      <c r="W1441" s="2" t="s">
        <v>1820</v>
      </c>
      <c r="X1441" s="2"/>
      <c r="Y1441" s="16" t="s">
        <v>1821</v>
      </c>
    </row>
    <row r="1442" spans="1:25" ht="90" x14ac:dyDescent="0.2">
      <c r="A1442" s="2" t="s">
        <v>2217</v>
      </c>
      <c r="B1442" s="2" t="s">
        <v>2305</v>
      </c>
      <c r="C1442" s="2" t="s">
        <v>1813</v>
      </c>
      <c r="D1442" s="2" t="s">
        <v>1856</v>
      </c>
      <c r="E1442" s="2">
        <v>80161501</v>
      </c>
      <c r="F1442" s="2" t="s">
        <v>2226</v>
      </c>
      <c r="G1442" s="3">
        <v>1</v>
      </c>
      <c r="H1442" s="3">
        <v>1</v>
      </c>
      <c r="I1442" s="2">
        <v>10</v>
      </c>
      <c r="J1442" s="2">
        <v>1</v>
      </c>
      <c r="K1442" s="2" t="s">
        <v>30</v>
      </c>
      <c r="L1442" s="2" t="s">
        <v>31</v>
      </c>
      <c r="M1442" s="2" t="s">
        <v>911</v>
      </c>
      <c r="N1442" s="2">
        <v>0</v>
      </c>
      <c r="O1442" s="9">
        <v>13500000</v>
      </c>
      <c r="P1442" s="94">
        <v>13500000</v>
      </c>
      <c r="Q1442" s="1">
        <v>0</v>
      </c>
      <c r="R1442" s="2">
        <v>0</v>
      </c>
      <c r="S1442" s="2" t="s">
        <v>1481</v>
      </c>
      <c r="T1442" s="2" t="s">
        <v>1482</v>
      </c>
      <c r="U1442" s="2" t="s">
        <v>1818</v>
      </c>
      <c r="V1442" s="2" t="s">
        <v>1819</v>
      </c>
      <c r="W1442" s="2" t="s">
        <v>1820</v>
      </c>
      <c r="X1442" s="2"/>
      <c r="Y1442" s="16" t="s">
        <v>1821</v>
      </c>
    </row>
    <row r="1443" spans="1:25" ht="90" x14ac:dyDescent="0.2">
      <c r="A1443" s="2" t="s">
        <v>2218</v>
      </c>
      <c r="B1443" s="2" t="s">
        <v>2305</v>
      </c>
      <c r="C1443" s="2" t="s">
        <v>1813</v>
      </c>
      <c r="D1443" s="2" t="s">
        <v>1856</v>
      </c>
      <c r="E1443" s="2">
        <v>80161501</v>
      </c>
      <c r="F1443" s="2" t="s">
        <v>2226</v>
      </c>
      <c r="G1443" s="3">
        <v>1</v>
      </c>
      <c r="H1443" s="3">
        <v>1</v>
      </c>
      <c r="I1443" s="2">
        <v>10</v>
      </c>
      <c r="J1443" s="2">
        <v>1</v>
      </c>
      <c r="K1443" s="2" t="s">
        <v>30</v>
      </c>
      <c r="L1443" s="2" t="s">
        <v>31</v>
      </c>
      <c r="M1443" s="2" t="s">
        <v>911</v>
      </c>
      <c r="N1443" s="2">
        <v>0</v>
      </c>
      <c r="O1443" s="9">
        <v>13500000</v>
      </c>
      <c r="P1443" s="94">
        <v>13500000</v>
      </c>
      <c r="Q1443" s="1">
        <v>0</v>
      </c>
      <c r="R1443" s="2">
        <v>0</v>
      </c>
      <c r="S1443" s="2" t="s">
        <v>1481</v>
      </c>
      <c r="T1443" s="2" t="s">
        <v>1482</v>
      </c>
      <c r="U1443" s="2" t="s">
        <v>1818</v>
      </c>
      <c r="V1443" s="2" t="s">
        <v>1819</v>
      </c>
      <c r="W1443" s="2" t="s">
        <v>1820</v>
      </c>
      <c r="X1443" s="2"/>
      <c r="Y1443" s="16" t="s">
        <v>1821</v>
      </c>
    </row>
    <row r="1444" spans="1:25" ht="90" x14ac:dyDescent="0.2">
      <c r="A1444" s="2" t="s">
        <v>2219</v>
      </c>
      <c r="B1444" s="2" t="s">
        <v>2305</v>
      </c>
      <c r="C1444" s="2" t="s">
        <v>1813</v>
      </c>
      <c r="D1444" s="2" t="s">
        <v>1856</v>
      </c>
      <c r="E1444" s="2">
        <v>80161501</v>
      </c>
      <c r="F1444" s="2" t="s">
        <v>2226</v>
      </c>
      <c r="G1444" s="3">
        <v>1</v>
      </c>
      <c r="H1444" s="3">
        <v>1</v>
      </c>
      <c r="I1444" s="2">
        <v>10</v>
      </c>
      <c r="J1444" s="2">
        <v>1</v>
      </c>
      <c r="K1444" s="2" t="s">
        <v>30</v>
      </c>
      <c r="L1444" s="2" t="s">
        <v>31</v>
      </c>
      <c r="M1444" s="2" t="s">
        <v>911</v>
      </c>
      <c r="N1444" s="2">
        <v>0</v>
      </c>
      <c r="O1444" s="9">
        <v>13500000</v>
      </c>
      <c r="P1444" s="94">
        <v>13500000</v>
      </c>
      <c r="Q1444" s="1">
        <v>0</v>
      </c>
      <c r="R1444" s="2">
        <v>0</v>
      </c>
      <c r="S1444" s="2" t="s">
        <v>1481</v>
      </c>
      <c r="T1444" s="2" t="s">
        <v>1482</v>
      </c>
      <c r="U1444" s="2" t="s">
        <v>1818</v>
      </c>
      <c r="V1444" s="2" t="s">
        <v>1819</v>
      </c>
      <c r="W1444" s="2" t="s">
        <v>1820</v>
      </c>
      <c r="X1444" s="2"/>
      <c r="Y1444" s="16" t="s">
        <v>1821</v>
      </c>
    </row>
    <row r="1445" spans="1:25" ht="90" x14ac:dyDescent="0.2">
      <c r="A1445" s="2" t="s">
        <v>2220</v>
      </c>
      <c r="B1445" s="2" t="s">
        <v>2305</v>
      </c>
      <c r="C1445" s="2" t="s">
        <v>1813</v>
      </c>
      <c r="D1445" s="2" t="s">
        <v>1856</v>
      </c>
      <c r="E1445" s="2">
        <v>80161501</v>
      </c>
      <c r="F1445" s="2" t="s">
        <v>2226</v>
      </c>
      <c r="G1445" s="3">
        <v>1</v>
      </c>
      <c r="H1445" s="3">
        <v>1</v>
      </c>
      <c r="I1445" s="2">
        <v>10</v>
      </c>
      <c r="J1445" s="2">
        <v>1</v>
      </c>
      <c r="K1445" s="2" t="s">
        <v>30</v>
      </c>
      <c r="L1445" s="2" t="s">
        <v>31</v>
      </c>
      <c r="M1445" s="2" t="s">
        <v>911</v>
      </c>
      <c r="N1445" s="2">
        <v>0</v>
      </c>
      <c r="O1445" s="9">
        <v>13500000</v>
      </c>
      <c r="P1445" s="94">
        <v>13500000</v>
      </c>
      <c r="Q1445" s="1">
        <v>0</v>
      </c>
      <c r="R1445" s="2">
        <v>0</v>
      </c>
      <c r="S1445" s="2" t="s">
        <v>1481</v>
      </c>
      <c r="T1445" s="2" t="s">
        <v>1482</v>
      </c>
      <c r="U1445" s="2" t="s">
        <v>1818</v>
      </c>
      <c r="V1445" s="2" t="s">
        <v>1819</v>
      </c>
      <c r="W1445" s="2" t="s">
        <v>1820</v>
      </c>
      <c r="X1445" s="2"/>
      <c r="Y1445" s="100" t="s">
        <v>1821</v>
      </c>
    </row>
    <row r="1446" spans="1:25" ht="90" x14ac:dyDescent="0.2">
      <c r="A1446" s="2" t="s">
        <v>2221</v>
      </c>
      <c r="B1446" s="2" t="s">
        <v>2305</v>
      </c>
      <c r="C1446" s="2" t="s">
        <v>1813</v>
      </c>
      <c r="D1446" s="2" t="s">
        <v>1856</v>
      </c>
      <c r="E1446" s="2">
        <v>80161501</v>
      </c>
      <c r="F1446" s="2" t="s">
        <v>2226</v>
      </c>
      <c r="G1446" s="3">
        <v>1</v>
      </c>
      <c r="H1446" s="3">
        <v>1</v>
      </c>
      <c r="I1446" s="2">
        <v>10</v>
      </c>
      <c r="J1446" s="2">
        <v>1</v>
      </c>
      <c r="K1446" s="2" t="s">
        <v>30</v>
      </c>
      <c r="L1446" s="2" t="s">
        <v>31</v>
      </c>
      <c r="M1446" s="2" t="s">
        <v>911</v>
      </c>
      <c r="N1446" s="2">
        <v>0</v>
      </c>
      <c r="O1446" s="9">
        <v>13500000</v>
      </c>
      <c r="P1446" s="94">
        <v>13500000</v>
      </c>
      <c r="Q1446" s="1">
        <v>0</v>
      </c>
      <c r="R1446" s="2">
        <v>0</v>
      </c>
      <c r="S1446" s="2" t="s">
        <v>1481</v>
      </c>
      <c r="T1446" s="2" t="s">
        <v>1482</v>
      </c>
      <c r="U1446" s="2" t="s">
        <v>1818</v>
      </c>
      <c r="V1446" s="2" t="s">
        <v>1819</v>
      </c>
      <c r="W1446" s="2" t="s">
        <v>1820</v>
      </c>
      <c r="X1446" s="2"/>
      <c r="Y1446" s="16" t="s">
        <v>1821</v>
      </c>
    </row>
    <row r="1447" spans="1:25" ht="90" x14ac:dyDescent="0.2">
      <c r="A1447" s="2" t="s">
        <v>2222</v>
      </c>
      <c r="B1447" s="2" t="s">
        <v>2305</v>
      </c>
      <c r="C1447" s="2" t="s">
        <v>1813</v>
      </c>
      <c r="D1447" s="2" t="s">
        <v>1856</v>
      </c>
      <c r="E1447" s="2">
        <v>80161501</v>
      </c>
      <c r="F1447" s="2" t="s">
        <v>2226</v>
      </c>
      <c r="G1447" s="3">
        <v>1</v>
      </c>
      <c r="H1447" s="3">
        <v>1</v>
      </c>
      <c r="I1447" s="2">
        <v>10</v>
      </c>
      <c r="J1447" s="2">
        <v>1</v>
      </c>
      <c r="K1447" s="2" t="s">
        <v>30</v>
      </c>
      <c r="L1447" s="2" t="s">
        <v>31</v>
      </c>
      <c r="M1447" s="2" t="s">
        <v>911</v>
      </c>
      <c r="N1447" s="2">
        <v>0</v>
      </c>
      <c r="O1447" s="9">
        <v>13500000</v>
      </c>
      <c r="P1447" s="94">
        <v>13500000</v>
      </c>
      <c r="Q1447" s="1">
        <v>0</v>
      </c>
      <c r="R1447" s="2">
        <v>0</v>
      </c>
      <c r="S1447" s="2" t="s">
        <v>1481</v>
      </c>
      <c r="T1447" s="2" t="s">
        <v>1482</v>
      </c>
      <c r="U1447" s="2" t="s">
        <v>1818</v>
      </c>
      <c r="V1447" s="2" t="s">
        <v>1819</v>
      </c>
      <c r="W1447" s="2" t="s">
        <v>1820</v>
      </c>
      <c r="X1447" s="2"/>
      <c r="Y1447" s="16" t="s">
        <v>1821</v>
      </c>
    </row>
    <row r="1448" spans="1:25" ht="90" x14ac:dyDescent="0.2">
      <c r="A1448" s="2" t="s">
        <v>2223</v>
      </c>
      <c r="B1448" s="2" t="s">
        <v>2305</v>
      </c>
      <c r="C1448" s="2" t="s">
        <v>1813</v>
      </c>
      <c r="D1448" s="2" t="s">
        <v>1856</v>
      </c>
      <c r="E1448" s="2">
        <v>80161501</v>
      </c>
      <c r="F1448" s="2" t="s">
        <v>2226</v>
      </c>
      <c r="G1448" s="3">
        <v>1</v>
      </c>
      <c r="H1448" s="3">
        <v>1</v>
      </c>
      <c r="I1448" s="2">
        <v>10</v>
      </c>
      <c r="J1448" s="2">
        <v>1</v>
      </c>
      <c r="K1448" s="2" t="s">
        <v>30</v>
      </c>
      <c r="L1448" s="2" t="s">
        <v>31</v>
      </c>
      <c r="M1448" s="2" t="s">
        <v>911</v>
      </c>
      <c r="N1448" s="2">
        <v>0</v>
      </c>
      <c r="O1448" s="9">
        <v>13500000</v>
      </c>
      <c r="P1448" s="94">
        <v>13500000</v>
      </c>
      <c r="Q1448" s="1">
        <v>0</v>
      </c>
      <c r="R1448" s="2">
        <v>0</v>
      </c>
      <c r="S1448" s="2" t="s">
        <v>1481</v>
      </c>
      <c r="T1448" s="2" t="s">
        <v>1482</v>
      </c>
      <c r="U1448" s="2" t="s">
        <v>1818</v>
      </c>
      <c r="V1448" s="2" t="s">
        <v>1819</v>
      </c>
      <c r="W1448" s="2" t="s">
        <v>1820</v>
      </c>
      <c r="X1448" s="2"/>
      <c r="Y1448" s="16" t="s">
        <v>1821</v>
      </c>
    </row>
    <row r="1449" spans="1:25" ht="90" x14ac:dyDescent="0.2">
      <c r="A1449" s="2" t="s">
        <v>2224</v>
      </c>
      <c r="B1449" s="2" t="s">
        <v>2305</v>
      </c>
      <c r="C1449" s="2" t="s">
        <v>2086</v>
      </c>
      <c r="D1449" s="59" t="s">
        <v>2122</v>
      </c>
      <c r="E1449" s="59">
        <v>86101710</v>
      </c>
      <c r="F1449" s="2" t="s">
        <v>2123</v>
      </c>
      <c r="G1449" s="3">
        <v>1</v>
      </c>
      <c r="H1449" s="3">
        <v>1</v>
      </c>
      <c r="I1449" s="2">
        <v>11</v>
      </c>
      <c r="J1449" s="2">
        <v>1</v>
      </c>
      <c r="K1449" s="2" t="s">
        <v>30</v>
      </c>
      <c r="L1449" s="2" t="s">
        <v>31</v>
      </c>
      <c r="M1449" s="2" t="s">
        <v>57</v>
      </c>
      <c r="N1449" s="2">
        <v>0</v>
      </c>
      <c r="O1449" s="9">
        <v>77000000</v>
      </c>
      <c r="P1449" s="8">
        <v>77000000</v>
      </c>
      <c r="Q1449" s="1">
        <v>0</v>
      </c>
      <c r="R1449" s="2">
        <v>0</v>
      </c>
      <c r="S1449" s="2" t="s">
        <v>1481</v>
      </c>
      <c r="T1449" s="2" t="s">
        <v>1482</v>
      </c>
      <c r="U1449" s="2" t="s">
        <v>1818</v>
      </c>
      <c r="V1449" s="2" t="s">
        <v>1819</v>
      </c>
      <c r="W1449" s="2" t="s">
        <v>1820</v>
      </c>
      <c r="X1449" s="2"/>
      <c r="Y1449" s="100" t="s">
        <v>1821</v>
      </c>
    </row>
    <row r="1450" spans="1:25" ht="120" x14ac:dyDescent="0.2">
      <c r="A1450" s="2" t="s">
        <v>2225</v>
      </c>
      <c r="B1450" s="2" t="s">
        <v>2305</v>
      </c>
      <c r="C1450" s="2" t="s">
        <v>2086</v>
      </c>
      <c r="D1450" s="59" t="s">
        <v>2122</v>
      </c>
      <c r="E1450" s="2">
        <v>86101710</v>
      </c>
      <c r="F1450" s="2" t="s">
        <v>2227</v>
      </c>
      <c r="G1450" s="3">
        <v>1</v>
      </c>
      <c r="H1450" s="3">
        <v>1</v>
      </c>
      <c r="I1450" s="2">
        <v>11.5</v>
      </c>
      <c r="J1450" s="2">
        <v>1</v>
      </c>
      <c r="K1450" s="2" t="s">
        <v>30</v>
      </c>
      <c r="L1450" s="2" t="s">
        <v>31</v>
      </c>
      <c r="M1450" s="2" t="s">
        <v>57</v>
      </c>
      <c r="N1450" s="2">
        <v>0</v>
      </c>
      <c r="O1450" s="9">
        <v>54878150</v>
      </c>
      <c r="P1450" s="8">
        <v>54878150</v>
      </c>
      <c r="Q1450" s="1">
        <v>0</v>
      </c>
      <c r="R1450" s="2">
        <v>0</v>
      </c>
      <c r="S1450" s="2" t="s">
        <v>1481</v>
      </c>
      <c r="T1450" s="2" t="s">
        <v>1482</v>
      </c>
      <c r="U1450" s="2" t="s">
        <v>1818</v>
      </c>
      <c r="V1450" s="2" t="s">
        <v>1819</v>
      </c>
      <c r="W1450" s="2" t="s">
        <v>1820</v>
      </c>
      <c r="X1450" s="2"/>
      <c r="Y1450" s="100" t="s">
        <v>1821</v>
      </c>
    </row>
    <row r="1451" spans="1:25" ht="120" x14ac:dyDescent="0.2">
      <c r="A1451" s="2" t="s">
        <v>2228</v>
      </c>
      <c r="B1451" s="2" t="s">
        <v>2305</v>
      </c>
      <c r="C1451" s="2" t="s">
        <v>1813</v>
      </c>
      <c r="D1451" s="2" t="s">
        <v>1950</v>
      </c>
      <c r="E1451" s="2">
        <v>85151702</v>
      </c>
      <c r="F1451" s="2" t="s">
        <v>2229</v>
      </c>
      <c r="G1451" s="3">
        <v>6</v>
      </c>
      <c r="H1451" s="3">
        <v>7</v>
      </c>
      <c r="I1451" s="2">
        <v>4.5</v>
      </c>
      <c r="J1451" s="2">
        <v>1</v>
      </c>
      <c r="K1451" s="2" t="s">
        <v>944</v>
      </c>
      <c r="L1451" s="2" t="s">
        <v>1194</v>
      </c>
      <c r="M1451" s="2" t="s">
        <v>945</v>
      </c>
      <c r="N1451" s="2">
        <v>0</v>
      </c>
      <c r="O1451" s="67">
        <v>893650718</v>
      </c>
      <c r="P1451" s="68">
        <v>893650718</v>
      </c>
      <c r="Q1451" s="2">
        <v>0</v>
      </c>
      <c r="R1451" s="2">
        <v>0</v>
      </c>
      <c r="S1451" s="2" t="s">
        <v>1481</v>
      </c>
      <c r="T1451" s="2" t="s">
        <v>1482</v>
      </c>
      <c r="U1451" s="2" t="s">
        <v>1818</v>
      </c>
      <c r="V1451" s="2" t="s">
        <v>1819</v>
      </c>
      <c r="W1451" s="2" t="s">
        <v>1820</v>
      </c>
      <c r="X1451" s="2"/>
      <c r="Y1451" s="100" t="s">
        <v>1821</v>
      </c>
    </row>
    <row r="1452" spans="1:25" ht="135" x14ac:dyDescent="0.2">
      <c r="A1452" s="2" t="s">
        <v>2230</v>
      </c>
      <c r="B1452" s="2" t="s">
        <v>2305</v>
      </c>
      <c r="C1452" s="2" t="s">
        <v>1960</v>
      </c>
      <c r="D1452" s="59" t="s">
        <v>2079</v>
      </c>
      <c r="E1452" s="59" t="s">
        <v>2080</v>
      </c>
      <c r="F1452" s="2" t="s">
        <v>2293</v>
      </c>
      <c r="G1452" s="2">
        <v>5</v>
      </c>
      <c r="H1452" s="2">
        <v>6</v>
      </c>
      <c r="I1452" s="2">
        <v>3</v>
      </c>
      <c r="J1452" s="2">
        <v>1</v>
      </c>
      <c r="K1452" s="2" t="s">
        <v>944</v>
      </c>
      <c r="L1452" s="2" t="s">
        <v>1194</v>
      </c>
      <c r="M1452" s="2" t="s">
        <v>945</v>
      </c>
      <c r="N1452" s="2">
        <v>0</v>
      </c>
      <c r="O1452" s="63">
        <v>340000000</v>
      </c>
      <c r="P1452" s="64">
        <v>340000000</v>
      </c>
      <c r="Q1452" s="1">
        <v>0</v>
      </c>
      <c r="R1452" s="2">
        <v>0</v>
      </c>
      <c r="S1452" s="2" t="s">
        <v>1481</v>
      </c>
      <c r="T1452" s="2" t="s">
        <v>1482</v>
      </c>
      <c r="U1452" s="2" t="s">
        <v>1818</v>
      </c>
      <c r="V1452" s="2" t="s">
        <v>1819</v>
      </c>
      <c r="W1452" s="2" t="s">
        <v>1820</v>
      </c>
      <c r="X1452" s="17"/>
      <c r="Y1452" s="100" t="s">
        <v>1821</v>
      </c>
    </row>
    <row r="1453" spans="1:25" ht="90" x14ac:dyDescent="0.2">
      <c r="A1453" s="2" t="s">
        <v>2231</v>
      </c>
      <c r="B1453" s="2" t="s">
        <v>2305</v>
      </c>
      <c r="C1453" s="2" t="s">
        <v>1813</v>
      </c>
      <c r="D1453" s="59" t="s">
        <v>1856</v>
      </c>
      <c r="E1453" s="2">
        <v>93151507</v>
      </c>
      <c r="F1453" s="2" t="s">
        <v>2294</v>
      </c>
      <c r="G1453" s="3">
        <v>6</v>
      </c>
      <c r="H1453" s="3">
        <v>6</v>
      </c>
      <c r="I1453" s="2">
        <v>6</v>
      </c>
      <c r="J1453" s="2">
        <v>1</v>
      </c>
      <c r="K1453" s="2" t="s">
        <v>30</v>
      </c>
      <c r="L1453" s="2" t="s">
        <v>31</v>
      </c>
      <c r="M1453" s="2" t="s">
        <v>57</v>
      </c>
      <c r="N1453" s="2">
        <v>0</v>
      </c>
      <c r="O1453" s="63">
        <v>30000000</v>
      </c>
      <c r="P1453" s="64">
        <v>30000000</v>
      </c>
      <c r="Q1453" s="1">
        <v>0</v>
      </c>
      <c r="R1453" s="2">
        <v>0</v>
      </c>
      <c r="S1453" s="2" t="s">
        <v>1481</v>
      </c>
      <c r="T1453" s="2" t="s">
        <v>1482</v>
      </c>
      <c r="U1453" s="2" t="s">
        <v>1818</v>
      </c>
      <c r="V1453" s="2" t="s">
        <v>1819</v>
      </c>
      <c r="W1453" s="2" t="s">
        <v>2295</v>
      </c>
      <c r="X1453" s="2"/>
      <c r="Y1453" s="110" t="s">
        <v>2296</v>
      </c>
    </row>
    <row r="1454" spans="1:25" ht="90" x14ac:dyDescent="0.2">
      <c r="A1454" s="2" t="s">
        <v>2232</v>
      </c>
      <c r="B1454" s="2" t="s">
        <v>2305</v>
      </c>
      <c r="C1454" s="2" t="s">
        <v>1960</v>
      </c>
      <c r="D1454" s="59" t="s">
        <v>1968</v>
      </c>
      <c r="E1454" s="2">
        <v>80101604</v>
      </c>
      <c r="F1454" s="2" t="s">
        <v>2297</v>
      </c>
      <c r="G1454" s="3">
        <v>6</v>
      </c>
      <c r="H1454" s="3">
        <v>7</v>
      </c>
      <c r="I1454" s="2">
        <v>6</v>
      </c>
      <c r="J1454" s="2">
        <v>1</v>
      </c>
      <c r="K1454" s="2" t="s">
        <v>30</v>
      </c>
      <c r="L1454" s="2" t="s">
        <v>31</v>
      </c>
      <c r="M1454" s="2" t="s">
        <v>57</v>
      </c>
      <c r="N1454" s="2">
        <v>0</v>
      </c>
      <c r="O1454" s="63">
        <v>48000000</v>
      </c>
      <c r="P1454" s="64">
        <v>48000000</v>
      </c>
      <c r="Q1454" s="1">
        <v>0</v>
      </c>
      <c r="R1454" s="2">
        <v>0</v>
      </c>
      <c r="S1454" s="2" t="s">
        <v>1481</v>
      </c>
      <c r="T1454" s="2" t="s">
        <v>1482</v>
      </c>
      <c r="U1454" s="2" t="s">
        <v>1818</v>
      </c>
      <c r="V1454" s="2" t="s">
        <v>1819</v>
      </c>
      <c r="W1454" s="2" t="s">
        <v>2295</v>
      </c>
      <c r="X1454" s="2"/>
      <c r="Y1454" s="16" t="s">
        <v>2296</v>
      </c>
    </row>
    <row r="1455" spans="1:25" ht="90" x14ac:dyDescent="0.2">
      <c r="A1455" s="2" t="s">
        <v>2233</v>
      </c>
      <c r="B1455" s="2" t="s">
        <v>2305</v>
      </c>
      <c r="C1455" s="2" t="s">
        <v>1960</v>
      </c>
      <c r="D1455" s="59" t="s">
        <v>1968</v>
      </c>
      <c r="E1455" s="2">
        <v>93151507</v>
      </c>
      <c r="F1455" s="2" t="s">
        <v>2298</v>
      </c>
      <c r="G1455" s="3">
        <v>6</v>
      </c>
      <c r="H1455" s="3">
        <v>7</v>
      </c>
      <c r="I1455" s="2">
        <v>6</v>
      </c>
      <c r="J1455" s="2">
        <v>1</v>
      </c>
      <c r="K1455" s="2" t="s">
        <v>30</v>
      </c>
      <c r="L1455" s="2" t="s">
        <v>31</v>
      </c>
      <c r="M1455" s="2" t="s">
        <v>57</v>
      </c>
      <c r="N1455" s="2">
        <v>0</v>
      </c>
      <c r="O1455" s="63">
        <v>18000000</v>
      </c>
      <c r="P1455" s="64">
        <v>18000000</v>
      </c>
      <c r="Q1455" s="1">
        <v>0</v>
      </c>
      <c r="R1455" s="2">
        <v>0</v>
      </c>
      <c r="S1455" s="2" t="s">
        <v>1481</v>
      </c>
      <c r="T1455" s="2" t="s">
        <v>1482</v>
      </c>
      <c r="U1455" s="2" t="s">
        <v>1818</v>
      </c>
      <c r="V1455" s="2" t="s">
        <v>1819</v>
      </c>
      <c r="W1455" s="2" t="s">
        <v>2295</v>
      </c>
      <c r="X1455" s="2"/>
      <c r="Y1455" s="100" t="s">
        <v>2296</v>
      </c>
    </row>
    <row r="1456" spans="1:25" ht="90" x14ac:dyDescent="0.2">
      <c r="A1456" s="2" t="s">
        <v>2234</v>
      </c>
      <c r="B1456" s="2" t="s">
        <v>2305</v>
      </c>
      <c r="C1456" s="2" t="s">
        <v>1960</v>
      </c>
      <c r="D1456" s="59" t="s">
        <v>1968</v>
      </c>
      <c r="E1456" s="2">
        <v>93151507</v>
      </c>
      <c r="F1456" s="2" t="s">
        <v>2298</v>
      </c>
      <c r="G1456" s="3">
        <v>6</v>
      </c>
      <c r="H1456" s="3">
        <v>7</v>
      </c>
      <c r="I1456" s="2">
        <v>6</v>
      </c>
      <c r="J1456" s="2">
        <v>1</v>
      </c>
      <c r="K1456" s="2" t="s">
        <v>30</v>
      </c>
      <c r="L1456" s="2" t="s">
        <v>31</v>
      </c>
      <c r="M1456" s="2" t="s">
        <v>57</v>
      </c>
      <c r="N1456" s="2">
        <v>0</v>
      </c>
      <c r="O1456" s="63">
        <v>18000000</v>
      </c>
      <c r="P1456" s="64">
        <v>18000000</v>
      </c>
      <c r="Q1456" s="1">
        <v>0</v>
      </c>
      <c r="R1456" s="2">
        <v>0</v>
      </c>
      <c r="S1456" s="2" t="s">
        <v>1481</v>
      </c>
      <c r="T1456" s="2" t="s">
        <v>1482</v>
      </c>
      <c r="U1456" s="2" t="s">
        <v>1818</v>
      </c>
      <c r="V1456" s="2" t="s">
        <v>1819</v>
      </c>
      <c r="W1456" s="2" t="s">
        <v>2295</v>
      </c>
      <c r="X1456" s="2"/>
      <c r="Y1456" s="16" t="s">
        <v>2296</v>
      </c>
    </row>
    <row r="1457" spans="1:25" ht="90" x14ac:dyDescent="0.2">
      <c r="A1457" s="2" t="s">
        <v>2235</v>
      </c>
      <c r="B1457" s="2" t="s">
        <v>2305</v>
      </c>
      <c r="C1457" s="2" t="s">
        <v>1960</v>
      </c>
      <c r="D1457" s="59" t="s">
        <v>1968</v>
      </c>
      <c r="E1457" s="2">
        <v>80101604</v>
      </c>
      <c r="F1457" s="2" t="s">
        <v>2299</v>
      </c>
      <c r="G1457" s="3">
        <v>6</v>
      </c>
      <c r="H1457" s="3">
        <v>7</v>
      </c>
      <c r="I1457" s="2">
        <v>6</v>
      </c>
      <c r="J1457" s="2">
        <v>1</v>
      </c>
      <c r="K1457" s="2" t="s">
        <v>30</v>
      </c>
      <c r="L1457" s="2" t="s">
        <v>31</v>
      </c>
      <c r="M1457" s="2" t="s">
        <v>57</v>
      </c>
      <c r="N1457" s="2">
        <v>0</v>
      </c>
      <c r="O1457" s="63">
        <v>36000000</v>
      </c>
      <c r="P1457" s="64">
        <v>36000000</v>
      </c>
      <c r="Q1457" s="1">
        <v>0</v>
      </c>
      <c r="R1457" s="2">
        <v>0</v>
      </c>
      <c r="S1457" s="2" t="s">
        <v>1481</v>
      </c>
      <c r="T1457" s="2" t="s">
        <v>1482</v>
      </c>
      <c r="U1457" s="2" t="s">
        <v>1818</v>
      </c>
      <c r="V1457" s="2" t="s">
        <v>1819</v>
      </c>
      <c r="W1457" s="2" t="s">
        <v>2295</v>
      </c>
      <c r="X1457" s="2"/>
      <c r="Y1457" s="16" t="s">
        <v>2296</v>
      </c>
    </row>
    <row r="1458" spans="1:25" ht="90" x14ac:dyDescent="0.2">
      <c r="A1458" s="2" t="s">
        <v>2236</v>
      </c>
      <c r="B1458" s="2" t="s">
        <v>2305</v>
      </c>
      <c r="C1458" s="2" t="s">
        <v>1960</v>
      </c>
      <c r="D1458" s="59" t="s">
        <v>1968</v>
      </c>
      <c r="E1458" s="2">
        <v>80101604</v>
      </c>
      <c r="F1458" s="2" t="s">
        <v>2299</v>
      </c>
      <c r="G1458" s="3">
        <v>6</v>
      </c>
      <c r="H1458" s="3">
        <v>7</v>
      </c>
      <c r="I1458" s="2">
        <v>6</v>
      </c>
      <c r="J1458" s="2">
        <v>1</v>
      </c>
      <c r="K1458" s="2" t="s">
        <v>30</v>
      </c>
      <c r="L1458" s="2" t="s">
        <v>31</v>
      </c>
      <c r="M1458" s="2" t="s">
        <v>57</v>
      </c>
      <c r="N1458" s="2">
        <v>0</v>
      </c>
      <c r="O1458" s="63">
        <v>30000000</v>
      </c>
      <c r="P1458" s="64">
        <v>30000000</v>
      </c>
      <c r="Q1458" s="1">
        <v>0</v>
      </c>
      <c r="R1458" s="2">
        <v>0</v>
      </c>
      <c r="S1458" s="2" t="s">
        <v>1481</v>
      </c>
      <c r="T1458" s="2" t="s">
        <v>1482</v>
      </c>
      <c r="U1458" s="2" t="s">
        <v>1818</v>
      </c>
      <c r="V1458" s="2" t="s">
        <v>1819</v>
      </c>
      <c r="W1458" s="2" t="s">
        <v>2295</v>
      </c>
      <c r="X1458" s="2"/>
      <c r="Y1458" s="16" t="s">
        <v>2296</v>
      </c>
    </row>
    <row r="1459" spans="1:25" ht="90" x14ac:dyDescent="0.2">
      <c r="A1459" s="2" t="s">
        <v>2237</v>
      </c>
      <c r="B1459" s="2" t="s">
        <v>2305</v>
      </c>
      <c r="C1459" s="2" t="s">
        <v>1960</v>
      </c>
      <c r="D1459" s="59" t="s">
        <v>1968</v>
      </c>
      <c r="E1459" s="2">
        <v>80101604</v>
      </c>
      <c r="F1459" s="2" t="s">
        <v>2299</v>
      </c>
      <c r="G1459" s="3">
        <v>6</v>
      </c>
      <c r="H1459" s="3">
        <v>7</v>
      </c>
      <c r="I1459" s="2">
        <v>6</v>
      </c>
      <c r="J1459" s="2">
        <v>1</v>
      </c>
      <c r="K1459" s="2" t="s">
        <v>30</v>
      </c>
      <c r="L1459" s="2" t="s">
        <v>31</v>
      </c>
      <c r="M1459" s="2" t="s">
        <v>57</v>
      </c>
      <c r="N1459" s="2">
        <v>0</v>
      </c>
      <c r="O1459" s="63">
        <v>23400000</v>
      </c>
      <c r="P1459" s="64">
        <v>23400000</v>
      </c>
      <c r="Q1459" s="1">
        <v>0</v>
      </c>
      <c r="R1459" s="2">
        <v>0</v>
      </c>
      <c r="S1459" s="2" t="s">
        <v>1481</v>
      </c>
      <c r="T1459" s="2" t="s">
        <v>1482</v>
      </c>
      <c r="U1459" s="2" t="s">
        <v>1818</v>
      </c>
      <c r="V1459" s="2" t="s">
        <v>1819</v>
      </c>
      <c r="W1459" s="2" t="s">
        <v>2295</v>
      </c>
      <c r="X1459" s="2"/>
      <c r="Y1459" s="16" t="s">
        <v>2296</v>
      </c>
    </row>
    <row r="1460" spans="1:25" ht="90" x14ac:dyDescent="0.2">
      <c r="A1460" s="2" t="s">
        <v>2238</v>
      </c>
      <c r="B1460" s="2" t="s">
        <v>2305</v>
      </c>
      <c r="C1460" s="2" t="s">
        <v>1960</v>
      </c>
      <c r="D1460" s="59" t="s">
        <v>1968</v>
      </c>
      <c r="E1460" s="2">
        <v>80101604</v>
      </c>
      <c r="F1460" s="2" t="s">
        <v>2299</v>
      </c>
      <c r="G1460" s="3">
        <v>6</v>
      </c>
      <c r="H1460" s="3">
        <v>7</v>
      </c>
      <c r="I1460" s="2">
        <v>6</v>
      </c>
      <c r="J1460" s="2">
        <v>1</v>
      </c>
      <c r="K1460" s="2" t="s">
        <v>30</v>
      </c>
      <c r="L1460" s="2" t="s">
        <v>31</v>
      </c>
      <c r="M1460" s="2" t="s">
        <v>57</v>
      </c>
      <c r="N1460" s="2">
        <v>0</v>
      </c>
      <c r="O1460" s="63">
        <v>54000000</v>
      </c>
      <c r="P1460" s="64">
        <v>54000000</v>
      </c>
      <c r="Q1460" s="1">
        <v>0</v>
      </c>
      <c r="R1460" s="2">
        <v>0</v>
      </c>
      <c r="S1460" s="2" t="s">
        <v>1481</v>
      </c>
      <c r="T1460" s="2" t="s">
        <v>1482</v>
      </c>
      <c r="U1460" s="2" t="s">
        <v>1818</v>
      </c>
      <c r="V1460" s="2" t="s">
        <v>1819</v>
      </c>
      <c r="W1460" s="2" t="s">
        <v>2295</v>
      </c>
      <c r="X1460" s="2"/>
      <c r="Y1460" s="16" t="s">
        <v>2296</v>
      </c>
    </row>
    <row r="1461" spans="1:25" ht="90" x14ac:dyDescent="0.2">
      <c r="A1461" s="2" t="s">
        <v>2239</v>
      </c>
      <c r="B1461" s="2" t="s">
        <v>2305</v>
      </c>
      <c r="C1461" s="2" t="s">
        <v>1960</v>
      </c>
      <c r="D1461" s="59" t="s">
        <v>1968</v>
      </c>
      <c r="E1461" s="2">
        <v>80101604</v>
      </c>
      <c r="F1461" s="2" t="s">
        <v>2299</v>
      </c>
      <c r="G1461" s="3">
        <v>6</v>
      </c>
      <c r="H1461" s="3">
        <v>7</v>
      </c>
      <c r="I1461" s="2">
        <v>6</v>
      </c>
      <c r="J1461" s="2">
        <v>1</v>
      </c>
      <c r="K1461" s="2" t="s">
        <v>30</v>
      </c>
      <c r="L1461" s="2" t="s">
        <v>31</v>
      </c>
      <c r="M1461" s="2" t="s">
        <v>57</v>
      </c>
      <c r="N1461" s="2">
        <v>0</v>
      </c>
      <c r="O1461" s="63">
        <v>18720006</v>
      </c>
      <c r="P1461" s="64">
        <v>18720006</v>
      </c>
      <c r="Q1461" s="1">
        <v>0</v>
      </c>
      <c r="R1461" s="2">
        <v>0</v>
      </c>
      <c r="S1461" s="2" t="s">
        <v>1481</v>
      </c>
      <c r="T1461" s="2" t="s">
        <v>1482</v>
      </c>
      <c r="U1461" s="2" t="s">
        <v>1818</v>
      </c>
      <c r="V1461" s="2" t="s">
        <v>1819</v>
      </c>
      <c r="W1461" s="2" t="s">
        <v>2295</v>
      </c>
      <c r="X1461" s="2"/>
      <c r="Y1461" s="100" t="s">
        <v>2296</v>
      </c>
    </row>
    <row r="1462" spans="1:25" ht="90" x14ac:dyDescent="0.2">
      <c r="A1462" s="2" t="s">
        <v>2240</v>
      </c>
      <c r="B1462" s="2" t="s">
        <v>2305</v>
      </c>
      <c r="C1462" s="2" t="s">
        <v>1960</v>
      </c>
      <c r="D1462" s="59" t="s">
        <v>1968</v>
      </c>
      <c r="E1462" s="2">
        <v>81111819</v>
      </c>
      <c r="F1462" s="2" t="s">
        <v>2300</v>
      </c>
      <c r="G1462" s="3">
        <v>6</v>
      </c>
      <c r="H1462" s="3">
        <v>7</v>
      </c>
      <c r="I1462" s="2" t="s">
        <v>2301</v>
      </c>
      <c r="J1462" s="2">
        <v>1</v>
      </c>
      <c r="K1462" s="2" t="s">
        <v>30</v>
      </c>
      <c r="L1462" s="2" t="s">
        <v>31</v>
      </c>
      <c r="M1462" s="2" t="s">
        <v>57</v>
      </c>
      <c r="N1462" s="2">
        <v>0</v>
      </c>
      <c r="O1462" s="63">
        <v>10416351</v>
      </c>
      <c r="P1462" s="64">
        <v>10416351</v>
      </c>
      <c r="Q1462" s="1">
        <v>0</v>
      </c>
      <c r="R1462" s="2">
        <v>0</v>
      </c>
      <c r="S1462" s="2" t="s">
        <v>1481</v>
      </c>
      <c r="T1462" s="2" t="s">
        <v>1482</v>
      </c>
      <c r="U1462" s="2" t="s">
        <v>1818</v>
      </c>
      <c r="V1462" s="2" t="s">
        <v>1819</v>
      </c>
      <c r="W1462" s="2" t="s">
        <v>2295</v>
      </c>
      <c r="X1462" s="2"/>
      <c r="Y1462" s="16" t="s">
        <v>2296</v>
      </c>
    </row>
    <row r="1463" spans="1:25" ht="90" x14ac:dyDescent="0.2">
      <c r="A1463" s="2" t="s">
        <v>2241</v>
      </c>
      <c r="B1463" s="2" t="s">
        <v>2305</v>
      </c>
      <c r="C1463" s="2" t="s">
        <v>1960</v>
      </c>
      <c r="D1463" s="59" t="s">
        <v>1968</v>
      </c>
      <c r="E1463" s="2">
        <v>81111819</v>
      </c>
      <c r="F1463" s="2" t="s">
        <v>2300</v>
      </c>
      <c r="G1463" s="3">
        <v>6</v>
      </c>
      <c r="H1463" s="3">
        <v>7</v>
      </c>
      <c r="I1463" s="2" t="s">
        <v>2301</v>
      </c>
      <c r="J1463" s="2">
        <v>1</v>
      </c>
      <c r="K1463" s="2" t="s">
        <v>30</v>
      </c>
      <c r="L1463" s="2" t="s">
        <v>31</v>
      </c>
      <c r="M1463" s="2" t="s">
        <v>57</v>
      </c>
      <c r="N1463" s="2">
        <v>0</v>
      </c>
      <c r="O1463" s="63">
        <v>10416351</v>
      </c>
      <c r="P1463" s="64">
        <v>10416351</v>
      </c>
      <c r="Q1463" s="1">
        <v>0</v>
      </c>
      <c r="R1463" s="2">
        <v>0</v>
      </c>
      <c r="S1463" s="2" t="s">
        <v>1481</v>
      </c>
      <c r="T1463" s="2" t="s">
        <v>1482</v>
      </c>
      <c r="U1463" s="2" t="s">
        <v>1818</v>
      </c>
      <c r="V1463" s="2" t="s">
        <v>1819</v>
      </c>
      <c r="W1463" s="2" t="s">
        <v>2295</v>
      </c>
      <c r="X1463" s="2"/>
      <c r="Y1463" s="16" t="s">
        <v>2296</v>
      </c>
    </row>
    <row r="1464" spans="1:25" ht="90" x14ac:dyDescent="0.2">
      <c r="A1464" s="2" t="s">
        <v>2242</v>
      </c>
      <c r="B1464" s="2" t="s">
        <v>2305</v>
      </c>
      <c r="C1464" s="2" t="s">
        <v>1960</v>
      </c>
      <c r="D1464" s="59" t="s">
        <v>1968</v>
      </c>
      <c r="E1464" s="2">
        <v>81111819</v>
      </c>
      <c r="F1464" s="2" t="s">
        <v>2300</v>
      </c>
      <c r="G1464" s="3">
        <v>6</v>
      </c>
      <c r="H1464" s="3">
        <v>7</v>
      </c>
      <c r="I1464" s="2" t="s">
        <v>2301</v>
      </c>
      <c r="J1464" s="2">
        <v>1</v>
      </c>
      <c r="K1464" s="2" t="s">
        <v>30</v>
      </c>
      <c r="L1464" s="2" t="s">
        <v>31</v>
      </c>
      <c r="M1464" s="2" t="s">
        <v>57</v>
      </c>
      <c r="N1464" s="2">
        <v>0</v>
      </c>
      <c r="O1464" s="63">
        <v>10416351</v>
      </c>
      <c r="P1464" s="64">
        <v>10416351</v>
      </c>
      <c r="Q1464" s="1">
        <v>0</v>
      </c>
      <c r="R1464" s="2">
        <v>0</v>
      </c>
      <c r="S1464" s="2" t="s">
        <v>1481</v>
      </c>
      <c r="T1464" s="2" t="s">
        <v>1482</v>
      </c>
      <c r="U1464" s="2" t="s">
        <v>1818</v>
      </c>
      <c r="V1464" s="2" t="s">
        <v>1819</v>
      </c>
      <c r="W1464" s="2" t="s">
        <v>2295</v>
      </c>
      <c r="X1464" s="2"/>
      <c r="Y1464" s="100" t="s">
        <v>2296</v>
      </c>
    </row>
    <row r="1465" spans="1:25" ht="90" x14ac:dyDescent="0.2">
      <c r="A1465" s="2" t="s">
        <v>2243</v>
      </c>
      <c r="B1465" s="2" t="s">
        <v>2305</v>
      </c>
      <c r="C1465" s="2" t="s">
        <v>1960</v>
      </c>
      <c r="D1465" s="59" t="s">
        <v>1968</v>
      </c>
      <c r="E1465" s="2">
        <v>81111819</v>
      </c>
      <c r="F1465" s="2" t="s">
        <v>2300</v>
      </c>
      <c r="G1465" s="3">
        <v>6</v>
      </c>
      <c r="H1465" s="3">
        <v>7</v>
      </c>
      <c r="I1465" s="2" t="s">
        <v>2301</v>
      </c>
      <c r="J1465" s="2">
        <v>1</v>
      </c>
      <c r="K1465" s="2" t="s">
        <v>30</v>
      </c>
      <c r="L1465" s="2" t="s">
        <v>31</v>
      </c>
      <c r="M1465" s="2" t="s">
        <v>57</v>
      </c>
      <c r="N1465" s="2">
        <v>0</v>
      </c>
      <c r="O1465" s="63">
        <v>10416351</v>
      </c>
      <c r="P1465" s="64">
        <v>10416351</v>
      </c>
      <c r="Q1465" s="1">
        <v>0</v>
      </c>
      <c r="R1465" s="2">
        <v>0</v>
      </c>
      <c r="S1465" s="2" t="s">
        <v>1481</v>
      </c>
      <c r="T1465" s="2" t="s">
        <v>1482</v>
      </c>
      <c r="U1465" s="2" t="s">
        <v>1818</v>
      </c>
      <c r="V1465" s="2" t="s">
        <v>1819</v>
      </c>
      <c r="W1465" s="2" t="s">
        <v>2295</v>
      </c>
      <c r="X1465" s="2"/>
      <c r="Y1465" s="16" t="s">
        <v>2296</v>
      </c>
    </row>
    <row r="1466" spans="1:25" ht="90" x14ac:dyDescent="0.2">
      <c r="A1466" s="2" t="s">
        <v>2244</v>
      </c>
      <c r="B1466" s="2" t="s">
        <v>2305</v>
      </c>
      <c r="C1466" s="2" t="s">
        <v>1960</v>
      </c>
      <c r="D1466" s="59" t="s">
        <v>1968</v>
      </c>
      <c r="E1466" s="2">
        <v>81111819</v>
      </c>
      <c r="F1466" s="2" t="s">
        <v>2300</v>
      </c>
      <c r="G1466" s="3">
        <v>6</v>
      </c>
      <c r="H1466" s="3">
        <v>7</v>
      </c>
      <c r="I1466" s="2" t="s">
        <v>2301</v>
      </c>
      <c r="J1466" s="2">
        <v>1</v>
      </c>
      <c r="K1466" s="2" t="s">
        <v>30</v>
      </c>
      <c r="L1466" s="2" t="s">
        <v>31</v>
      </c>
      <c r="M1466" s="2" t="s">
        <v>57</v>
      </c>
      <c r="N1466" s="2">
        <v>0</v>
      </c>
      <c r="O1466" s="63">
        <v>10416351</v>
      </c>
      <c r="P1466" s="64">
        <v>10416351</v>
      </c>
      <c r="Q1466" s="1">
        <v>0</v>
      </c>
      <c r="R1466" s="2">
        <v>0</v>
      </c>
      <c r="S1466" s="2" t="s">
        <v>1481</v>
      </c>
      <c r="T1466" s="2" t="s">
        <v>1482</v>
      </c>
      <c r="U1466" s="2" t="s">
        <v>1818</v>
      </c>
      <c r="V1466" s="2" t="s">
        <v>1819</v>
      </c>
      <c r="W1466" s="2" t="s">
        <v>2295</v>
      </c>
      <c r="X1466" s="2"/>
      <c r="Y1466" s="16" t="s">
        <v>2296</v>
      </c>
    </row>
    <row r="1467" spans="1:25" ht="90" x14ac:dyDescent="0.2">
      <c r="A1467" s="2" t="s">
        <v>2245</v>
      </c>
      <c r="B1467" s="2" t="s">
        <v>2305</v>
      </c>
      <c r="C1467" s="2" t="s">
        <v>1960</v>
      </c>
      <c r="D1467" s="59" t="s">
        <v>1968</v>
      </c>
      <c r="E1467" s="2">
        <v>81111819</v>
      </c>
      <c r="F1467" s="2" t="s">
        <v>2300</v>
      </c>
      <c r="G1467" s="3">
        <v>6</v>
      </c>
      <c r="H1467" s="3">
        <v>7</v>
      </c>
      <c r="I1467" s="2" t="s">
        <v>2301</v>
      </c>
      <c r="J1467" s="2">
        <v>1</v>
      </c>
      <c r="K1467" s="2" t="s">
        <v>30</v>
      </c>
      <c r="L1467" s="2" t="s">
        <v>31</v>
      </c>
      <c r="M1467" s="2" t="s">
        <v>57</v>
      </c>
      <c r="N1467" s="2">
        <v>0</v>
      </c>
      <c r="O1467" s="63">
        <v>10416351</v>
      </c>
      <c r="P1467" s="64">
        <v>10416351</v>
      </c>
      <c r="Q1467" s="1">
        <v>0</v>
      </c>
      <c r="R1467" s="2">
        <v>0</v>
      </c>
      <c r="S1467" s="2" t="s">
        <v>1481</v>
      </c>
      <c r="T1467" s="2" t="s">
        <v>1482</v>
      </c>
      <c r="U1467" s="2" t="s">
        <v>1818</v>
      </c>
      <c r="V1467" s="2" t="s">
        <v>1819</v>
      </c>
      <c r="W1467" s="2" t="s">
        <v>2295</v>
      </c>
      <c r="X1467" s="2"/>
      <c r="Y1467" s="16" t="s">
        <v>2296</v>
      </c>
    </row>
    <row r="1468" spans="1:25" ht="90" x14ac:dyDescent="0.2">
      <c r="A1468" s="2" t="s">
        <v>2246</v>
      </c>
      <c r="B1468" s="2" t="s">
        <v>2305</v>
      </c>
      <c r="C1468" s="2" t="s">
        <v>1960</v>
      </c>
      <c r="D1468" s="59" t="s">
        <v>1968</v>
      </c>
      <c r="E1468" s="2">
        <v>81111819</v>
      </c>
      <c r="F1468" s="2" t="s">
        <v>2300</v>
      </c>
      <c r="G1468" s="3">
        <v>6</v>
      </c>
      <c r="H1468" s="3">
        <v>7</v>
      </c>
      <c r="I1468" s="2" t="s">
        <v>2301</v>
      </c>
      <c r="J1468" s="2">
        <v>1</v>
      </c>
      <c r="K1468" s="2" t="s">
        <v>30</v>
      </c>
      <c r="L1468" s="2" t="s">
        <v>31</v>
      </c>
      <c r="M1468" s="2" t="s">
        <v>57</v>
      </c>
      <c r="N1468" s="2">
        <v>0</v>
      </c>
      <c r="O1468" s="63">
        <v>10416351</v>
      </c>
      <c r="P1468" s="64">
        <v>10416351</v>
      </c>
      <c r="Q1468" s="1">
        <v>0</v>
      </c>
      <c r="R1468" s="2">
        <v>0</v>
      </c>
      <c r="S1468" s="2" t="s">
        <v>1481</v>
      </c>
      <c r="T1468" s="2" t="s">
        <v>1482</v>
      </c>
      <c r="U1468" s="2" t="s">
        <v>1818</v>
      </c>
      <c r="V1468" s="2" t="s">
        <v>1819</v>
      </c>
      <c r="W1468" s="2" t="s">
        <v>2295</v>
      </c>
      <c r="X1468" s="2"/>
      <c r="Y1468" s="16" t="s">
        <v>2296</v>
      </c>
    </row>
    <row r="1469" spans="1:25" ht="90" x14ac:dyDescent="0.2">
      <c r="A1469" s="2" t="s">
        <v>2247</v>
      </c>
      <c r="B1469" s="2" t="s">
        <v>2305</v>
      </c>
      <c r="C1469" s="2" t="s">
        <v>1960</v>
      </c>
      <c r="D1469" s="59" t="s">
        <v>1968</v>
      </c>
      <c r="E1469" s="2">
        <v>81111819</v>
      </c>
      <c r="F1469" s="2" t="s">
        <v>2300</v>
      </c>
      <c r="G1469" s="3">
        <v>6</v>
      </c>
      <c r="H1469" s="3">
        <v>7</v>
      </c>
      <c r="I1469" s="2" t="s">
        <v>2301</v>
      </c>
      <c r="J1469" s="2">
        <v>1</v>
      </c>
      <c r="K1469" s="2" t="s">
        <v>30</v>
      </c>
      <c r="L1469" s="2" t="s">
        <v>31</v>
      </c>
      <c r="M1469" s="2" t="s">
        <v>57</v>
      </c>
      <c r="N1469" s="2">
        <v>0</v>
      </c>
      <c r="O1469" s="63">
        <v>10416351</v>
      </c>
      <c r="P1469" s="64">
        <v>10416351</v>
      </c>
      <c r="Q1469" s="1">
        <v>0</v>
      </c>
      <c r="R1469" s="2">
        <v>0</v>
      </c>
      <c r="S1469" s="2" t="s">
        <v>1481</v>
      </c>
      <c r="T1469" s="2" t="s">
        <v>1482</v>
      </c>
      <c r="U1469" s="2" t="s">
        <v>1818</v>
      </c>
      <c r="V1469" s="2" t="s">
        <v>1819</v>
      </c>
      <c r="W1469" s="2" t="s">
        <v>2295</v>
      </c>
      <c r="X1469" s="2"/>
      <c r="Y1469" s="16" t="s">
        <v>2296</v>
      </c>
    </row>
    <row r="1470" spans="1:25" ht="90" x14ac:dyDescent="0.2">
      <c r="A1470" s="2" t="s">
        <v>2248</v>
      </c>
      <c r="B1470" s="2" t="s">
        <v>2305</v>
      </c>
      <c r="C1470" s="2" t="s">
        <v>1960</v>
      </c>
      <c r="D1470" s="59" t="s">
        <v>1968</v>
      </c>
      <c r="E1470" s="2">
        <v>81111819</v>
      </c>
      <c r="F1470" s="2" t="s">
        <v>2300</v>
      </c>
      <c r="G1470" s="3">
        <v>6</v>
      </c>
      <c r="H1470" s="3">
        <v>7</v>
      </c>
      <c r="I1470" s="2" t="s">
        <v>2301</v>
      </c>
      <c r="J1470" s="2">
        <v>1</v>
      </c>
      <c r="K1470" s="2" t="s">
        <v>30</v>
      </c>
      <c r="L1470" s="2" t="s">
        <v>31</v>
      </c>
      <c r="M1470" s="2" t="s">
        <v>57</v>
      </c>
      <c r="N1470" s="2">
        <v>0</v>
      </c>
      <c r="O1470" s="63">
        <v>10416351</v>
      </c>
      <c r="P1470" s="64">
        <v>10416351</v>
      </c>
      <c r="Q1470" s="1">
        <v>0</v>
      </c>
      <c r="R1470" s="2">
        <v>0</v>
      </c>
      <c r="S1470" s="2" t="s">
        <v>1481</v>
      </c>
      <c r="T1470" s="2" t="s">
        <v>1482</v>
      </c>
      <c r="U1470" s="2" t="s">
        <v>1818</v>
      </c>
      <c r="V1470" s="2" t="s">
        <v>1819</v>
      </c>
      <c r="W1470" s="2" t="s">
        <v>2295</v>
      </c>
      <c r="X1470" s="2"/>
      <c r="Y1470" s="16" t="s">
        <v>2296</v>
      </c>
    </row>
    <row r="1471" spans="1:25" ht="90" x14ac:dyDescent="0.2">
      <c r="A1471" s="2" t="s">
        <v>2249</v>
      </c>
      <c r="B1471" s="2" t="s">
        <v>2305</v>
      </c>
      <c r="C1471" s="2" t="s">
        <v>1960</v>
      </c>
      <c r="D1471" s="59" t="s">
        <v>1968</v>
      </c>
      <c r="E1471" s="2">
        <v>80141626</v>
      </c>
      <c r="F1471" s="2" t="s">
        <v>2299</v>
      </c>
      <c r="G1471" s="3">
        <v>6</v>
      </c>
      <c r="H1471" s="3">
        <v>7</v>
      </c>
      <c r="I1471" s="2">
        <v>5</v>
      </c>
      <c r="J1471" s="2">
        <v>1</v>
      </c>
      <c r="K1471" s="2" t="s">
        <v>30</v>
      </c>
      <c r="L1471" s="2" t="s">
        <v>31</v>
      </c>
      <c r="M1471" s="59" t="s">
        <v>911</v>
      </c>
      <c r="N1471" s="2">
        <v>0</v>
      </c>
      <c r="O1471" s="63">
        <v>15860000</v>
      </c>
      <c r="P1471" s="64">
        <v>15860000</v>
      </c>
      <c r="Q1471" s="1">
        <v>0</v>
      </c>
      <c r="R1471" s="2">
        <v>0</v>
      </c>
      <c r="S1471" s="2" t="s">
        <v>1481</v>
      </c>
      <c r="T1471" s="2" t="s">
        <v>1482</v>
      </c>
      <c r="U1471" s="2" t="s">
        <v>1818</v>
      </c>
      <c r="V1471" s="2" t="s">
        <v>1819</v>
      </c>
      <c r="W1471" s="2" t="s">
        <v>2295</v>
      </c>
      <c r="X1471" s="2"/>
      <c r="Y1471" s="16" t="s">
        <v>2296</v>
      </c>
    </row>
    <row r="1472" spans="1:25" ht="90" x14ac:dyDescent="0.2">
      <c r="A1472" s="2" t="s">
        <v>2250</v>
      </c>
      <c r="B1472" s="2" t="s">
        <v>2305</v>
      </c>
      <c r="C1472" s="2" t="s">
        <v>1960</v>
      </c>
      <c r="D1472" s="59" t="s">
        <v>1968</v>
      </c>
      <c r="E1472" s="2">
        <v>80141626</v>
      </c>
      <c r="F1472" s="2" t="s">
        <v>2299</v>
      </c>
      <c r="G1472" s="3">
        <v>6</v>
      </c>
      <c r="H1472" s="3">
        <v>7</v>
      </c>
      <c r="I1472" s="2">
        <v>5</v>
      </c>
      <c r="J1472" s="2">
        <v>1</v>
      </c>
      <c r="K1472" s="2" t="s">
        <v>30</v>
      </c>
      <c r="L1472" s="2" t="s">
        <v>31</v>
      </c>
      <c r="M1472" s="59" t="s">
        <v>911</v>
      </c>
      <c r="N1472" s="2">
        <v>0</v>
      </c>
      <c r="O1472" s="63">
        <v>15860000</v>
      </c>
      <c r="P1472" s="64">
        <v>15860000</v>
      </c>
      <c r="Q1472" s="1">
        <v>0</v>
      </c>
      <c r="R1472" s="2">
        <v>0</v>
      </c>
      <c r="S1472" s="2" t="s">
        <v>1481</v>
      </c>
      <c r="T1472" s="2" t="s">
        <v>1482</v>
      </c>
      <c r="U1472" s="2" t="s">
        <v>1818</v>
      </c>
      <c r="V1472" s="2" t="s">
        <v>1819</v>
      </c>
      <c r="W1472" s="2" t="s">
        <v>2295</v>
      </c>
      <c r="X1472" s="2"/>
      <c r="Y1472" s="16" t="s">
        <v>2296</v>
      </c>
    </row>
    <row r="1473" spans="1:25" ht="90" x14ac:dyDescent="0.2">
      <c r="A1473" s="2" t="s">
        <v>2251</v>
      </c>
      <c r="B1473" s="2" t="s">
        <v>2305</v>
      </c>
      <c r="C1473" s="2" t="s">
        <v>1960</v>
      </c>
      <c r="D1473" s="59" t="s">
        <v>1968</v>
      </c>
      <c r="E1473" s="2">
        <v>80141626</v>
      </c>
      <c r="F1473" s="2" t="s">
        <v>2299</v>
      </c>
      <c r="G1473" s="3">
        <v>6</v>
      </c>
      <c r="H1473" s="3">
        <v>7</v>
      </c>
      <c r="I1473" s="2">
        <v>5</v>
      </c>
      <c r="J1473" s="2">
        <v>1</v>
      </c>
      <c r="K1473" s="2" t="s">
        <v>30</v>
      </c>
      <c r="L1473" s="2" t="s">
        <v>31</v>
      </c>
      <c r="M1473" s="2" t="s">
        <v>57</v>
      </c>
      <c r="N1473" s="2">
        <v>0</v>
      </c>
      <c r="O1473" s="63">
        <v>15860000</v>
      </c>
      <c r="P1473" s="64">
        <v>15860000</v>
      </c>
      <c r="Q1473" s="1">
        <v>0</v>
      </c>
      <c r="R1473" s="2">
        <v>0</v>
      </c>
      <c r="S1473" s="2" t="s">
        <v>1481</v>
      </c>
      <c r="T1473" s="2" t="s">
        <v>1482</v>
      </c>
      <c r="U1473" s="2" t="s">
        <v>1818</v>
      </c>
      <c r="V1473" s="2" t="s">
        <v>1819</v>
      </c>
      <c r="W1473" s="2" t="s">
        <v>2295</v>
      </c>
      <c r="X1473" s="2"/>
      <c r="Y1473" s="100" t="s">
        <v>2296</v>
      </c>
    </row>
    <row r="1474" spans="1:25" ht="90" x14ac:dyDescent="0.2">
      <c r="A1474" s="2" t="s">
        <v>2252</v>
      </c>
      <c r="B1474" s="2" t="s">
        <v>2305</v>
      </c>
      <c r="C1474" s="2" t="s">
        <v>2086</v>
      </c>
      <c r="D1474" s="59" t="s">
        <v>2122</v>
      </c>
      <c r="E1474" s="2">
        <v>80101604</v>
      </c>
      <c r="F1474" s="2" t="s">
        <v>2302</v>
      </c>
      <c r="G1474" s="3">
        <v>6</v>
      </c>
      <c r="H1474" s="3">
        <v>7</v>
      </c>
      <c r="I1474" s="2">
        <v>3</v>
      </c>
      <c r="J1474" s="2">
        <v>1</v>
      </c>
      <c r="K1474" s="2" t="s">
        <v>30</v>
      </c>
      <c r="L1474" s="2" t="s">
        <v>31</v>
      </c>
      <c r="M1474" s="2" t="s">
        <v>911</v>
      </c>
      <c r="N1474" s="2">
        <v>0</v>
      </c>
      <c r="O1474" s="63">
        <v>9000000</v>
      </c>
      <c r="P1474" s="64">
        <v>9000000</v>
      </c>
      <c r="Q1474" s="1">
        <v>0</v>
      </c>
      <c r="R1474" s="2">
        <v>0</v>
      </c>
      <c r="S1474" s="2" t="s">
        <v>1481</v>
      </c>
      <c r="T1474" s="2" t="s">
        <v>1482</v>
      </c>
      <c r="U1474" s="2" t="s">
        <v>1818</v>
      </c>
      <c r="V1474" s="2" t="s">
        <v>1819</v>
      </c>
      <c r="W1474" s="2" t="s">
        <v>2295</v>
      </c>
      <c r="X1474" s="2"/>
      <c r="Y1474" s="16" t="s">
        <v>2296</v>
      </c>
    </row>
    <row r="1475" spans="1:25" ht="90" x14ac:dyDescent="0.2">
      <c r="A1475" s="2" t="s">
        <v>2253</v>
      </c>
      <c r="B1475" s="2" t="s">
        <v>2305</v>
      </c>
      <c r="C1475" s="2" t="s">
        <v>2086</v>
      </c>
      <c r="D1475" s="59" t="s">
        <v>2122</v>
      </c>
      <c r="E1475" s="2">
        <v>80101604</v>
      </c>
      <c r="F1475" s="2" t="s">
        <v>2302</v>
      </c>
      <c r="G1475" s="3">
        <v>6</v>
      </c>
      <c r="H1475" s="3">
        <v>7</v>
      </c>
      <c r="I1475" s="2">
        <v>3</v>
      </c>
      <c r="J1475" s="2">
        <v>1</v>
      </c>
      <c r="K1475" s="2" t="s">
        <v>30</v>
      </c>
      <c r="L1475" s="2" t="s">
        <v>31</v>
      </c>
      <c r="M1475" s="2" t="s">
        <v>911</v>
      </c>
      <c r="N1475" s="2">
        <v>0</v>
      </c>
      <c r="O1475" s="63">
        <v>9000000</v>
      </c>
      <c r="P1475" s="64">
        <v>9000000</v>
      </c>
      <c r="Q1475" s="1">
        <v>0</v>
      </c>
      <c r="R1475" s="2">
        <v>0</v>
      </c>
      <c r="S1475" s="2" t="s">
        <v>1481</v>
      </c>
      <c r="T1475" s="2" t="s">
        <v>1482</v>
      </c>
      <c r="U1475" s="2" t="s">
        <v>1818</v>
      </c>
      <c r="V1475" s="2" t="s">
        <v>1819</v>
      </c>
      <c r="W1475" s="2" t="s">
        <v>2295</v>
      </c>
      <c r="X1475" s="2"/>
      <c r="Y1475" s="16" t="s">
        <v>2296</v>
      </c>
    </row>
    <row r="1476" spans="1:25" ht="90" x14ac:dyDescent="0.2">
      <c r="A1476" s="2" t="s">
        <v>2254</v>
      </c>
      <c r="B1476" s="2" t="s">
        <v>2305</v>
      </c>
      <c r="C1476" s="2" t="s">
        <v>2086</v>
      </c>
      <c r="D1476" s="59" t="s">
        <v>2122</v>
      </c>
      <c r="E1476" s="2">
        <v>80101604</v>
      </c>
      <c r="F1476" s="2" t="s">
        <v>2302</v>
      </c>
      <c r="G1476" s="3">
        <v>6</v>
      </c>
      <c r="H1476" s="3">
        <v>7</v>
      </c>
      <c r="I1476" s="2">
        <v>3</v>
      </c>
      <c r="J1476" s="2">
        <v>1</v>
      </c>
      <c r="K1476" s="2" t="s">
        <v>30</v>
      </c>
      <c r="L1476" s="2" t="s">
        <v>31</v>
      </c>
      <c r="M1476" s="2" t="s">
        <v>911</v>
      </c>
      <c r="N1476" s="2">
        <v>0</v>
      </c>
      <c r="O1476" s="63">
        <v>9000000</v>
      </c>
      <c r="P1476" s="64">
        <v>9000000</v>
      </c>
      <c r="Q1476" s="1">
        <v>0</v>
      </c>
      <c r="R1476" s="2">
        <v>0</v>
      </c>
      <c r="S1476" s="2" t="s">
        <v>1481</v>
      </c>
      <c r="T1476" s="2" t="s">
        <v>1482</v>
      </c>
      <c r="U1476" s="2" t="s">
        <v>1818</v>
      </c>
      <c r="V1476" s="2" t="s">
        <v>1819</v>
      </c>
      <c r="W1476" s="2" t="s">
        <v>2295</v>
      </c>
      <c r="X1476" s="2"/>
      <c r="Y1476" s="16" t="s">
        <v>2296</v>
      </c>
    </row>
    <row r="1477" spans="1:25" ht="90" x14ac:dyDescent="0.2">
      <c r="A1477" s="2" t="s">
        <v>2255</v>
      </c>
      <c r="B1477" s="2" t="s">
        <v>2305</v>
      </c>
      <c r="C1477" s="2" t="s">
        <v>2086</v>
      </c>
      <c r="D1477" s="59" t="s">
        <v>2122</v>
      </c>
      <c r="E1477" s="2">
        <v>80101604</v>
      </c>
      <c r="F1477" s="2" t="s">
        <v>2303</v>
      </c>
      <c r="G1477" s="3">
        <v>6</v>
      </c>
      <c r="H1477" s="3">
        <v>7</v>
      </c>
      <c r="I1477" s="2">
        <v>4</v>
      </c>
      <c r="J1477" s="2">
        <v>1</v>
      </c>
      <c r="K1477" s="2" t="s">
        <v>30</v>
      </c>
      <c r="L1477" s="2" t="s">
        <v>31</v>
      </c>
      <c r="M1477" s="2" t="s">
        <v>57</v>
      </c>
      <c r="N1477" s="2">
        <v>0</v>
      </c>
      <c r="O1477" s="63">
        <v>21184048</v>
      </c>
      <c r="P1477" s="64">
        <v>21184048</v>
      </c>
      <c r="Q1477" s="1">
        <v>0</v>
      </c>
      <c r="R1477" s="2">
        <v>0</v>
      </c>
      <c r="S1477" s="2" t="s">
        <v>1481</v>
      </c>
      <c r="T1477" s="2" t="s">
        <v>1482</v>
      </c>
      <c r="U1477" s="2" t="s">
        <v>1818</v>
      </c>
      <c r="V1477" s="2" t="s">
        <v>1819</v>
      </c>
      <c r="W1477" s="2" t="s">
        <v>2295</v>
      </c>
      <c r="X1477" s="2"/>
      <c r="Y1477" s="16" t="s">
        <v>2296</v>
      </c>
    </row>
    <row r="1478" spans="1:25" ht="90" x14ac:dyDescent="0.2">
      <c r="A1478" s="2" t="s">
        <v>2256</v>
      </c>
      <c r="B1478" s="2" t="s">
        <v>2305</v>
      </c>
      <c r="C1478" s="2" t="s">
        <v>2086</v>
      </c>
      <c r="D1478" s="59" t="s">
        <v>2122</v>
      </c>
      <c r="E1478" s="2">
        <v>80101604</v>
      </c>
      <c r="F1478" s="2" t="s">
        <v>2303</v>
      </c>
      <c r="G1478" s="3">
        <v>6</v>
      </c>
      <c r="H1478" s="3">
        <v>7</v>
      </c>
      <c r="I1478" s="2">
        <v>6</v>
      </c>
      <c r="J1478" s="2">
        <v>1</v>
      </c>
      <c r="K1478" s="2" t="s">
        <v>30</v>
      </c>
      <c r="L1478" s="2" t="s">
        <v>31</v>
      </c>
      <c r="M1478" s="2" t="s">
        <v>57</v>
      </c>
      <c r="N1478" s="2">
        <v>0</v>
      </c>
      <c r="O1478" s="63">
        <v>31776072</v>
      </c>
      <c r="P1478" s="63">
        <v>31776072</v>
      </c>
      <c r="Q1478" s="1">
        <v>0</v>
      </c>
      <c r="R1478" s="2">
        <v>0</v>
      </c>
      <c r="S1478" s="2" t="s">
        <v>1481</v>
      </c>
      <c r="T1478" s="2" t="s">
        <v>1482</v>
      </c>
      <c r="U1478" s="2" t="s">
        <v>1818</v>
      </c>
      <c r="V1478" s="2" t="s">
        <v>1819</v>
      </c>
      <c r="W1478" s="2" t="s">
        <v>2295</v>
      </c>
      <c r="X1478" s="2"/>
      <c r="Y1478" s="16" t="s">
        <v>2296</v>
      </c>
    </row>
    <row r="1479" spans="1:25" ht="90" x14ac:dyDescent="0.2">
      <c r="A1479" s="2" t="s">
        <v>2257</v>
      </c>
      <c r="B1479" s="2" t="s">
        <v>2305</v>
      </c>
      <c r="C1479" s="2" t="s">
        <v>2086</v>
      </c>
      <c r="D1479" s="59" t="s">
        <v>2122</v>
      </c>
      <c r="E1479" s="2">
        <v>80101604</v>
      </c>
      <c r="F1479" s="2" t="s">
        <v>2303</v>
      </c>
      <c r="G1479" s="3">
        <v>6</v>
      </c>
      <c r="H1479" s="3">
        <v>7</v>
      </c>
      <c r="I1479" s="2">
        <v>6</v>
      </c>
      <c r="J1479" s="2">
        <v>1</v>
      </c>
      <c r="K1479" s="2" t="s">
        <v>30</v>
      </c>
      <c r="L1479" s="2" t="s">
        <v>31</v>
      </c>
      <c r="M1479" s="2" t="s">
        <v>57</v>
      </c>
      <c r="N1479" s="2">
        <v>0</v>
      </c>
      <c r="O1479" s="63">
        <v>31776072</v>
      </c>
      <c r="P1479" s="63">
        <v>31776072</v>
      </c>
      <c r="Q1479" s="1">
        <v>0</v>
      </c>
      <c r="R1479" s="2">
        <v>0</v>
      </c>
      <c r="S1479" s="2" t="s">
        <v>1481</v>
      </c>
      <c r="T1479" s="2" t="s">
        <v>1482</v>
      </c>
      <c r="U1479" s="2" t="s">
        <v>1818</v>
      </c>
      <c r="V1479" s="2" t="s">
        <v>1819</v>
      </c>
      <c r="W1479" s="2" t="s">
        <v>2295</v>
      </c>
      <c r="X1479" s="2"/>
      <c r="Y1479" s="16" t="s">
        <v>2296</v>
      </c>
    </row>
    <row r="1480" spans="1:25" ht="90" x14ac:dyDescent="0.2">
      <c r="A1480" s="2" t="s">
        <v>2258</v>
      </c>
      <c r="B1480" s="2" t="s">
        <v>2305</v>
      </c>
      <c r="C1480" s="2" t="s">
        <v>2086</v>
      </c>
      <c r="D1480" s="59" t="s">
        <v>2122</v>
      </c>
      <c r="E1480" s="2">
        <v>80101604</v>
      </c>
      <c r="F1480" s="2" t="s">
        <v>2303</v>
      </c>
      <c r="G1480" s="3">
        <v>6</v>
      </c>
      <c r="H1480" s="3">
        <v>7</v>
      </c>
      <c r="I1480" s="2">
        <v>6</v>
      </c>
      <c r="J1480" s="2">
        <v>1</v>
      </c>
      <c r="K1480" s="2" t="s">
        <v>30</v>
      </c>
      <c r="L1480" s="2" t="s">
        <v>31</v>
      </c>
      <c r="M1480" s="2" t="s">
        <v>57</v>
      </c>
      <c r="N1480" s="2">
        <v>0</v>
      </c>
      <c r="O1480" s="63">
        <v>31776072</v>
      </c>
      <c r="P1480" s="63">
        <v>31776072</v>
      </c>
      <c r="Q1480" s="1">
        <v>0</v>
      </c>
      <c r="R1480" s="2">
        <v>0</v>
      </c>
      <c r="S1480" s="2" t="s">
        <v>1481</v>
      </c>
      <c r="T1480" s="2" t="s">
        <v>1482</v>
      </c>
      <c r="U1480" s="2" t="s">
        <v>1818</v>
      </c>
      <c r="V1480" s="2" t="s">
        <v>1819</v>
      </c>
      <c r="W1480" s="2" t="s">
        <v>2295</v>
      </c>
      <c r="X1480" s="2"/>
      <c r="Y1480" s="16" t="s">
        <v>2296</v>
      </c>
    </row>
    <row r="1481" spans="1:25" ht="90" x14ac:dyDescent="0.2">
      <c r="A1481" s="2" t="s">
        <v>2259</v>
      </c>
      <c r="B1481" s="2" t="s">
        <v>2305</v>
      </c>
      <c r="C1481" s="2" t="s">
        <v>2086</v>
      </c>
      <c r="D1481" s="59" t="s">
        <v>2122</v>
      </c>
      <c r="E1481" s="2">
        <v>80101604</v>
      </c>
      <c r="F1481" s="2" t="s">
        <v>2303</v>
      </c>
      <c r="G1481" s="3">
        <v>6</v>
      </c>
      <c r="H1481" s="3">
        <v>7</v>
      </c>
      <c r="I1481" s="2">
        <v>6</v>
      </c>
      <c r="J1481" s="2">
        <v>1</v>
      </c>
      <c r="K1481" s="2" t="s">
        <v>30</v>
      </c>
      <c r="L1481" s="2" t="s">
        <v>31</v>
      </c>
      <c r="M1481" s="2" t="s">
        <v>57</v>
      </c>
      <c r="N1481" s="2">
        <v>0</v>
      </c>
      <c r="O1481" s="63">
        <v>31776072</v>
      </c>
      <c r="P1481" s="63">
        <v>31776072</v>
      </c>
      <c r="Q1481" s="1">
        <v>0</v>
      </c>
      <c r="R1481" s="2">
        <v>0</v>
      </c>
      <c r="S1481" s="2" t="s">
        <v>1481</v>
      </c>
      <c r="T1481" s="2" t="s">
        <v>1482</v>
      </c>
      <c r="U1481" s="2" t="s">
        <v>1818</v>
      </c>
      <c r="V1481" s="2" t="s">
        <v>1819</v>
      </c>
      <c r="W1481" s="2" t="s">
        <v>2295</v>
      </c>
      <c r="X1481" s="2"/>
      <c r="Y1481" s="16" t="s">
        <v>2296</v>
      </c>
    </row>
    <row r="1482" spans="1:25" ht="90" x14ac:dyDescent="0.2">
      <c r="A1482" s="2" t="s">
        <v>2260</v>
      </c>
      <c r="B1482" s="2" t="s">
        <v>2305</v>
      </c>
      <c r="C1482" s="2" t="s">
        <v>2086</v>
      </c>
      <c r="D1482" s="59" t="s">
        <v>2122</v>
      </c>
      <c r="E1482" s="2">
        <v>80101604</v>
      </c>
      <c r="F1482" s="2" t="s">
        <v>2303</v>
      </c>
      <c r="G1482" s="3">
        <v>6</v>
      </c>
      <c r="H1482" s="3">
        <v>7</v>
      </c>
      <c r="I1482" s="2">
        <v>6</v>
      </c>
      <c r="J1482" s="2">
        <v>1</v>
      </c>
      <c r="K1482" s="2" t="s">
        <v>30</v>
      </c>
      <c r="L1482" s="2" t="s">
        <v>31</v>
      </c>
      <c r="M1482" s="2" t="s">
        <v>57</v>
      </c>
      <c r="N1482" s="2">
        <v>0</v>
      </c>
      <c r="O1482" s="63">
        <v>31776072</v>
      </c>
      <c r="P1482" s="63">
        <v>31776072</v>
      </c>
      <c r="Q1482" s="1">
        <v>0</v>
      </c>
      <c r="R1482" s="2">
        <v>0</v>
      </c>
      <c r="S1482" s="2" t="s">
        <v>1481</v>
      </c>
      <c r="T1482" s="2" t="s">
        <v>1482</v>
      </c>
      <c r="U1482" s="2" t="s">
        <v>1818</v>
      </c>
      <c r="V1482" s="2" t="s">
        <v>1819</v>
      </c>
      <c r="W1482" s="2" t="s">
        <v>2295</v>
      </c>
      <c r="X1482" s="2"/>
      <c r="Y1482" s="16" t="s">
        <v>2296</v>
      </c>
    </row>
    <row r="1483" spans="1:25" ht="90" x14ac:dyDescent="0.2">
      <c r="A1483" s="2" t="s">
        <v>2261</v>
      </c>
      <c r="B1483" s="2" t="s">
        <v>2305</v>
      </c>
      <c r="C1483" s="2" t="s">
        <v>2086</v>
      </c>
      <c r="D1483" s="59" t="s">
        <v>2122</v>
      </c>
      <c r="E1483" s="2">
        <v>80101604</v>
      </c>
      <c r="F1483" s="2" t="s">
        <v>2303</v>
      </c>
      <c r="G1483" s="3">
        <v>6</v>
      </c>
      <c r="H1483" s="3">
        <v>7</v>
      </c>
      <c r="I1483" s="2">
        <v>4</v>
      </c>
      <c r="J1483" s="2">
        <v>1</v>
      </c>
      <c r="K1483" s="2" t="s">
        <v>30</v>
      </c>
      <c r="L1483" s="2" t="s">
        <v>31</v>
      </c>
      <c r="M1483" s="2" t="s">
        <v>57</v>
      </c>
      <c r="N1483" s="2">
        <v>0</v>
      </c>
      <c r="O1483" s="63">
        <v>15005368</v>
      </c>
      <c r="P1483" s="63">
        <v>15005368</v>
      </c>
      <c r="Q1483" s="1">
        <v>0</v>
      </c>
      <c r="R1483" s="2">
        <v>0</v>
      </c>
      <c r="S1483" s="2" t="s">
        <v>1481</v>
      </c>
      <c r="T1483" s="2" t="s">
        <v>1482</v>
      </c>
      <c r="U1483" s="2" t="s">
        <v>1818</v>
      </c>
      <c r="V1483" s="2" t="s">
        <v>1819</v>
      </c>
      <c r="W1483" s="2" t="s">
        <v>2295</v>
      </c>
      <c r="X1483" s="2"/>
      <c r="Y1483" s="16" t="s">
        <v>2296</v>
      </c>
    </row>
    <row r="1484" spans="1:25" ht="90" x14ac:dyDescent="0.2">
      <c r="A1484" s="2" t="s">
        <v>2262</v>
      </c>
      <c r="B1484" s="2" t="s">
        <v>2305</v>
      </c>
      <c r="C1484" s="2" t="s">
        <v>2086</v>
      </c>
      <c r="D1484" s="59" t="s">
        <v>2122</v>
      </c>
      <c r="E1484" s="2">
        <v>80101604</v>
      </c>
      <c r="F1484" s="2" t="s">
        <v>2303</v>
      </c>
      <c r="G1484" s="3">
        <v>6</v>
      </c>
      <c r="H1484" s="3">
        <v>7</v>
      </c>
      <c r="I1484" s="2">
        <v>4</v>
      </c>
      <c r="J1484" s="2">
        <v>1</v>
      </c>
      <c r="K1484" s="2" t="s">
        <v>30</v>
      </c>
      <c r="L1484" s="2" t="s">
        <v>31</v>
      </c>
      <c r="M1484" s="2" t="s">
        <v>57</v>
      </c>
      <c r="N1484" s="2">
        <v>0</v>
      </c>
      <c r="O1484" s="63">
        <v>15005368</v>
      </c>
      <c r="P1484" s="63">
        <v>15005368</v>
      </c>
      <c r="Q1484" s="1">
        <v>0</v>
      </c>
      <c r="R1484" s="2">
        <v>0</v>
      </c>
      <c r="S1484" s="2" t="s">
        <v>1481</v>
      </c>
      <c r="T1484" s="2" t="s">
        <v>1482</v>
      </c>
      <c r="U1484" s="2" t="s">
        <v>1818</v>
      </c>
      <c r="V1484" s="2" t="s">
        <v>1819</v>
      </c>
      <c r="W1484" s="2" t="s">
        <v>2295</v>
      </c>
      <c r="X1484" s="2"/>
      <c r="Y1484" s="16" t="s">
        <v>2296</v>
      </c>
    </row>
    <row r="1485" spans="1:25" ht="90" x14ac:dyDescent="0.2">
      <c r="A1485" s="2" t="s">
        <v>2263</v>
      </c>
      <c r="B1485" s="2" t="s">
        <v>2305</v>
      </c>
      <c r="C1485" s="2" t="s">
        <v>2086</v>
      </c>
      <c r="D1485" s="59" t="s">
        <v>2122</v>
      </c>
      <c r="E1485" s="2">
        <v>80101604</v>
      </c>
      <c r="F1485" s="2" t="s">
        <v>2303</v>
      </c>
      <c r="G1485" s="3">
        <v>7</v>
      </c>
      <c r="H1485" s="3">
        <v>8</v>
      </c>
      <c r="I1485" s="2">
        <v>2</v>
      </c>
      <c r="J1485" s="2">
        <v>1</v>
      </c>
      <c r="K1485" s="2" t="s">
        <v>30</v>
      </c>
      <c r="L1485" s="2" t="s">
        <v>31</v>
      </c>
      <c r="M1485" s="2" t="s">
        <v>57</v>
      </c>
      <c r="N1485" s="2">
        <v>0</v>
      </c>
      <c r="O1485" s="63">
        <v>7502684</v>
      </c>
      <c r="P1485" s="63">
        <v>7502684</v>
      </c>
      <c r="Q1485" s="1">
        <v>0</v>
      </c>
      <c r="R1485" s="2">
        <v>0</v>
      </c>
      <c r="S1485" s="2" t="s">
        <v>1481</v>
      </c>
      <c r="T1485" s="2" t="s">
        <v>1482</v>
      </c>
      <c r="U1485" s="2" t="s">
        <v>1818</v>
      </c>
      <c r="V1485" s="2" t="s">
        <v>1819</v>
      </c>
      <c r="W1485" s="2" t="s">
        <v>2295</v>
      </c>
      <c r="X1485" s="2"/>
      <c r="Y1485" s="16" t="s">
        <v>2296</v>
      </c>
    </row>
    <row r="1486" spans="1:25" ht="90" x14ac:dyDescent="0.2">
      <c r="A1486" s="2" t="s">
        <v>2264</v>
      </c>
      <c r="B1486" s="2" t="s">
        <v>2305</v>
      </c>
      <c r="C1486" s="2" t="s">
        <v>2086</v>
      </c>
      <c r="D1486" s="59" t="s">
        <v>2122</v>
      </c>
      <c r="E1486" s="2">
        <v>80101604</v>
      </c>
      <c r="F1486" s="2" t="s">
        <v>2303</v>
      </c>
      <c r="G1486" s="3">
        <v>7</v>
      </c>
      <c r="H1486" s="3">
        <v>8</v>
      </c>
      <c r="I1486" s="2">
        <v>2</v>
      </c>
      <c r="J1486" s="2">
        <v>1</v>
      </c>
      <c r="K1486" s="2" t="s">
        <v>30</v>
      </c>
      <c r="L1486" s="2" t="s">
        <v>31</v>
      </c>
      <c r="M1486" s="2" t="s">
        <v>57</v>
      </c>
      <c r="N1486" s="2">
        <v>0</v>
      </c>
      <c r="O1486" s="63">
        <v>7502684</v>
      </c>
      <c r="P1486" s="63">
        <v>7502684</v>
      </c>
      <c r="Q1486" s="1">
        <v>0</v>
      </c>
      <c r="R1486" s="2">
        <v>0</v>
      </c>
      <c r="S1486" s="2" t="s">
        <v>1481</v>
      </c>
      <c r="T1486" s="2" t="s">
        <v>1482</v>
      </c>
      <c r="U1486" s="2" t="s">
        <v>1818</v>
      </c>
      <c r="V1486" s="2" t="s">
        <v>1819</v>
      </c>
      <c r="W1486" s="2" t="s">
        <v>2295</v>
      </c>
      <c r="X1486" s="2"/>
      <c r="Y1486" s="16" t="s">
        <v>2296</v>
      </c>
    </row>
    <row r="1487" spans="1:25" ht="90" x14ac:dyDescent="0.2">
      <c r="A1487" s="2" t="s">
        <v>2265</v>
      </c>
      <c r="B1487" s="2" t="s">
        <v>2305</v>
      </c>
      <c r="C1487" s="2" t="s">
        <v>2086</v>
      </c>
      <c r="D1487" s="59" t="s">
        <v>2122</v>
      </c>
      <c r="E1487" s="2">
        <v>80101604</v>
      </c>
      <c r="F1487" s="2" t="s">
        <v>2303</v>
      </c>
      <c r="G1487" s="3">
        <v>7</v>
      </c>
      <c r="H1487" s="3">
        <v>8</v>
      </c>
      <c r="I1487" s="2">
        <v>3</v>
      </c>
      <c r="J1487" s="2">
        <v>1</v>
      </c>
      <c r="K1487" s="2" t="s">
        <v>30</v>
      </c>
      <c r="L1487" s="2" t="s">
        <v>31</v>
      </c>
      <c r="M1487" s="2" t="s">
        <v>57</v>
      </c>
      <c r="N1487" s="2">
        <v>0</v>
      </c>
      <c r="O1487" s="63">
        <v>11254026</v>
      </c>
      <c r="P1487" s="63">
        <v>11254026</v>
      </c>
      <c r="Q1487" s="1">
        <v>0</v>
      </c>
      <c r="R1487" s="2">
        <v>0</v>
      </c>
      <c r="S1487" s="2" t="s">
        <v>1481</v>
      </c>
      <c r="T1487" s="2" t="s">
        <v>1482</v>
      </c>
      <c r="U1487" s="2" t="s">
        <v>1818</v>
      </c>
      <c r="V1487" s="2" t="s">
        <v>1819</v>
      </c>
      <c r="W1487" s="2" t="s">
        <v>2295</v>
      </c>
      <c r="X1487" s="2"/>
      <c r="Y1487" s="16" t="s">
        <v>2296</v>
      </c>
    </row>
    <row r="1488" spans="1:25" ht="90" x14ac:dyDescent="0.2">
      <c r="A1488" s="2" t="s">
        <v>2266</v>
      </c>
      <c r="B1488" s="2" t="s">
        <v>2305</v>
      </c>
      <c r="C1488" s="2" t="s">
        <v>2086</v>
      </c>
      <c r="D1488" s="59" t="s">
        <v>2122</v>
      </c>
      <c r="E1488" s="2">
        <v>80101604</v>
      </c>
      <c r="F1488" s="2" t="s">
        <v>2303</v>
      </c>
      <c r="G1488" s="3">
        <v>7</v>
      </c>
      <c r="H1488" s="3">
        <v>8</v>
      </c>
      <c r="I1488" s="2">
        <v>1</v>
      </c>
      <c r="J1488" s="2">
        <v>1</v>
      </c>
      <c r="K1488" s="2" t="s">
        <v>30</v>
      </c>
      <c r="L1488" s="2" t="s">
        <v>31</v>
      </c>
      <c r="M1488" s="2" t="s">
        <v>57</v>
      </c>
      <c r="N1488" s="2">
        <v>0</v>
      </c>
      <c r="O1488" s="63">
        <v>3751342</v>
      </c>
      <c r="P1488" s="63">
        <v>3751342</v>
      </c>
      <c r="Q1488" s="1">
        <v>0</v>
      </c>
      <c r="R1488" s="2">
        <v>0</v>
      </c>
      <c r="S1488" s="2" t="s">
        <v>1481</v>
      </c>
      <c r="T1488" s="2" t="s">
        <v>1482</v>
      </c>
      <c r="U1488" s="2" t="s">
        <v>1818</v>
      </c>
      <c r="V1488" s="2" t="s">
        <v>1819</v>
      </c>
      <c r="W1488" s="2" t="s">
        <v>2295</v>
      </c>
      <c r="X1488" s="2"/>
      <c r="Y1488" s="16" t="s">
        <v>2296</v>
      </c>
    </row>
    <row r="1489" spans="1:25" ht="90" x14ac:dyDescent="0.2">
      <c r="A1489" s="2" t="s">
        <v>2267</v>
      </c>
      <c r="B1489" s="2" t="s">
        <v>2305</v>
      </c>
      <c r="C1489" s="2" t="s">
        <v>2086</v>
      </c>
      <c r="D1489" s="59" t="s">
        <v>2122</v>
      </c>
      <c r="E1489" s="2">
        <v>80101604</v>
      </c>
      <c r="F1489" s="2" t="s">
        <v>2303</v>
      </c>
      <c r="G1489" s="3">
        <v>7</v>
      </c>
      <c r="H1489" s="3">
        <v>8</v>
      </c>
      <c r="I1489" s="2">
        <v>2</v>
      </c>
      <c r="J1489" s="2">
        <v>1</v>
      </c>
      <c r="K1489" s="2" t="s">
        <v>30</v>
      </c>
      <c r="L1489" s="2" t="s">
        <v>31</v>
      </c>
      <c r="M1489" s="2" t="s">
        <v>57</v>
      </c>
      <c r="N1489" s="2">
        <v>0</v>
      </c>
      <c r="O1489" s="63">
        <v>7502684</v>
      </c>
      <c r="P1489" s="63">
        <v>7502684</v>
      </c>
      <c r="Q1489" s="1">
        <v>0</v>
      </c>
      <c r="R1489" s="2">
        <v>0</v>
      </c>
      <c r="S1489" s="2" t="s">
        <v>1481</v>
      </c>
      <c r="T1489" s="2" t="s">
        <v>1482</v>
      </c>
      <c r="U1489" s="2" t="s">
        <v>1818</v>
      </c>
      <c r="V1489" s="2" t="s">
        <v>1819</v>
      </c>
      <c r="W1489" s="2" t="s">
        <v>2295</v>
      </c>
      <c r="X1489" s="2"/>
      <c r="Y1489" s="16" t="s">
        <v>2296</v>
      </c>
    </row>
    <row r="1490" spans="1:25" ht="90" x14ac:dyDescent="0.2">
      <c r="A1490" s="2" t="s">
        <v>2268</v>
      </c>
      <c r="B1490" s="2" t="s">
        <v>2305</v>
      </c>
      <c r="C1490" s="2" t="s">
        <v>2086</v>
      </c>
      <c r="D1490" s="59" t="s">
        <v>2122</v>
      </c>
      <c r="E1490" s="2">
        <v>80101604</v>
      </c>
      <c r="F1490" s="2" t="s">
        <v>2303</v>
      </c>
      <c r="G1490" s="3">
        <v>7</v>
      </c>
      <c r="H1490" s="3">
        <v>8</v>
      </c>
      <c r="I1490" s="2">
        <v>3</v>
      </c>
      <c r="J1490" s="2">
        <v>1</v>
      </c>
      <c r="K1490" s="2" t="s">
        <v>30</v>
      </c>
      <c r="L1490" s="2" t="s">
        <v>31</v>
      </c>
      <c r="M1490" s="2" t="s">
        <v>57</v>
      </c>
      <c r="N1490" s="2">
        <v>0</v>
      </c>
      <c r="O1490" s="63">
        <v>11254026</v>
      </c>
      <c r="P1490" s="63">
        <v>11254026</v>
      </c>
      <c r="Q1490" s="1">
        <v>0</v>
      </c>
      <c r="R1490" s="2">
        <v>0</v>
      </c>
      <c r="S1490" s="2" t="s">
        <v>1481</v>
      </c>
      <c r="T1490" s="2" t="s">
        <v>1482</v>
      </c>
      <c r="U1490" s="2" t="s">
        <v>1818</v>
      </c>
      <c r="V1490" s="2" t="s">
        <v>1819</v>
      </c>
      <c r="W1490" s="2" t="s">
        <v>2295</v>
      </c>
      <c r="X1490" s="2"/>
      <c r="Y1490" s="16" t="s">
        <v>2296</v>
      </c>
    </row>
    <row r="1491" spans="1:25" ht="90" x14ac:dyDescent="0.2">
      <c r="A1491" s="2" t="s">
        <v>2269</v>
      </c>
      <c r="B1491" s="2" t="s">
        <v>2305</v>
      </c>
      <c r="C1491" s="2" t="s">
        <v>2086</v>
      </c>
      <c r="D1491" s="59" t="s">
        <v>2122</v>
      </c>
      <c r="E1491" s="2">
        <v>80101604</v>
      </c>
      <c r="F1491" s="2" t="s">
        <v>2303</v>
      </c>
      <c r="G1491" s="3">
        <v>7</v>
      </c>
      <c r="H1491" s="3">
        <v>8</v>
      </c>
      <c r="I1491" s="2">
        <v>3</v>
      </c>
      <c r="J1491" s="2">
        <v>1</v>
      </c>
      <c r="K1491" s="2" t="s">
        <v>30</v>
      </c>
      <c r="L1491" s="2" t="s">
        <v>31</v>
      </c>
      <c r="M1491" s="2" t="s">
        <v>57</v>
      </c>
      <c r="N1491" s="2">
        <v>0</v>
      </c>
      <c r="O1491" s="63">
        <v>11254026</v>
      </c>
      <c r="P1491" s="63">
        <v>11254026</v>
      </c>
      <c r="Q1491" s="1">
        <v>0</v>
      </c>
      <c r="R1491" s="2">
        <v>0</v>
      </c>
      <c r="S1491" s="2" t="s">
        <v>1481</v>
      </c>
      <c r="T1491" s="2" t="s">
        <v>1482</v>
      </c>
      <c r="U1491" s="2" t="s">
        <v>1818</v>
      </c>
      <c r="V1491" s="2" t="s">
        <v>1819</v>
      </c>
      <c r="W1491" s="2" t="s">
        <v>2295</v>
      </c>
      <c r="X1491" s="2"/>
      <c r="Y1491" s="16" t="s">
        <v>2296</v>
      </c>
    </row>
    <row r="1492" spans="1:25" ht="90" x14ac:dyDescent="0.2">
      <c r="A1492" s="2" t="s">
        <v>2270</v>
      </c>
      <c r="B1492" s="2" t="s">
        <v>2305</v>
      </c>
      <c r="C1492" s="2" t="s">
        <v>2086</v>
      </c>
      <c r="D1492" s="59" t="s">
        <v>2122</v>
      </c>
      <c r="E1492" s="2">
        <v>80101604</v>
      </c>
      <c r="F1492" s="2" t="s">
        <v>2303</v>
      </c>
      <c r="G1492" s="3">
        <v>7</v>
      </c>
      <c r="H1492" s="3">
        <v>8</v>
      </c>
      <c r="I1492" s="2">
        <v>3</v>
      </c>
      <c r="J1492" s="2">
        <v>1</v>
      </c>
      <c r="K1492" s="2" t="s">
        <v>30</v>
      </c>
      <c r="L1492" s="2" t="s">
        <v>31</v>
      </c>
      <c r="M1492" s="2" t="s">
        <v>57</v>
      </c>
      <c r="N1492" s="2">
        <v>0</v>
      </c>
      <c r="O1492" s="63">
        <v>11254026</v>
      </c>
      <c r="P1492" s="63">
        <v>11254026</v>
      </c>
      <c r="Q1492" s="1">
        <v>0</v>
      </c>
      <c r="R1492" s="2">
        <v>0</v>
      </c>
      <c r="S1492" s="2" t="s">
        <v>1481</v>
      </c>
      <c r="T1492" s="2" t="s">
        <v>1482</v>
      </c>
      <c r="U1492" s="2" t="s">
        <v>1818</v>
      </c>
      <c r="V1492" s="2" t="s">
        <v>1819</v>
      </c>
      <c r="W1492" s="2" t="s">
        <v>2295</v>
      </c>
      <c r="X1492" s="2"/>
      <c r="Y1492" s="16" t="s">
        <v>2296</v>
      </c>
    </row>
    <row r="1493" spans="1:25" ht="90" x14ac:dyDescent="0.2">
      <c r="A1493" s="2" t="s">
        <v>2271</v>
      </c>
      <c r="B1493" s="2" t="s">
        <v>2305</v>
      </c>
      <c r="C1493" s="2" t="s">
        <v>2086</v>
      </c>
      <c r="D1493" s="59" t="s">
        <v>2122</v>
      </c>
      <c r="E1493" s="2">
        <v>80101604</v>
      </c>
      <c r="F1493" s="2" t="s">
        <v>2303</v>
      </c>
      <c r="G1493" s="3">
        <v>7</v>
      </c>
      <c r="H1493" s="3">
        <v>8</v>
      </c>
      <c r="I1493" s="2">
        <v>4</v>
      </c>
      <c r="J1493" s="2">
        <v>1</v>
      </c>
      <c r="K1493" s="2" t="s">
        <v>30</v>
      </c>
      <c r="L1493" s="2" t="s">
        <v>31</v>
      </c>
      <c r="M1493" s="2" t="s">
        <v>57</v>
      </c>
      <c r="N1493" s="2">
        <v>0</v>
      </c>
      <c r="O1493" s="63">
        <v>15005368</v>
      </c>
      <c r="P1493" s="63">
        <v>15005368</v>
      </c>
      <c r="Q1493" s="1">
        <v>0</v>
      </c>
      <c r="R1493" s="2">
        <v>0</v>
      </c>
      <c r="S1493" s="2" t="s">
        <v>1481</v>
      </c>
      <c r="T1493" s="2" t="s">
        <v>1482</v>
      </c>
      <c r="U1493" s="2" t="s">
        <v>1818</v>
      </c>
      <c r="V1493" s="2" t="s">
        <v>1819</v>
      </c>
      <c r="W1493" s="2" t="s">
        <v>2295</v>
      </c>
      <c r="X1493" s="2"/>
      <c r="Y1493" s="16" t="s">
        <v>2296</v>
      </c>
    </row>
    <row r="1494" spans="1:25" ht="90" x14ac:dyDescent="0.2">
      <c r="A1494" s="2" t="s">
        <v>2272</v>
      </c>
      <c r="B1494" s="2" t="s">
        <v>2305</v>
      </c>
      <c r="C1494" s="2" t="s">
        <v>2086</v>
      </c>
      <c r="D1494" s="59" t="s">
        <v>2122</v>
      </c>
      <c r="E1494" s="2">
        <v>80101604</v>
      </c>
      <c r="F1494" s="2" t="s">
        <v>2302</v>
      </c>
      <c r="G1494" s="3">
        <v>7</v>
      </c>
      <c r="H1494" s="3">
        <v>8</v>
      </c>
      <c r="I1494" s="2">
        <v>6</v>
      </c>
      <c r="J1494" s="2">
        <v>1</v>
      </c>
      <c r="K1494" s="2" t="s">
        <v>30</v>
      </c>
      <c r="L1494" s="2" t="s">
        <v>31</v>
      </c>
      <c r="M1494" s="2" t="s">
        <v>911</v>
      </c>
      <c r="N1494" s="2">
        <v>0</v>
      </c>
      <c r="O1494" s="63">
        <v>15600000</v>
      </c>
      <c r="P1494" s="63">
        <v>15600000</v>
      </c>
      <c r="Q1494" s="1">
        <v>0</v>
      </c>
      <c r="R1494" s="2">
        <v>0</v>
      </c>
      <c r="S1494" s="2" t="s">
        <v>1481</v>
      </c>
      <c r="T1494" s="2" t="s">
        <v>1482</v>
      </c>
      <c r="U1494" s="2" t="s">
        <v>1818</v>
      </c>
      <c r="V1494" s="2" t="s">
        <v>1819</v>
      </c>
      <c r="W1494" s="2" t="s">
        <v>2295</v>
      </c>
      <c r="X1494" s="2"/>
      <c r="Y1494" s="16" t="s">
        <v>2296</v>
      </c>
    </row>
    <row r="1495" spans="1:25" ht="90" x14ac:dyDescent="0.2">
      <c r="A1495" s="2" t="s">
        <v>2273</v>
      </c>
      <c r="B1495" s="2" t="s">
        <v>2305</v>
      </c>
      <c r="C1495" s="2" t="s">
        <v>1960</v>
      </c>
      <c r="D1495" s="59" t="s">
        <v>1968</v>
      </c>
      <c r="E1495" s="2">
        <v>80101604</v>
      </c>
      <c r="F1495" s="2" t="s">
        <v>2300</v>
      </c>
      <c r="G1495" s="3">
        <v>6</v>
      </c>
      <c r="H1495" s="3">
        <v>7</v>
      </c>
      <c r="I1495" s="2" t="s">
        <v>2301</v>
      </c>
      <c r="J1495" s="2">
        <v>1</v>
      </c>
      <c r="K1495" s="2" t="s">
        <v>30</v>
      </c>
      <c r="L1495" s="2" t="s">
        <v>31</v>
      </c>
      <c r="M1495" s="2" t="s">
        <v>57</v>
      </c>
      <c r="N1495" s="2">
        <v>0</v>
      </c>
      <c r="O1495" s="63">
        <v>10416351</v>
      </c>
      <c r="P1495" s="63">
        <v>10416351</v>
      </c>
      <c r="Q1495" s="1">
        <v>0</v>
      </c>
      <c r="R1495" s="2">
        <v>0</v>
      </c>
      <c r="S1495" s="2" t="s">
        <v>1481</v>
      </c>
      <c r="T1495" s="2" t="s">
        <v>1482</v>
      </c>
      <c r="U1495" s="2" t="s">
        <v>1818</v>
      </c>
      <c r="V1495" s="2" t="s">
        <v>1819</v>
      </c>
      <c r="W1495" s="2" t="s">
        <v>2295</v>
      </c>
      <c r="X1495" s="2"/>
      <c r="Y1495" s="16" t="s">
        <v>2296</v>
      </c>
    </row>
    <row r="1496" spans="1:25" ht="90" x14ac:dyDescent="0.2">
      <c r="A1496" s="2" t="s">
        <v>2274</v>
      </c>
      <c r="B1496" s="2" t="s">
        <v>2305</v>
      </c>
      <c r="C1496" s="2" t="s">
        <v>1960</v>
      </c>
      <c r="D1496" s="59" t="s">
        <v>1968</v>
      </c>
      <c r="E1496" s="2">
        <v>80141626</v>
      </c>
      <c r="F1496" s="2" t="s">
        <v>2300</v>
      </c>
      <c r="G1496" s="3">
        <v>6</v>
      </c>
      <c r="H1496" s="3">
        <v>7</v>
      </c>
      <c r="I1496" s="2" t="s">
        <v>2301</v>
      </c>
      <c r="J1496" s="2">
        <v>1</v>
      </c>
      <c r="K1496" s="2" t="s">
        <v>30</v>
      </c>
      <c r="L1496" s="2" t="s">
        <v>31</v>
      </c>
      <c r="M1496" s="59" t="s">
        <v>911</v>
      </c>
      <c r="N1496" s="2">
        <v>0</v>
      </c>
      <c r="O1496" s="63">
        <v>12155000</v>
      </c>
      <c r="P1496" s="63">
        <v>12155000</v>
      </c>
      <c r="Q1496" s="1">
        <v>0</v>
      </c>
      <c r="R1496" s="2">
        <v>0</v>
      </c>
      <c r="S1496" s="2" t="s">
        <v>1481</v>
      </c>
      <c r="T1496" s="2" t="s">
        <v>1482</v>
      </c>
      <c r="U1496" s="2" t="s">
        <v>1818</v>
      </c>
      <c r="V1496" s="2" t="s">
        <v>1819</v>
      </c>
      <c r="W1496" s="2" t="s">
        <v>2295</v>
      </c>
      <c r="X1496" s="2"/>
      <c r="Y1496" s="16" t="s">
        <v>2296</v>
      </c>
    </row>
    <row r="1497" spans="1:25" ht="90" x14ac:dyDescent="0.2">
      <c r="A1497" s="2" t="s">
        <v>2275</v>
      </c>
      <c r="B1497" s="2" t="s">
        <v>2305</v>
      </c>
      <c r="C1497" s="2" t="s">
        <v>1960</v>
      </c>
      <c r="D1497" s="59" t="s">
        <v>1968</v>
      </c>
      <c r="E1497" s="2">
        <v>80141626</v>
      </c>
      <c r="F1497" s="2" t="s">
        <v>2300</v>
      </c>
      <c r="G1497" s="3">
        <v>6</v>
      </c>
      <c r="H1497" s="3">
        <v>7</v>
      </c>
      <c r="I1497" s="2" t="s">
        <v>2301</v>
      </c>
      <c r="J1497" s="2">
        <v>1</v>
      </c>
      <c r="K1497" s="2" t="s">
        <v>30</v>
      </c>
      <c r="L1497" s="2" t="s">
        <v>31</v>
      </c>
      <c r="M1497" s="59" t="s">
        <v>911</v>
      </c>
      <c r="N1497" s="2">
        <v>0</v>
      </c>
      <c r="O1497" s="63">
        <v>12155000</v>
      </c>
      <c r="P1497" s="63">
        <v>12155000</v>
      </c>
      <c r="Q1497" s="1">
        <v>0</v>
      </c>
      <c r="R1497" s="2">
        <v>0</v>
      </c>
      <c r="S1497" s="2" t="s">
        <v>1481</v>
      </c>
      <c r="T1497" s="2" t="s">
        <v>1482</v>
      </c>
      <c r="U1497" s="2" t="s">
        <v>1818</v>
      </c>
      <c r="V1497" s="2" t="s">
        <v>1819</v>
      </c>
      <c r="W1497" s="2" t="s">
        <v>2295</v>
      </c>
      <c r="X1497" s="2"/>
      <c r="Y1497" s="16" t="s">
        <v>2296</v>
      </c>
    </row>
    <row r="1498" spans="1:25" ht="90" x14ac:dyDescent="0.2">
      <c r="A1498" s="2" t="s">
        <v>2276</v>
      </c>
      <c r="B1498" s="2" t="s">
        <v>2305</v>
      </c>
      <c r="C1498" s="2" t="s">
        <v>1960</v>
      </c>
      <c r="D1498" s="59" t="s">
        <v>1968</v>
      </c>
      <c r="E1498" s="2">
        <v>80141626</v>
      </c>
      <c r="F1498" s="2" t="s">
        <v>2300</v>
      </c>
      <c r="G1498" s="3">
        <v>6</v>
      </c>
      <c r="H1498" s="3">
        <v>7</v>
      </c>
      <c r="I1498" s="2" t="s">
        <v>2301</v>
      </c>
      <c r="J1498" s="2">
        <v>1</v>
      </c>
      <c r="K1498" s="2" t="s">
        <v>30</v>
      </c>
      <c r="L1498" s="2" t="s">
        <v>31</v>
      </c>
      <c r="M1498" s="59" t="s">
        <v>911</v>
      </c>
      <c r="N1498" s="2">
        <v>0</v>
      </c>
      <c r="O1498" s="63">
        <v>12155000</v>
      </c>
      <c r="P1498" s="63">
        <v>12155000</v>
      </c>
      <c r="Q1498" s="1">
        <v>0</v>
      </c>
      <c r="R1498" s="2">
        <v>0</v>
      </c>
      <c r="S1498" s="2" t="s">
        <v>1481</v>
      </c>
      <c r="T1498" s="2" t="s">
        <v>1482</v>
      </c>
      <c r="U1498" s="2" t="s">
        <v>1818</v>
      </c>
      <c r="V1498" s="2" t="s">
        <v>1819</v>
      </c>
      <c r="W1498" s="2" t="s">
        <v>2295</v>
      </c>
      <c r="X1498" s="2"/>
      <c r="Y1498" s="16" t="s">
        <v>2296</v>
      </c>
    </row>
    <row r="1499" spans="1:25" ht="90" x14ac:dyDescent="0.2">
      <c r="A1499" s="2" t="s">
        <v>2277</v>
      </c>
      <c r="B1499" s="2" t="s">
        <v>2305</v>
      </c>
      <c r="C1499" s="2" t="s">
        <v>1960</v>
      </c>
      <c r="D1499" s="59" t="s">
        <v>1968</v>
      </c>
      <c r="E1499" s="2">
        <v>80141626</v>
      </c>
      <c r="F1499" s="2" t="s">
        <v>2300</v>
      </c>
      <c r="G1499" s="3">
        <v>6</v>
      </c>
      <c r="H1499" s="3">
        <v>7</v>
      </c>
      <c r="I1499" s="2" t="s">
        <v>2301</v>
      </c>
      <c r="J1499" s="2">
        <v>1</v>
      </c>
      <c r="K1499" s="2" t="s">
        <v>30</v>
      </c>
      <c r="L1499" s="2" t="s">
        <v>31</v>
      </c>
      <c r="M1499" s="59" t="s">
        <v>911</v>
      </c>
      <c r="N1499" s="2">
        <v>0</v>
      </c>
      <c r="O1499" s="63">
        <v>12155000</v>
      </c>
      <c r="P1499" s="63">
        <v>12155000</v>
      </c>
      <c r="Q1499" s="1">
        <v>0</v>
      </c>
      <c r="R1499" s="2">
        <v>0</v>
      </c>
      <c r="S1499" s="2" t="s">
        <v>1481</v>
      </c>
      <c r="T1499" s="2" t="s">
        <v>1482</v>
      </c>
      <c r="U1499" s="2" t="s">
        <v>1818</v>
      </c>
      <c r="V1499" s="2" t="s">
        <v>1819</v>
      </c>
      <c r="W1499" s="2" t="s">
        <v>2295</v>
      </c>
      <c r="X1499" s="2"/>
      <c r="Y1499" s="16" t="s">
        <v>2296</v>
      </c>
    </row>
    <row r="1500" spans="1:25" ht="90" x14ac:dyDescent="0.2">
      <c r="A1500" s="2" t="s">
        <v>2278</v>
      </c>
      <c r="B1500" s="2" t="s">
        <v>2305</v>
      </c>
      <c r="C1500" s="2" t="s">
        <v>1960</v>
      </c>
      <c r="D1500" s="59" t="s">
        <v>1968</v>
      </c>
      <c r="E1500" s="2">
        <v>80141626</v>
      </c>
      <c r="F1500" s="2" t="s">
        <v>2300</v>
      </c>
      <c r="G1500" s="3">
        <v>6</v>
      </c>
      <c r="H1500" s="3">
        <v>7</v>
      </c>
      <c r="I1500" s="2" t="s">
        <v>2301</v>
      </c>
      <c r="J1500" s="2">
        <v>1</v>
      </c>
      <c r="K1500" s="2" t="s">
        <v>30</v>
      </c>
      <c r="L1500" s="2" t="s">
        <v>31</v>
      </c>
      <c r="M1500" s="59" t="s">
        <v>911</v>
      </c>
      <c r="N1500" s="2">
        <v>0</v>
      </c>
      <c r="O1500" s="63">
        <v>12155000</v>
      </c>
      <c r="P1500" s="63">
        <v>12155000</v>
      </c>
      <c r="Q1500" s="1">
        <v>0</v>
      </c>
      <c r="R1500" s="2">
        <v>0</v>
      </c>
      <c r="S1500" s="2" t="s">
        <v>1481</v>
      </c>
      <c r="T1500" s="2" t="s">
        <v>1482</v>
      </c>
      <c r="U1500" s="2" t="s">
        <v>1818</v>
      </c>
      <c r="V1500" s="2" t="s">
        <v>1819</v>
      </c>
      <c r="W1500" s="2" t="s">
        <v>2295</v>
      </c>
      <c r="X1500" s="2"/>
      <c r="Y1500" s="16" t="s">
        <v>2296</v>
      </c>
    </row>
    <row r="1501" spans="1:25" ht="90" x14ac:dyDescent="0.2">
      <c r="A1501" s="2" t="s">
        <v>2279</v>
      </c>
      <c r="B1501" s="2" t="s">
        <v>2305</v>
      </c>
      <c r="C1501" s="2" t="s">
        <v>1960</v>
      </c>
      <c r="D1501" s="59" t="s">
        <v>1968</v>
      </c>
      <c r="E1501" s="2">
        <v>80141626</v>
      </c>
      <c r="F1501" s="2" t="s">
        <v>2300</v>
      </c>
      <c r="G1501" s="3">
        <v>6</v>
      </c>
      <c r="H1501" s="3">
        <v>7</v>
      </c>
      <c r="I1501" s="2" t="s">
        <v>2301</v>
      </c>
      <c r="J1501" s="2">
        <v>1</v>
      </c>
      <c r="K1501" s="2" t="s">
        <v>30</v>
      </c>
      <c r="L1501" s="2" t="s">
        <v>31</v>
      </c>
      <c r="M1501" s="59" t="s">
        <v>911</v>
      </c>
      <c r="N1501" s="2">
        <v>0</v>
      </c>
      <c r="O1501" s="63">
        <v>12155000</v>
      </c>
      <c r="P1501" s="63">
        <v>12155000</v>
      </c>
      <c r="Q1501" s="1">
        <v>0</v>
      </c>
      <c r="R1501" s="2">
        <v>0</v>
      </c>
      <c r="S1501" s="2" t="s">
        <v>1481</v>
      </c>
      <c r="T1501" s="2" t="s">
        <v>1482</v>
      </c>
      <c r="U1501" s="2" t="s">
        <v>1818</v>
      </c>
      <c r="V1501" s="2" t="s">
        <v>1819</v>
      </c>
      <c r="W1501" s="2" t="s">
        <v>2295</v>
      </c>
      <c r="X1501" s="2"/>
      <c r="Y1501" s="16" t="s">
        <v>2296</v>
      </c>
    </row>
    <row r="1502" spans="1:25" ht="90" x14ac:dyDescent="0.2">
      <c r="A1502" s="2" t="s">
        <v>2280</v>
      </c>
      <c r="B1502" s="2" t="s">
        <v>2305</v>
      </c>
      <c r="C1502" s="2" t="s">
        <v>1960</v>
      </c>
      <c r="D1502" s="59" t="s">
        <v>1968</v>
      </c>
      <c r="E1502" s="2">
        <v>80141626</v>
      </c>
      <c r="F1502" s="2" t="s">
        <v>2300</v>
      </c>
      <c r="G1502" s="3">
        <v>6</v>
      </c>
      <c r="H1502" s="3">
        <v>7</v>
      </c>
      <c r="I1502" s="2" t="s">
        <v>2301</v>
      </c>
      <c r="J1502" s="2">
        <v>1</v>
      </c>
      <c r="K1502" s="2" t="s">
        <v>30</v>
      </c>
      <c r="L1502" s="2" t="s">
        <v>31</v>
      </c>
      <c r="M1502" s="59" t="s">
        <v>911</v>
      </c>
      <c r="N1502" s="2">
        <v>0</v>
      </c>
      <c r="O1502" s="63">
        <v>12155000</v>
      </c>
      <c r="P1502" s="63">
        <v>12155000</v>
      </c>
      <c r="Q1502" s="1">
        <v>0</v>
      </c>
      <c r="R1502" s="2">
        <v>0</v>
      </c>
      <c r="S1502" s="2" t="s">
        <v>1481</v>
      </c>
      <c r="T1502" s="2" t="s">
        <v>1482</v>
      </c>
      <c r="U1502" s="2" t="s">
        <v>1818</v>
      </c>
      <c r="V1502" s="2" t="s">
        <v>1819</v>
      </c>
      <c r="W1502" s="2" t="s">
        <v>2295</v>
      </c>
      <c r="X1502" s="2"/>
      <c r="Y1502" s="16" t="s">
        <v>2296</v>
      </c>
    </row>
    <row r="1503" spans="1:25" ht="90" x14ac:dyDescent="0.2">
      <c r="A1503" s="2" t="s">
        <v>2281</v>
      </c>
      <c r="B1503" s="2" t="s">
        <v>2305</v>
      </c>
      <c r="C1503" s="2" t="s">
        <v>1960</v>
      </c>
      <c r="D1503" s="59" t="s">
        <v>1968</v>
      </c>
      <c r="E1503" s="2">
        <v>80141626</v>
      </c>
      <c r="F1503" s="2" t="s">
        <v>2300</v>
      </c>
      <c r="G1503" s="3">
        <v>6</v>
      </c>
      <c r="H1503" s="3">
        <v>7</v>
      </c>
      <c r="I1503" s="2" t="s">
        <v>2301</v>
      </c>
      <c r="J1503" s="2">
        <v>1</v>
      </c>
      <c r="K1503" s="2" t="s">
        <v>30</v>
      </c>
      <c r="L1503" s="2" t="s">
        <v>31</v>
      </c>
      <c r="M1503" s="2" t="s">
        <v>57</v>
      </c>
      <c r="N1503" s="2">
        <v>0</v>
      </c>
      <c r="O1503" s="63">
        <v>12155000</v>
      </c>
      <c r="P1503" s="63">
        <v>12155000</v>
      </c>
      <c r="Q1503" s="1">
        <v>0</v>
      </c>
      <c r="R1503" s="2">
        <v>0</v>
      </c>
      <c r="S1503" s="2" t="s">
        <v>1481</v>
      </c>
      <c r="T1503" s="2" t="s">
        <v>1482</v>
      </c>
      <c r="U1503" s="2" t="s">
        <v>1818</v>
      </c>
      <c r="V1503" s="2" t="s">
        <v>1819</v>
      </c>
      <c r="W1503" s="2" t="s">
        <v>2295</v>
      </c>
      <c r="X1503" s="2"/>
      <c r="Y1503" s="16" t="s">
        <v>2296</v>
      </c>
    </row>
    <row r="1504" spans="1:25" ht="90" x14ac:dyDescent="0.2">
      <c r="A1504" s="2" t="s">
        <v>2282</v>
      </c>
      <c r="B1504" s="2" t="s">
        <v>2305</v>
      </c>
      <c r="C1504" s="2" t="s">
        <v>1960</v>
      </c>
      <c r="D1504" s="59" t="s">
        <v>1968</v>
      </c>
      <c r="E1504" s="2">
        <v>80141626</v>
      </c>
      <c r="F1504" s="2" t="s">
        <v>2300</v>
      </c>
      <c r="G1504" s="3">
        <v>6</v>
      </c>
      <c r="H1504" s="3">
        <v>7</v>
      </c>
      <c r="I1504" s="2" t="s">
        <v>2301</v>
      </c>
      <c r="J1504" s="2">
        <v>1</v>
      </c>
      <c r="K1504" s="2" t="s">
        <v>30</v>
      </c>
      <c r="L1504" s="2" t="s">
        <v>31</v>
      </c>
      <c r="M1504" s="2" t="s">
        <v>57</v>
      </c>
      <c r="N1504" s="2">
        <v>0</v>
      </c>
      <c r="O1504" s="63">
        <v>12155000</v>
      </c>
      <c r="P1504" s="63">
        <v>12155000</v>
      </c>
      <c r="Q1504" s="1">
        <v>0</v>
      </c>
      <c r="R1504" s="2">
        <v>0</v>
      </c>
      <c r="S1504" s="2" t="s">
        <v>1481</v>
      </c>
      <c r="T1504" s="2" t="s">
        <v>1482</v>
      </c>
      <c r="U1504" s="2" t="s">
        <v>1818</v>
      </c>
      <c r="V1504" s="2" t="s">
        <v>1819</v>
      </c>
      <c r="W1504" s="2" t="s">
        <v>2295</v>
      </c>
      <c r="X1504" s="2"/>
      <c r="Y1504" s="16" t="s">
        <v>2296</v>
      </c>
    </row>
    <row r="1505" spans="1:25" ht="90" x14ac:dyDescent="0.2">
      <c r="A1505" s="2" t="s">
        <v>2283</v>
      </c>
      <c r="B1505" s="2" t="s">
        <v>2305</v>
      </c>
      <c r="C1505" s="2" t="s">
        <v>1960</v>
      </c>
      <c r="D1505" s="59" t="s">
        <v>1968</v>
      </c>
      <c r="E1505" s="2">
        <v>80141626</v>
      </c>
      <c r="F1505" s="2" t="s">
        <v>2300</v>
      </c>
      <c r="G1505" s="3">
        <v>6</v>
      </c>
      <c r="H1505" s="3">
        <v>7</v>
      </c>
      <c r="I1505" s="2" t="s">
        <v>2301</v>
      </c>
      <c r="J1505" s="2">
        <v>1</v>
      </c>
      <c r="K1505" s="2" t="s">
        <v>30</v>
      </c>
      <c r="L1505" s="2" t="s">
        <v>31</v>
      </c>
      <c r="M1505" s="2" t="s">
        <v>57</v>
      </c>
      <c r="N1505" s="2">
        <v>0</v>
      </c>
      <c r="O1505" s="63">
        <v>12155000</v>
      </c>
      <c r="P1505" s="63">
        <v>12155000</v>
      </c>
      <c r="Q1505" s="1">
        <v>0</v>
      </c>
      <c r="R1505" s="2">
        <v>0</v>
      </c>
      <c r="S1505" s="2" t="s">
        <v>1481</v>
      </c>
      <c r="T1505" s="2" t="s">
        <v>1482</v>
      </c>
      <c r="U1505" s="2" t="s">
        <v>1818</v>
      </c>
      <c r="V1505" s="2" t="s">
        <v>1819</v>
      </c>
      <c r="W1505" s="2" t="s">
        <v>2295</v>
      </c>
      <c r="X1505" s="2"/>
      <c r="Y1505" s="16" t="s">
        <v>2296</v>
      </c>
    </row>
    <row r="1506" spans="1:25" ht="90" x14ac:dyDescent="0.2">
      <c r="A1506" s="2" t="s">
        <v>2284</v>
      </c>
      <c r="B1506" s="2" t="s">
        <v>2305</v>
      </c>
      <c r="C1506" s="2" t="s">
        <v>1960</v>
      </c>
      <c r="D1506" s="59" t="s">
        <v>1968</v>
      </c>
      <c r="E1506" s="2">
        <v>80141626</v>
      </c>
      <c r="F1506" s="2" t="s">
        <v>2300</v>
      </c>
      <c r="G1506" s="3">
        <v>6</v>
      </c>
      <c r="H1506" s="3">
        <v>7</v>
      </c>
      <c r="I1506" s="2" t="s">
        <v>2301</v>
      </c>
      <c r="J1506" s="2">
        <v>1</v>
      </c>
      <c r="K1506" s="2" t="s">
        <v>30</v>
      </c>
      <c r="L1506" s="2" t="s">
        <v>31</v>
      </c>
      <c r="M1506" s="2" t="s">
        <v>57</v>
      </c>
      <c r="N1506" s="2">
        <v>0</v>
      </c>
      <c r="O1506" s="63">
        <v>12155000</v>
      </c>
      <c r="P1506" s="63">
        <v>12155000</v>
      </c>
      <c r="Q1506" s="1">
        <v>0</v>
      </c>
      <c r="R1506" s="2">
        <v>0</v>
      </c>
      <c r="S1506" s="2" t="s">
        <v>1481</v>
      </c>
      <c r="T1506" s="2" t="s">
        <v>1482</v>
      </c>
      <c r="U1506" s="2" t="s">
        <v>1818</v>
      </c>
      <c r="V1506" s="2" t="s">
        <v>1819</v>
      </c>
      <c r="W1506" s="2" t="s">
        <v>2295</v>
      </c>
      <c r="X1506" s="2"/>
      <c r="Y1506" s="16" t="s">
        <v>2296</v>
      </c>
    </row>
    <row r="1507" spans="1:25" ht="90" x14ac:dyDescent="0.2">
      <c r="A1507" s="2" t="s">
        <v>2285</v>
      </c>
      <c r="B1507" s="2" t="s">
        <v>2305</v>
      </c>
      <c r="C1507" s="2" t="s">
        <v>1960</v>
      </c>
      <c r="D1507" s="59" t="s">
        <v>1968</v>
      </c>
      <c r="E1507" s="2">
        <v>80141626</v>
      </c>
      <c r="F1507" s="2" t="s">
        <v>2300</v>
      </c>
      <c r="G1507" s="3">
        <v>6</v>
      </c>
      <c r="H1507" s="3">
        <v>7</v>
      </c>
      <c r="I1507" s="2" t="s">
        <v>2301</v>
      </c>
      <c r="J1507" s="2">
        <v>1</v>
      </c>
      <c r="K1507" s="2" t="s">
        <v>30</v>
      </c>
      <c r="L1507" s="2" t="s">
        <v>31</v>
      </c>
      <c r="M1507" s="2" t="s">
        <v>57</v>
      </c>
      <c r="N1507" s="2">
        <v>0</v>
      </c>
      <c r="O1507" s="63">
        <v>12155000</v>
      </c>
      <c r="P1507" s="63">
        <v>12155000</v>
      </c>
      <c r="Q1507" s="1">
        <v>0</v>
      </c>
      <c r="R1507" s="2">
        <v>0</v>
      </c>
      <c r="S1507" s="2" t="s">
        <v>1481</v>
      </c>
      <c r="T1507" s="2" t="s">
        <v>1482</v>
      </c>
      <c r="U1507" s="2" t="s">
        <v>1818</v>
      </c>
      <c r="V1507" s="2" t="s">
        <v>1819</v>
      </c>
      <c r="W1507" s="2" t="s">
        <v>2295</v>
      </c>
      <c r="X1507" s="2"/>
      <c r="Y1507" s="16" t="s">
        <v>2296</v>
      </c>
    </row>
    <row r="1508" spans="1:25" ht="90" x14ac:dyDescent="0.2">
      <c r="A1508" s="2" t="s">
        <v>2286</v>
      </c>
      <c r="B1508" s="2" t="s">
        <v>2305</v>
      </c>
      <c r="C1508" s="2" t="s">
        <v>1813</v>
      </c>
      <c r="D1508" s="59" t="s">
        <v>1856</v>
      </c>
      <c r="E1508" s="2">
        <v>85151507</v>
      </c>
      <c r="F1508" s="2" t="s">
        <v>2294</v>
      </c>
      <c r="G1508" s="3">
        <v>6</v>
      </c>
      <c r="H1508" s="3">
        <v>6</v>
      </c>
      <c r="I1508" s="2">
        <v>4</v>
      </c>
      <c r="J1508" s="2">
        <v>1</v>
      </c>
      <c r="K1508" s="2" t="s">
        <v>30</v>
      </c>
      <c r="L1508" s="2" t="s">
        <v>31</v>
      </c>
      <c r="M1508" s="2" t="s">
        <v>57</v>
      </c>
      <c r="N1508" s="2">
        <v>0</v>
      </c>
      <c r="O1508" s="63">
        <v>24000000</v>
      </c>
      <c r="P1508" s="63">
        <v>24000000</v>
      </c>
      <c r="Q1508" s="1">
        <v>0</v>
      </c>
      <c r="R1508" s="2">
        <v>0</v>
      </c>
      <c r="S1508" s="2" t="s">
        <v>1481</v>
      </c>
      <c r="T1508" s="2" t="s">
        <v>1482</v>
      </c>
      <c r="U1508" s="2" t="s">
        <v>1818</v>
      </c>
      <c r="V1508" s="2" t="s">
        <v>1819</v>
      </c>
      <c r="W1508" s="2" t="s">
        <v>2295</v>
      </c>
      <c r="X1508" s="2"/>
      <c r="Y1508" s="16" t="s">
        <v>2296</v>
      </c>
    </row>
    <row r="1509" spans="1:25" ht="90" x14ac:dyDescent="0.2">
      <c r="A1509" s="2" t="s">
        <v>2287</v>
      </c>
      <c r="B1509" s="2" t="s">
        <v>2305</v>
      </c>
      <c r="C1509" s="2" t="s">
        <v>1813</v>
      </c>
      <c r="D1509" s="59" t="s">
        <v>1856</v>
      </c>
      <c r="E1509" s="2">
        <v>85151507</v>
      </c>
      <c r="F1509" s="28" t="s">
        <v>2294</v>
      </c>
      <c r="G1509" s="3">
        <v>6</v>
      </c>
      <c r="H1509" s="3">
        <v>6</v>
      </c>
      <c r="I1509" s="2">
        <v>5</v>
      </c>
      <c r="J1509" s="2">
        <v>1</v>
      </c>
      <c r="K1509" s="2" t="s">
        <v>30</v>
      </c>
      <c r="L1509" s="2" t="s">
        <v>31</v>
      </c>
      <c r="M1509" s="2" t="s">
        <v>57</v>
      </c>
      <c r="N1509" s="2">
        <v>0</v>
      </c>
      <c r="O1509" s="63">
        <v>30000000</v>
      </c>
      <c r="P1509" s="63">
        <v>30000000</v>
      </c>
      <c r="Q1509" s="1">
        <v>0</v>
      </c>
      <c r="R1509" s="2">
        <v>0</v>
      </c>
      <c r="S1509" s="2" t="s">
        <v>1481</v>
      </c>
      <c r="T1509" s="2" t="s">
        <v>1482</v>
      </c>
      <c r="U1509" s="2" t="s">
        <v>1818</v>
      </c>
      <c r="V1509" s="2" t="s">
        <v>1819</v>
      </c>
      <c r="W1509" s="2" t="s">
        <v>2295</v>
      </c>
      <c r="X1509" s="2"/>
      <c r="Y1509" s="16" t="s">
        <v>2296</v>
      </c>
    </row>
    <row r="1510" spans="1:25" ht="90" x14ac:dyDescent="0.2">
      <c r="A1510" s="2" t="s">
        <v>2288</v>
      </c>
      <c r="B1510" s="2" t="s">
        <v>2305</v>
      </c>
      <c r="C1510" s="2" t="s">
        <v>1960</v>
      </c>
      <c r="D1510" s="59" t="s">
        <v>1968</v>
      </c>
      <c r="E1510" s="2">
        <v>80101604</v>
      </c>
      <c r="F1510" s="2" t="s">
        <v>2299</v>
      </c>
      <c r="G1510" s="3">
        <v>6</v>
      </c>
      <c r="H1510" s="3">
        <v>7</v>
      </c>
      <c r="I1510" s="2">
        <v>6</v>
      </c>
      <c r="J1510" s="2">
        <v>1</v>
      </c>
      <c r="K1510" s="2" t="s">
        <v>30</v>
      </c>
      <c r="L1510" s="2" t="s">
        <v>31</v>
      </c>
      <c r="M1510" s="2" t="s">
        <v>57</v>
      </c>
      <c r="N1510" s="2">
        <v>0</v>
      </c>
      <c r="O1510" s="63">
        <v>23400000</v>
      </c>
      <c r="P1510" s="63">
        <v>23400000</v>
      </c>
      <c r="Q1510" s="1">
        <v>0</v>
      </c>
      <c r="R1510" s="2">
        <v>0</v>
      </c>
      <c r="S1510" s="2" t="s">
        <v>1481</v>
      </c>
      <c r="T1510" s="2" t="s">
        <v>1482</v>
      </c>
      <c r="U1510" s="2" t="s">
        <v>1818</v>
      </c>
      <c r="V1510" s="2" t="s">
        <v>1819</v>
      </c>
      <c r="W1510" s="2" t="s">
        <v>2295</v>
      </c>
      <c r="X1510" s="2"/>
      <c r="Y1510" s="2" t="s">
        <v>2296</v>
      </c>
    </row>
    <row r="1511" spans="1:25" ht="90" x14ac:dyDescent="0.2">
      <c r="A1511" s="2" t="s">
        <v>2289</v>
      </c>
      <c r="B1511" s="2" t="s">
        <v>2305</v>
      </c>
      <c r="C1511" s="2" t="s">
        <v>1813</v>
      </c>
      <c r="D1511" s="2" t="s">
        <v>2304</v>
      </c>
      <c r="E1511" s="2">
        <v>80161501</v>
      </c>
      <c r="F1511" s="2" t="s">
        <v>2226</v>
      </c>
      <c r="G1511" s="3">
        <v>7</v>
      </c>
      <c r="H1511" s="3">
        <v>7</v>
      </c>
      <c r="I1511" s="2">
        <v>5</v>
      </c>
      <c r="J1511" s="2">
        <v>1</v>
      </c>
      <c r="K1511" s="2" t="s">
        <v>30</v>
      </c>
      <c r="L1511" s="2" t="s">
        <v>31</v>
      </c>
      <c r="M1511" s="2" t="s">
        <v>911</v>
      </c>
      <c r="N1511" s="2">
        <v>0</v>
      </c>
      <c r="O1511" s="63">
        <v>6750000</v>
      </c>
      <c r="P1511" s="63">
        <v>6750000</v>
      </c>
      <c r="Q1511" s="1">
        <v>0</v>
      </c>
      <c r="R1511" s="2">
        <v>0</v>
      </c>
      <c r="S1511" s="2" t="s">
        <v>1481</v>
      </c>
      <c r="T1511" s="2" t="s">
        <v>1482</v>
      </c>
      <c r="U1511" s="2" t="s">
        <v>1818</v>
      </c>
      <c r="V1511" s="2" t="s">
        <v>1819</v>
      </c>
      <c r="W1511" s="2" t="s">
        <v>2295</v>
      </c>
      <c r="X1511" s="2"/>
      <c r="Y1511" s="16" t="s">
        <v>2296</v>
      </c>
    </row>
    <row r="1512" spans="1:25" ht="90" x14ac:dyDescent="0.2">
      <c r="A1512" s="2" t="s">
        <v>2290</v>
      </c>
      <c r="B1512" s="2" t="s">
        <v>2305</v>
      </c>
      <c r="C1512" s="2" t="s">
        <v>1813</v>
      </c>
      <c r="D1512" s="2" t="s">
        <v>2304</v>
      </c>
      <c r="E1512" s="2">
        <v>80161501</v>
      </c>
      <c r="F1512" s="2" t="s">
        <v>2226</v>
      </c>
      <c r="G1512" s="3">
        <v>7</v>
      </c>
      <c r="H1512" s="3">
        <v>7</v>
      </c>
      <c r="I1512" s="2">
        <v>5</v>
      </c>
      <c r="J1512" s="2">
        <v>1</v>
      </c>
      <c r="K1512" s="2" t="s">
        <v>30</v>
      </c>
      <c r="L1512" s="2" t="s">
        <v>31</v>
      </c>
      <c r="M1512" s="2" t="s">
        <v>911</v>
      </c>
      <c r="N1512" s="2">
        <v>0</v>
      </c>
      <c r="O1512" s="63">
        <v>6750000</v>
      </c>
      <c r="P1512" s="63">
        <v>6750000</v>
      </c>
      <c r="Q1512" s="1">
        <v>0</v>
      </c>
      <c r="R1512" s="2">
        <v>0</v>
      </c>
      <c r="S1512" s="2" t="s">
        <v>1481</v>
      </c>
      <c r="T1512" s="2" t="s">
        <v>1482</v>
      </c>
      <c r="U1512" s="2" t="s">
        <v>1818</v>
      </c>
      <c r="V1512" s="2" t="s">
        <v>1819</v>
      </c>
      <c r="W1512" s="2" t="s">
        <v>2295</v>
      </c>
      <c r="X1512" s="2"/>
      <c r="Y1512" s="16" t="s">
        <v>2296</v>
      </c>
    </row>
    <row r="1513" spans="1:25" ht="90" x14ac:dyDescent="0.2">
      <c r="A1513" s="2" t="s">
        <v>2291</v>
      </c>
      <c r="B1513" s="2" t="s">
        <v>2305</v>
      </c>
      <c r="C1513" s="2" t="s">
        <v>1813</v>
      </c>
      <c r="D1513" s="2" t="s">
        <v>2304</v>
      </c>
      <c r="E1513" s="2">
        <v>80161501</v>
      </c>
      <c r="F1513" s="2" t="s">
        <v>2226</v>
      </c>
      <c r="G1513" s="3">
        <v>7</v>
      </c>
      <c r="H1513" s="3">
        <v>7</v>
      </c>
      <c r="I1513" s="2">
        <v>5</v>
      </c>
      <c r="J1513" s="2">
        <v>1</v>
      </c>
      <c r="K1513" s="2" t="s">
        <v>30</v>
      </c>
      <c r="L1513" s="2" t="s">
        <v>31</v>
      </c>
      <c r="M1513" s="2" t="s">
        <v>911</v>
      </c>
      <c r="N1513" s="2">
        <v>0</v>
      </c>
      <c r="O1513" s="63">
        <v>6750000</v>
      </c>
      <c r="P1513" s="63">
        <v>6750000</v>
      </c>
      <c r="Q1513" s="1">
        <v>0</v>
      </c>
      <c r="R1513" s="2">
        <v>0</v>
      </c>
      <c r="S1513" s="2" t="s">
        <v>1481</v>
      </c>
      <c r="T1513" s="2" t="s">
        <v>1482</v>
      </c>
      <c r="U1513" s="2" t="s">
        <v>1818</v>
      </c>
      <c r="V1513" s="2" t="s">
        <v>1819</v>
      </c>
      <c r="W1513" s="2" t="s">
        <v>2295</v>
      </c>
      <c r="X1513" s="2"/>
      <c r="Y1513" s="16" t="s">
        <v>2296</v>
      </c>
    </row>
    <row r="1514" spans="1:25" ht="90" x14ac:dyDescent="0.2">
      <c r="A1514" s="2" t="s">
        <v>2292</v>
      </c>
      <c r="B1514" s="2" t="s">
        <v>2305</v>
      </c>
      <c r="C1514" s="2" t="s">
        <v>1813</v>
      </c>
      <c r="D1514" s="2" t="s">
        <v>2304</v>
      </c>
      <c r="E1514" s="2">
        <v>80161501</v>
      </c>
      <c r="F1514" s="2" t="s">
        <v>2226</v>
      </c>
      <c r="G1514" s="3">
        <v>7</v>
      </c>
      <c r="H1514" s="3">
        <v>7</v>
      </c>
      <c r="I1514" s="2">
        <v>5</v>
      </c>
      <c r="J1514" s="2">
        <v>1</v>
      </c>
      <c r="K1514" s="2" t="s">
        <v>30</v>
      </c>
      <c r="L1514" s="2" t="s">
        <v>31</v>
      </c>
      <c r="M1514" s="2" t="s">
        <v>911</v>
      </c>
      <c r="N1514" s="2">
        <v>0</v>
      </c>
      <c r="O1514" s="63">
        <v>6750000</v>
      </c>
      <c r="P1514" s="63">
        <v>6750000</v>
      </c>
      <c r="Q1514" s="1">
        <v>0</v>
      </c>
      <c r="R1514" s="2">
        <v>0</v>
      </c>
      <c r="S1514" s="2" t="s">
        <v>1481</v>
      </c>
      <c r="T1514" s="2" t="s">
        <v>1482</v>
      </c>
      <c r="U1514" s="2" t="s">
        <v>1818</v>
      </c>
      <c r="V1514" s="2" t="s">
        <v>1819</v>
      </c>
      <c r="W1514" s="2" t="s">
        <v>2295</v>
      </c>
      <c r="X1514" s="2"/>
      <c r="Y1514" s="16" t="s">
        <v>2296</v>
      </c>
    </row>
    <row r="1515" spans="1:25" ht="195" x14ac:dyDescent="0.2">
      <c r="A1515" s="2" t="s">
        <v>2306</v>
      </c>
      <c r="B1515" s="2" t="s">
        <v>2307</v>
      </c>
      <c r="C1515" s="2" t="s">
        <v>2308</v>
      </c>
      <c r="D1515" s="2" t="s">
        <v>2309</v>
      </c>
      <c r="E1515" s="27">
        <v>80101505</v>
      </c>
      <c r="F1515" s="2" t="s">
        <v>2310</v>
      </c>
      <c r="G1515" s="3">
        <v>1</v>
      </c>
      <c r="H1515" s="3">
        <v>1</v>
      </c>
      <c r="I1515" s="2">
        <v>11</v>
      </c>
      <c r="J1515" s="2">
        <v>1</v>
      </c>
      <c r="K1515" s="2" t="s">
        <v>30</v>
      </c>
      <c r="L1515" s="2" t="s">
        <v>31</v>
      </c>
      <c r="M1515" s="2" t="s">
        <v>57</v>
      </c>
      <c r="N1515" s="2">
        <v>0</v>
      </c>
      <c r="O1515" s="1">
        <v>45760000</v>
      </c>
      <c r="P1515" s="1">
        <v>45760000</v>
      </c>
      <c r="Q1515" s="1">
        <v>0</v>
      </c>
      <c r="R1515" s="2">
        <v>0</v>
      </c>
      <c r="S1515" s="2" t="s">
        <v>2311</v>
      </c>
      <c r="T1515" s="2" t="s">
        <v>2312</v>
      </c>
      <c r="U1515" s="2" t="s">
        <v>2313</v>
      </c>
      <c r="V1515" s="2" t="s">
        <v>2314</v>
      </c>
      <c r="W1515" s="2" t="s">
        <v>2315</v>
      </c>
      <c r="X1515" s="2">
        <v>3241000</v>
      </c>
      <c r="Y1515" s="96" t="s">
        <v>2316</v>
      </c>
    </row>
    <row r="1516" spans="1:25" ht="120" x14ac:dyDescent="0.2">
      <c r="A1516" s="2" t="s">
        <v>2317</v>
      </c>
      <c r="B1516" s="2" t="s">
        <v>2307</v>
      </c>
      <c r="C1516" s="2" t="s">
        <v>2308</v>
      </c>
      <c r="D1516" s="2" t="s">
        <v>2309</v>
      </c>
      <c r="E1516" s="27">
        <v>80101505</v>
      </c>
      <c r="F1516" s="2" t="s">
        <v>2318</v>
      </c>
      <c r="G1516" s="3">
        <v>1</v>
      </c>
      <c r="H1516" s="3">
        <v>1</v>
      </c>
      <c r="I1516" s="2">
        <v>11</v>
      </c>
      <c r="J1516" s="2">
        <v>1</v>
      </c>
      <c r="K1516" s="2" t="s">
        <v>30</v>
      </c>
      <c r="L1516" s="2" t="s">
        <v>31</v>
      </c>
      <c r="M1516" s="2" t="s">
        <v>57</v>
      </c>
      <c r="N1516" s="2">
        <v>0</v>
      </c>
      <c r="O1516" s="1">
        <v>57200000</v>
      </c>
      <c r="P1516" s="1">
        <v>57200000</v>
      </c>
      <c r="Q1516" s="1">
        <v>0</v>
      </c>
      <c r="R1516" s="2">
        <v>0</v>
      </c>
      <c r="S1516" s="2" t="s">
        <v>2311</v>
      </c>
      <c r="T1516" s="2" t="s">
        <v>2312</v>
      </c>
      <c r="U1516" s="2" t="s">
        <v>2313</v>
      </c>
      <c r="V1516" s="2" t="s">
        <v>2314</v>
      </c>
      <c r="W1516" s="2" t="s">
        <v>2315</v>
      </c>
      <c r="X1516" s="2">
        <v>3241000</v>
      </c>
      <c r="Y1516" s="96" t="s">
        <v>2316</v>
      </c>
    </row>
    <row r="1517" spans="1:25" ht="195" x14ac:dyDescent="0.2">
      <c r="A1517" s="2" t="s">
        <v>2319</v>
      </c>
      <c r="B1517" s="2" t="s">
        <v>2307</v>
      </c>
      <c r="C1517" s="2" t="s">
        <v>2308</v>
      </c>
      <c r="D1517" s="2" t="s">
        <v>2309</v>
      </c>
      <c r="E1517" s="27">
        <v>80101505</v>
      </c>
      <c r="F1517" s="2" t="s">
        <v>2310</v>
      </c>
      <c r="G1517" s="3">
        <v>1</v>
      </c>
      <c r="H1517" s="3">
        <v>1</v>
      </c>
      <c r="I1517" s="2">
        <v>11</v>
      </c>
      <c r="J1517" s="2">
        <v>1</v>
      </c>
      <c r="K1517" s="2" t="s">
        <v>30</v>
      </c>
      <c r="L1517" s="2" t="s">
        <v>31</v>
      </c>
      <c r="M1517" s="2" t="s">
        <v>57</v>
      </c>
      <c r="N1517" s="2">
        <v>0</v>
      </c>
      <c r="O1517" s="1">
        <v>69421901</v>
      </c>
      <c r="P1517" s="1">
        <v>69421901</v>
      </c>
      <c r="Q1517" s="1">
        <v>0</v>
      </c>
      <c r="R1517" s="2">
        <v>0</v>
      </c>
      <c r="S1517" s="2" t="s">
        <v>2311</v>
      </c>
      <c r="T1517" s="2" t="s">
        <v>2312</v>
      </c>
      <c r="U1517" s="2" t="s">
        <v>2313</v>
      </c>
      <c r="V1517" s="2" t="s">
        <v>2314</v>
      </c>
      <c r="W1517" s="2" t="s">
        <v>2315</v>
      </c>
      <c r="X1517" s="2">
        <v>3241000</v>
      </c>
      <c r="Y1517" s="96" t="s">
        <v>2316</v>
      </c>
    </row>
    <row r="1518" spans="1:25" ht="195" x14ac:dyDescent="0.2">
      <c r="A1518" s="2" t="s">
        <v>2320</v>
      </c>
      <c r="B1518" s="2" t="s">
        <v>2307</v>
      </c>
      <c r="C1518" s="2" t="s">
        <v>2308</v>
      </c>
      <c r="D1518" s="2" t="s">
        <v>2309</v>
      </c>
      <c r="E1518" s="27">
        <v>80101505</v>
      </c>
      <c r="F1518" s="2" t="s">
        <v>2310</v>
      </c>
      <c r="G1518" s="3">
        <v>1</v>
      </c>
      <c r="H1518" s="3">
        <v>1</v>
      </c>
      <c r="I1518" s="2">
        <v>11</v>
      </c>
      <c r="J1518" s="2">
        <v>1</v>
      </c>
      <c r="K1518" s="2" t="s">
        <v>30</v>
      </c>
      <c r="L1518" s="2" t="s">
        <v>31</v>
      </c>
      <c r="M1518" s="2" t="s">
        <v>57</v>
      </c>
      <c r="N1518" s="2">
        <v>0</v>
      </c>
      <c r="O1518" s="1">
        <v>69421901</v>
      </c>
      <c r="P1518" s="1">
        <v>69421901</v>
      </c>
      <c r="Q1518" s="1">
        <v>0</v>
      </c>
      <c r="R1518" s="2">
        <v>0</v>
      </c>
      <c r="S1518" s="2" t="s">
        <v>2311</v>
      </c>
      <c r="T1518" s="2" t="s">
        <v>2312</v>
      </c>
      <c r="U1518" s="2" t="s">
        <v>2313</v>
      </c>
      <c r="V1518" s="2" t="s">
        <v>2314</v>
      </c>
      <c r="W1518" s="2" t="s">
        <v>2315</v>
      </c>
      <c r="X1518" s="2">
        <v>3241000</v>
      </c>
      <c r="Y1518" s="96" t="s">
        <v>2316</v>
      </c>
    </row>
    <row r="1519" spans="1:25" ht="210" x14ac:dyDescent="0.2">
      <c r="A1519" s="2" t="s">
        <v>2321</v>
      </c>
      <c r="B1519" s="2" t="s">
        <v>2307</v>
      </c>
      <c r="C1519" s="2" t="s">
        <v>2308</v>
      </c>
      <c r="D1519" s="2" t="s">
        <v>2309</v>
      </c>
      <c r="E1519" s="27">
        <v>80101505</v>
      </c>
      <c r="F1519" s="2" t="s">
        <v>2322</v>
      </c>
      <c r="G1519" s="3">
        <v>1</v>
      </c>
      <c r="H1519" s="3">
        <v>1</v>
      </c>
      <c r="I1519" s="2">
        <v>11</v>
      </c>
      <c r="J1519" s="2">
        <v>1</v>
      </c>
      <c r="K1519" s="2" t="s">
        <v>30</v>
      </c>
      <c r="L1519" s="2" t="s">
        <v>31</v>
      </c>
      <c r="M1519" s="2" t="s">
        <v>57</v>
      </c>
      <c r="N1519" s="2">
        <v>0</v>
      </c>
      <c r="O1519" s="1">
        <v>71500000</v>
      </c>
      <c r="P1519" s="1">
        <v>71500000</v>
      </c>
      <c r="Q1519" s="1">
        <v>0</v>
      </c>
      <c r="R1519" s="2">
        <v>0</v>
      </c>
      <c r="S1519" s="2" t="s">
        <v>2311</v>
      </c>
      <c r="T1519" s="2" t="s">
        <v>2312</v>
      </c>
      <c r="U1519" s="2" t="s">
        <v>2313</v>
      </c>
      <c r="V1519" s="2" t="s">
        <v>2314</v>
      </c>
      <c r="W1519" s="2" t="s">
        <v>2315</v>
      </c>
      <c r="X1519" s="2">
        <v>3241000</v>
      </c>
      <c r="Y1519" s="96" t="s">
        <v>2316</v>
      </c>
    </row>
    <row r="1520" spans="1:25" ht="195" x14ac:dyDescent="0.2">
      <c r="A1520" s="2" t="s">
        <v>2323</v>
      </c>
      <c r="B1520" s="2" t="s">
        <v>2307</v>
      </c>
      <c r="C1520" s="2" t="s">
        <v>2308</v>
      </c>
      <c r="D1520" s="2" t="s">
        <v>2309</v>
      </c>
      <c r="E1520" s="27">
        <v>80101505</v>
      </c>
      <c r="F1520" s="2" t="s">
        <v>2310</v>
      </c>
      <c r="G1520" s="3">
        <v>1</v>
      </c>
      <c r="H1520" s="3">
        <v>1</v>
      </c>
      <c r="I1520" s="2">
        <v>11</v>
      </c>
      <c r="J1520" s="2">
        <v>1</v>
      </c>
      <c r="K1520" s="2" t="s">
        <v>30</v>
      </c>
      <c r="L1520" s="2" t="s">
        <v>31</v>
      </c>
      <c r="M1520" s="2" t="s">
        <v>57</v>
      </c>
      <c r="N1520" s="2">
        <v>0</v>
      </c>
      <c r="O1520" s="1">
        <v>69421901</v>
      </c>
      <c r="P1520" s="1">
        <v>69421901</v>
      </c>
      <c r="Q1520" s="1">
        <v>0</v>
      </c>
      <c r="R1520" s="2">
        <v>0</v>
      </c>
      <c r="S1520" s="2" t="s">
        <v>2311</v>
      </c>
      <c r="T1520" s="2" t="s">
        <v>2312</v>
      </c>
      <c r="U1520" s="2" t="s">
        <v>2313</v>
      </c>
      <c r="V1520" s="2" t="s">
        <v>2314</v>
      </c>
      <c r="W1520" s="2" t="s">
        <v>2315</v>
      </c>
      <c r="X1520" s="2">
        <v>3241000</v>
      </c>
      <c r="Y1520" s="96" t="s">
        <v>2316</v>
      </c>
    </row>
    <row r="1521" spans="1:25" ht="195" x14ac:dyDescent="0.2">
      <c r="A1521" s="2" t="s">
        <v>2324</v>
      </c>
      <c r="B1521" s="2" t="s">
        <v>2307</v>
      </c>
      <c r="C1521" s="2" t="s">
        <v>2308</v>
      </c>
      <c r="D1521" s="2" t="s">
        <v>2309</v>
      </c>
      <c r="E1521" s="27">
        <v>80101505</v>
      </c>
      <c r="F1521" s="2" t="s">
        <v>2310</v>
      </c>
      <c r="G1521" s="3">
        <v>1</v>
      </c>
      <c r="H1521" s="3">
        <v>1</v>
      </c>
      <c r="I1521" s="2">
        <v>11</v>
      </c>
      <c r="J1521" s="2">
        <v>1</v>
      </c>
      <c r="K1521" s="2" t="s">
        <v>30</v>
      </c>
      <c r="L1521" s="2" t="s">
        <v>31</v>
      </c>
      <c r="M1521" s="2" t="s">
        <v>57</v>
      </c>
      <c r="N1521" s="2">
        <v>0</v>
      </c>
      <c r="O1521" s="1">
        <v>66751828</v>
      </c>
      <c r="P1521" s="1">
        <v>66751828</v>
      </c>
      <c r="Q1521" s="1">
        <v>0</v>
      </c>
      <c r="R1521" s="2">
        <v>0</v>
      </c>
      <c r="S1521" s="2" t="s">
        <v>2311</v>
      </c>
      <c r="T1521" s="2" t="s">
        <v>2312</v>
      </c>
      <c r="U1521" s="2" t="s">
        <v>2313</v>
      </c>
      <c r="V1521" s="2" t="s">
        <v>2314</v>
      </c>
      <c r="W1521" s="2" t="s">
        <v>2315</v>
      </c>
      <c r="X1521" s="2">
        <v>3241000</v>
      </c>
      <c r="Y1521" s="96" t="s">
        <v>2316</v>
      </c>
    </row>
    <row r="1522" spans="1:25" ht="165" x14ac:dyDescent="0.2">
      <c r="A1522" s="2" t="s">
        <v>2325</v>
      </c>
      <c r="B1522" s="2" t="s">
        <v>2307</v>
      </c>
      <c r="C1522" s="2" t="s">
        <v>2308</v>
      </c>
      <c r="D1522" s="2" t="s">
        <v>2309</v>
      </c>
      <c r="E1522" s="27">
        <v>80101509</v>
      </c>
      <c r="F1522" s="2" t="s">
        <v>2326</v>
      </c>
      <c r="G1522" s="3">
        <v>1</v>
      </c>
      <c r="H1522" s="3">
        <v>1</v>
      </c>
      <c r="I1522" s="2">
        <v>11</v>
      </c>
      <c r="J1522" s="2">
        <v>1</v>
      </c>
      <c r="K1522" s="2" t="s">
        <v>30</v>
      </c>
      <c r="L1522" s="2" t="s">
        <v>31</v>
      </c>
      <c r="M1522" s="2" t="s">
        <v>57</v>
      </c>
      <c r="N1522" s="2">
        <v>0</v>
      </c>
      <c r="O1522" s="1">
        <v>32817631</v>
      </c>
      <c r="P1522" s="1">
        <v>32817631</v>
      </c>
      <c r="Q1522" s="1">
        <v>0</v>
      </c>
      <c r="R1522" s="2">
        <v>0</v>
      </c>
      <c r="S1522" s="2" t="s">
        <v>2311</v>
      </c>
      <c r="T1522" s="2" t="s">
        <v>2312</v>
      </c>
      <c r="U1522" s="2" t="s">
        <v>2313</v>
      </c>
      <c r="V1522" s="2" t="s">
        <v>2314</v>
      </c>
      <c r="W1522" s="2" t="s">
        <v>2315</v>
      </c>
      <c r="X1522" s="2">
        <v>3241000</v>
      </c>
      <c r="Y1522" s="96" t="s">
        <v>2316</v>
      </c>
    </row>
    <row r="1523" spans="1:25" ht="135" x14ac:dyDescent="0.2">
      <c r="A1523" s="2" t="s">
        <v>2327</v>
      </c>
      <c r="B1523" s="2" t="s">
        <v>2307</v>
      </c>
      <c r="C1523" s="2" t="s">
        <v>2308</v>
      </c>
      <c r="D1523" s="2" t="s">
        <v>2309</v>
      </c>
      <c r="E1523" s="2">
        <v>80101505</v>
      </c>
      <c r="F1523" s="2" t="s">
        <v>2328</v>
      </c>
      <c r="G1523" s="3">
        <v>1</v>
      </c>
      <c r="H1523" s="3">
        <v>1</v>
      </c>
      <c r="I1523" s="2">
        <v>11</v>
      </c>
      <c r="J1523" s="2">
        <v>1</v>
      </c>
      <c r="K1523" s="2" t="s">
        <v>30</v>
      </c>
      <c r="L1523" s="2" t="s">
        <v>31</v>
      </c>
      <c r="M1523" s="2" t="s">
        <v>57</v>
      </c>
      <c r="N1523" s="2">
        <v>0</v>
      </c>
      <c r="O1523" s="1">
        <v>26174720</v>
      </c>
      <c r="P1523" s="1">
        <v>26174720</v>
      </c>
      <c r="Q1523" s="1">
        <v>0</v>
      </c>
      <c r="R1523" s="2">
        <v>0</v>
      </c>
      <c r="S1523" s="2" t="s">
        <v>2311</v>
      </c>
      <c r="T1523" s="2" t="s">
        <v>2312</v>
      </c>
      <c r="U1523" s="2" t="s">
        <v>2313</v>
      </c>
      <c r="V1523" s="2" t="s">
        <v>2314</v>
      </c>
      <c r="W1523" s="2" t="s">
        <v>2315</v>
      </c>
      <c r="X1523" s="2">
        <v>3241000</v>
      </c>
      <c r="Y1523" s="96" t="s">
        <v>2316</v>
      </c>
    </row>
    <row r="1524" spans="1:25" ht="225" x14ac:dyDescent="0.2">
      <c r="A1524" s="2" t="s">
        <v>2329</v>
      </c>
      <c r="B1524" s="2" t="s">
        <v>2307</v>
      </c>
      <c r="C1524" s="2" t="s">
        <v>2308</v>
      </c>
      <c r="D1524" s="2" t="s">
        <v>2309</v>
      </c>
      <c r="E1524" s="2">
        <v>80101509</v>
      </c>
      <c r="F1524" s="2" t="s">
        <v>2330</v>
      </c>
      <c r="G1524" s="3">
        <v>5</v>
      </c>
      <c r="H1524" s="3">
        <v>6</v>
      </c>
      <c r="I1524" s="2">
        <v>6</v>
      </c>
      <c r="J1524" s="2">
        <v>1</v>
      </c>
      <c r="K1524" s="2" t="s">
        <v>30</v>
      </c>
      <c r="L1524" s="2" t="s">
        <v>31</v>
      </c>
      <c r="M1524" s="2" t="s">
        <v>57</v>
      </c>
      <c r="N1524" s="2">
        <v>0</v>
      </c>
      <c r="O1524" s="1">
        <v>900899316</v>
      </c>
      <c r="P1524" s="1">
        <v>900899316</v>
      </c>
      <c r="Q1524" s="1">
        <v>0</v>
      </c>
      <c r="R1524" s="2">
        <v>0</v>
      </c>
      <c r="S1524" s="2" t="s">
        <v>2311</v>
      </c>
      <c r="T1524" s="2" t="s">
        <v>2312</v>
      </c>
      <c r="U1524" s="2" t="s">
        <v>2313</v>
      </c>
      <c r="V1524" s="2" t="s">
        <v>2314</v>
      </c>
      <c r="W1524" s="2" t="s">
        <v>2315</v>
      </c>
      <c r="X1524" s="2">
        <v>3241000</v>
      </c>
      <c r="Y1524" s="96" t="s">
        <v>2316</v>
      </c>
    </row>
    <row r="1525" spans="1:25" ht="135" x14ac:dyDescent="0.2">
      <c r="A1525" s="2" t="s">
        <v>2331</v>
      </c>
      <c r="B1525" s="2" t="s">
        <v>2307</v>
      </c>
      <c r="C1525" s="2" t="s">
        <v>2308</v>
      </c>
      <c r="D1525" s="2" t="s">
        <v>2332</v>
      </c>
      <c r="E1525" s="27">
        <v>80101505</v>
      </c>
      <c r="F1525" s="2" t="s">
        <v>2333</v>
      </c>
      <c r="G1525" s="3">
        <v>1</v>
      </c>
      <c r="H1525" s="3">
        <v>1</v>
      </c>
      <c r="I1525" s="2">
        <v>11</v>
      </c>
      <c r="J1525" s="2">
        <v>1</v>
      </c>
      <c r="K1525" s="2" t="s">
        <v>30</v>
      </c>
      <c r="L1525" s="2" t="s">
        <v>31</v>
      </c>
      <c r="M1525" s="2" t="s">
        <v>57</v>
      </c>
      <c r="N1525" s="2">
        <v>0</v>
      </c>
      <c r="O1525" s="1">
        <v>59488000</v>
      </c>
      <c r="P1525" s="1">
        <v>59488000</v>
      </c>
      <c r="Q1525" s="1">
        <v>0</v>
      </c>
      <c r="R1525" s="2">
        <v>0</v>
      </c>
      <c r="S1525" s="2" t="s">
        <v>2311</v>
      </c>
      <c r="T1525" s="2" t="s">
        <v>2312</v>
      </c>
      <c r="U1525" s="2" t="s">
        <v>2313</v>
      </c>
      <c r="V1525" s="2" t="s">
        <v>2314</v>
      </c>
      <c r="W1525" s="2" t="s">
        <v>2315</v>
      </c>
      <c r="X1525" s="2">
        <v>3241000</v>
      </c>
      <c r="Y1525" s="96" t="s">
        <v>2316</v>
      </c>
    </row>
    <row r="1526" spans="1:25" ht="135" x14ac:dyDescent="0.2">
      <c r="A1526" s="2" t="s">
        <v>2334</v>
      </c>
      <c r="B1526" s="2" t="s">
        <v>2307</v>
      </c>
      <c r="C1526" s="2" t="s">
        <v>2308</v>
      </c>
      <c r="D1526" s="2" t="s">
        <v>2332</v>
      </c>
      <c r="E1526" s="27">
        <v>80101505</v>
      </c>
      <c r="F1526" s="2" t="s">
        <v>2333</v>
      </c>
      <c r="G1526" s="3">
        <v>1</v>
      </c>
      <c r="H1526" s="3">
        <v>1</v>
      </c>
      <c r="I1526" s="2">
        <v>11</v>
      </c>
      <c r="J1526" s="2">
        <v>1</v>
      </c>
      <c r="K1526" s="2" t="s">
        <v>30</v>
      </c>
      <c r="L1526" s="2" t="s">
        <v>31</v>
      </c>
      <c r="M1526" s="2" t="s">
        <v>57</v>
      </c>
      <c r="N1526" s="2">
        <v>0</v>
      </c>
      <c r="O1526" s="1">
        <v>57200000</v>
      </c>
      <c r="P1526" s="1">
        <v>57200000</v>
      </c>
      <c r="Q1526" s="1">
        <v>0</v>
      </c>
      <c r="R1526" s="2">
        <v>0</v>
      </c>
      <c r="S1526" s="2" t="s">
        <v>2311</v>
      </c>
      <c r="T1526" s="2" t="s">
        <v>2312</v>
      </c>
      <c r="U1526" s="2" t="s">
        <v>2313</v>
      </c>
      <c r="V1526" s="2" t="s">
        <v>2314</v>
      </c>
      <c r="W1526" s="2" t="s">
        <v>2315</v>
      </c>
      <c r="X1526" s="2">
        <v>3241000</v>
      </c>
      <c r="Y1526" s="96" t="s">
        <v>2316</v>
      </c>
    </row>
    <row r="1527" spans="1:25" ht="135" x14ac:dyDescent="0.2">
      <c r="A1527" s="2" t="s">
        <v>2335</v>
      </c>
      <c r="B1527" s="2" t="s">
        <v>2307</v>
      </c>
      <c r="C1527" s="2" t="s">
        <v>2308</v>
      </c>
      <c r="D1527" s="2" t="s">
        <v>2332</v>
      </c>
      <c r="E1527" s="2" t="s">
        <v>2336</v>
      </c>
      <c r="F1527" s="2" t="s">
        <v>2337</v>
      </c>
      <c r="G1527" s="3">
        <v>6</v>
      </c>
      <c r="H1527" s="3">
        <v>6</v>
      </c>
      <c r="I1527" s="2">
        <v>5</v>
      </c>
      <c r="J1527" s="2">
        <v>1</v>
      </c>
      <c r="K1527" s="2" t="s">
        <v>944</v>
      </c>
      <c r="L1527" s="2" t="s">
        <v>1194</v>
      </c>
      <c r="M1527" s="2" t="s">
        <v>945</v>
      </c>
      <c r="N1527" s="2">
        <v>4</v>
      </c>
      <c r="O1527" s="111">
        <v>458868373</v>
      </c>
      <c r="P1527" s="111">
        <v>458868373</v>
      </c>
      <c r="Q1527" s="1">
        <v>0</v>
      </c>
      <c r="R1527" s="2">
        <v>0</v>
      </c>
      <c r="S1527" s="2" t="s">
        <v>2311</v>
      </c>
      <c r="T1527" s="2" t="s">
        <v>2312</v>
      </c>
      <c r="U1527" s="2" t="s">
        <v>2313</v>
      </c>
      <c r="V1527" s="2" t="s">
        <v>2314</v>
      </c>
      <c r="W1527" s="2" t="s">
        <v>2315</v>
      </c>
      <c r="X1527" s="2">
        <v>3241000</v>
      </c>
      <c r="Y1527" s="96" t="s">
        <v>2316</v>
      </c>
    </row>
    <row r="1528" spans="1:25" ht="120" x14ac:dyDescent="0.2">
      <c r="A1528" s="2" t="s">
        <v>2338</v>
      </c>
      <c r="B1528" s="2" t="s">
        <v>2307</v>
      </c>
      <c r="C1528" s="2" t="s">
        <v>2308</v>
      </c>
      <c r="D1528" s="2" t="s">
        <v>2339</v>
      </c>
      <c r="E1528" s="27">
        <v>80101505</v>
      </c>
      <c r="F1528" s="2" t="s">
        <v>2340</v>
      </c>
      <c r="G1528" s="3">
        <v>1</v>
      </c>
      <c r="H1528" s="3">
        <v>1</v>
      </c>
      <c r="I1528" s="2">
        <v>11</v>
      </c>
      <c r="J1528" s="2">
        <v>1</v>
      </c>
      <c r="K1528" s="2" t="s">
        <v>30</v>
      </c>
      <c r="L1528" s="2" t="s">
        <v>31</v>
      </c>
      <c r="M1528" s="2" t="s">
        <v>57</v>
      </c>
      <c r="N1528" s="2">
        <v>0</v>
      </c>
      <c r="O1528" s="1">
        <v>73216000</v>
      </c>
      <c r="P1528" s="1">
        <v>73216000</v>
      </c>
      <c r="Q1528" s="1">
        <v>0</v>
      </c>
      <c r="R1528" s="2">
        <v>0</v>
      </c>
      <c r="S1528" s="2" t="s">
        <v>2311</v>
      </c>
      <c r="T1528" s="2" t="s">
        <v>2312</v>
      </c>
      <c r="U1528" s="2" t="s">
        <v>2313</v>
      </c>
      <c r="V1528" s="2" t="s">
        <v>2314</v>
      </c>
      <c r="W1528" s="2" t="s">
        <v>2315</v>
      </c>
      <c r="X1528" s="2">
        <v>3241000</v>
      </c>
      <c r="Y1528" s="96" t="s">
        <v>2316</v>
      </c>
    </row>
    <row r="1529" spans="1:25" ht="150" x14ac:dyDescent="0.2">
      <c r="A1529" s="2" t="s">
        <v>2341</v>
      </c>
      <c r="B1529" s="2" t="s">
        <v>2307</v>
      </c>
      <c r="C1529" s="2" t="s">
        <v>2308</v>
      </c>
      <c r="D1529" s="2" t="s">
        <v>2339</v>
      </c>
      <c r="E1529" s="27">
        <v>80101505</v>
      </c>
      <c r="F1529" s="2" t="s">
        <v>2342</v>
      </c>
      <c r="G1529" s="3">
        <v>1</v>
      </c>
      <c r="H1529" s="3">
        <v>1</v>
      </c>
      <c r="I1529" s="2">
        <v>11</v>
      </c>
      <c r="J1529" s="2">
        <v>1</v>
      </c>
      <c r="K1529" s="2" t="s">
        <v>30</v>
      </c>
      <c r="L1529" s="2" t="s">
        <v>31</v>
      </c>
      <c r="M1529" s="2" t="s">
        <v>57</v>
      </c>
      <c r="N1529" s="2">
        <v>0</v>
      </c>
      <c r="O1529" s="1">
        <v>45439794</v>
      </c>
      <c r="P1529" s="1">
        <v>45439794</v>
      </c>
      <c r="Q1529" s="1">
        <v>0</v>
      </c>
      <c r="R1529" s="2">
        <v>0</v>
      </c>
      <c r="S1529" s="2" t="s">
        <v>2311</v>
      </c>
      <c r="T1529" s="2" t="s">
        <v>2312</v>
      </c>
      <c r="U1529" s="2" t="s">
        <v>2313</v>
      </c>
      <c r="V1529" s="2" t="s">
        <v>2314</v>
      </c>
      <c r="W1529" s="2" t="s">
        <v>2315</v>
      </c>
      <c r="X1529" s="2">
        <v>3241000</v>
      </c>
      <c r="Y1529" s="96" t="s">
        <v>2316</v>
      </c>
    </row>
    <row r="1530" spans="1:25" ht="135" x14ac:dyDescent="0.2">
      <c r="A1530" s="2" t="s">
        <v>2343</v>
      </c>
      <c r="B1530" s="2" t="s">
        <v>2307</v>
      </c>
      <c r="C1530" s="2" t="s">
        <v>2308</v>
      </c>
      <c r="D1530" s="2" t="s">
        <v>2339</v>
      </c>
      <c r="E1530" s="2">
        <v>80101505</v>
      </c>
      <c r="F1530" s="2" t="s">
        <v>2344</v>
      </c>
      <c r="G1530" s="3">
        <v>1</v>
      </c>
      <c r="H1530" s="3">
        <v>1</v>
      </c>
      <c r="I1530" s="2">
        <v>11</v>
      </c>
      <c r="J1530" s="2">
        <v>1</v>
      </c>
      <c r="K1530" s="2" t="s">
        <v>30</v>
      </c>
      <c r="L1530" s="2" t="s">
        <v>31</v>
      </c>
      <c r="M1530" s="2" t="s">
        <v>57</v>
      </c>
      <c r="N1530" s="2">
        <v>0</v>
      </c>
      <c r="O1530" s="1">
        <v>26174720</v>
      </c>
      <c r="P1530" s="1">
        <v>26174720</v>
      </c>
      <c r="Q1530" s="1">
        <v>0</v>
      </c>
      <c r="R1530" s="2">
        <v>0</v>
      </c>
      <c r="S1530" s="2" t="s">
        <v>2311</v>
      </c>
      <c r="T1530" s="2" t="s">
        <v>2312</v>
      </c>
      <c r="U1530" s="2" t="s">
        <v>2313</v>
      </c>
      <c r="V1530" s="2" t="s">
        <v>2314</v>
      </c>
      <c r="W1530" s="2" t="s">
        <v>2315</v>
      </c>
      <c r="X1530" s="2">
        <v>3241000</v>
      </c>
      <c r="Y1530" s="96" t="s">
        <v>2316</v>
      </c>
    </row>
    <row r="1531" spans="1:25" ht="150" x14ac:dyDescent="0.2">
      <c r="A1531" s="2" t="s">
        <v>2345</v>
      </c>
      <c r="B1531" s="2" t="s">
        <v>2307</v>
      </c>
      <c r="C1531" s="2" t="s">
        <v>2308</v>
      </c>
      <c r="D1531" s="2" t="s">
        <v>2339</v>
      </c>
      <c r="E1531" s="27">
        <v>80101505</v>
      </c>
      <c r="F1531" s="2" t="s">
        <v>2346</v>
      </c>
      <c r="G1531" s="3">
        <v>1</v>
      </c>
      <c r="H1531" s="3">
        <v>1</v>
      </c>
      <c r="I1531" s="2">
        <v>11</v>
      </c>
      <c r="J1531" s="2">
        <v>1</v>
      </c>
      <c r="K1531" s="2" t="s">
        <v>30</v>
      </c>
      <c r="L1531" s="2" t="s">
        <v>31</v>
      </c>
      <c r="M1531" s="2" t="s">
        <v>57</v>
      </c>
      <c r="N1531" s="2">
        <v>0</v>
      </c>
      <c r="O1531" s="1">
        <v>65436800</v>
      </c>
      <c r="P1531" s="1">
        <v>65436800</v>
      </c>
      <c r="Q1531" s="1">
        <v>0</v>
      </c>
      <c r="R1531" s="2">
        <v>0</v>
      </c>
      <c r="S1531" s="2" t="s">
        <v>2311</v>
      </c>
      <c r="T1531" s="2" t="s">
        <v>2312</v>
      </c>
      <c r="U1531" s="2" t="s">
        <v>2313</v>
      </c>
      <c r="V1531" s="2" t="s">
        <v>2314</v>
      </c>
      <c r="W1531" s="2" t="s">
        <v>2315</v>
      </c>
      <c r="X1531" s="2">
        <v>3241000</v>
      </c>
      <c r="Y1531" s="96" t="s">
        <v>2316</v>
      </c>
    </row>
    <row r="1532" spans="1:25" ht="120" x14ac:dyDescent="0.2">
      <c r="A1532" s="2" t="s">
        <v>2347</v>
      </c>
      <c r="B1532" s="2" t="s">
        <v>2307</v>
      </c>
      <c r="C1532" s="2" t="s">
        <v>2308</v>
      </c>
      <c r="D1532" s="2" t="s">
        <v>2339</v>
      </c>
      <c r="E1532" s="27">
        <v>80101505</v>
      </c>
      <c r="F1532" s="2" t="s">
        <v>2348</v>
      </c>
      <c r="G1532" s="3">
        <v>1</v>
      </c>
      <c r="H1532" s="3">
        <v>1</v>
      </c>
      <c r="I1532" s="2">
        <v>11</v>
      </c>
      <c r="J1532" s="2">
        <v>1</v>
      </c>
      <c r="K1532" s="2" t="s">
        <v>30</v>
      </c>
      <c r="L1532" s="2" t="s">
        <v>31</v>
      </c>
      <c r="M1532" s="2" t="s">
        <v>57</v>
      </c>
      <c r="N1532" s="2">
        <v>0</v>
      </c>
      <c r="O1532" s="1">
        <v>42915341</v>
      </c>
      <c r="P1532" s="1">
        <v>42915341</v>
      </c>
      <c r="Q1532" s="1">
        <v>0</v>
      </c>
      <c r="R1532" s="2">
        <v>0</v>
      </c>
      <c r="S1532" s="2" t="s">
        <v>2311</v>
      </c>
      <c r="T1532" s="2" t="s">
        <v>2312</v>
      </c>
      <c r="U1532" s="2" t="s">
        <v>2313</v>
      </c>
      <c r="V1532" s="2" t="s">
        <v>2314</v>
      </c>
      <c r="W1532" s="2" t="s">
        <v>2315</v>
      </c>
      <c r="X1532" s="2">
        <v>3241000</v>
      </c>
      <c r="Y1532" s="96" t="s">
        <v>2316</v>
      </c>
    </row>
    <row r="1533" spans="1:25" ht="120" x14ac:dyDescent="0.2">
      <c r="A1533" s="2" t="s">
        <v>2349</v>
      </c>
      <c r="B1533" s="2" t="s">
        <v>2307</v>
      </c>
      <c r="C1533" s="2" t="s">
        <v>2308</v>
      </c>
      <c r="D1533" s="2" t="s">
        <v>2339</v>
      </c>
      <c r="E1533" s="27">
        <v>80101505</v>
      </c>
      <c r="F1533" s="2" t="s">
        <v>2350</v>
      </c>
      <c r="G1533" s="3">
        <v>1</v>
      </c>
      <c r="H1533" s="3">
        <v>1</v>
      </c>
      <c r="I1533" s="2">
        <v>11</v>
      </c>
      <c r="J1533" s="2">
        <v>1</v>
      </c>
      <c r="K1533" s="2" t="s">
        <v>30</v>
      </c>
      <c r="L1533" s="2" t="s">
        <v>31</v>
      </c>
      <c r="M1533" s="2" t="s">
        <v>57</v>
      </c>
      <c r="N1533" s="2">
        <v>0</v>
      </c>
      <c r="O1533" s="1">
        <v>51480000</v>
      </c>
      <c r="P1533" s="1">
        <v>51480000</v>
      </c>
      <c r="Q1533" s="1">
        <v>0</v>
      </c>
      <c r="R1533" s="2">
        <v>0</v>
      </c>
      <c r="S1533" s="2" t="s">
        <v>2311</v>
      </c>
      <c r="T1533" s="2" t="s">
        <v>2312</v>
      </c>
      <c r="U1533" s="2" t="s">
        <v>2313</v>
      </c>
      <c r="V1533" s="2" t="s">
        <v>2314</v>
      </c>
      <c r="W1533" s="2" t="s">
        <v>2315</v>
      </c>
      <c r="X1533" s="2">
        <v>3241000</v>
      </c>
      <c r="Y1533" s="96" t="s">
        <v>2316</v>
      </c>
    </row>
    <row r="1534" spans="1:25" ht="135" x14ac:dyDescent="0.2">
      <c r="A1534" s="2" t="s">
        <v>2351</v>
      </c>
      <c r="B1534" s="2" t="s">
        <v>2307</v>
      </c>
      <c r="C1534" s="2" t="s">
        <v>2308</v>
      </c>
      <c r="D1534" s="2" t="s">
        <v>2352</v>
      </c>
      <c r="E1534" s="27">
        <v>80101505</v>
      </c>
      <c r="F1534" s="2" t="s">
        <v>2353</v>
      </c>
      <c r="G1534" s="3">
        <v>1</v>
      </c>
      <c r="H1534" s="3">
        <v>1</v>
      </c>
      <c r="I1534" s="2">
        <v>11</v>
      </c>
      <c r="J1534" s="2">
        <v>1</v>
      </c>
      <c r="K1534" s="2" t="s">
        <v>30</v>
      </c>
      <c r="L1534" s="2" t="s">
        <v>31</v>
      </c>
      <c r="M1534" s="2" t="s">
        <v>32</v>
      </c>
      <c r="N1534" s="2">
        <v>0</v>
      </c>
      <c r="O1534" s="1" t="e">
        <v>#REF!</v>
      </c>
      <c r="P1534" s="1">
        <v>17156337</v>
      </c>
      <c r="Q1534" s="1">
        <v>0</v>
      </c>
      <c r="R1534" s="2">
        <v>0</v>
      </c>
      <c r="S1534" s="2" t="s">
        <v>2311</v>
      </c>
      <c r="T1534" s="2" t="s">
        <v>2312</v>
      </c>
      <c r="U1534" s="2" t="s">
        <v>2313</v>
      </c>
      <c r="V1534" s="2" t="s">
        <v>2314</v>
      </c>
      <c r="W1534" s="2" t="s">
        <v>2315</v>
      </c>
      <c r="X1534" s="2">
        <v>3241000</v>
      </c>
      <c r="Y1534" s="96" t="s">
        <v>2316</v>
      </c>
    </row>
    <row r="1535" spans="1:25" ht="135" x14ac:dyDescent="0.2">
      <c r="A1535" s="2" t="s">
        <v>2354</v>
      </c>
      <c r="B1535" s="2" t="s">
        <v>2307</v>
      </c>
      <c r="C1535" s="2" t="s">
        <v>2308</v>
      </c>
      <c r="D1535" s="2" t="s">
        <v>2352</v>
      </c>
      <c r="E1535" s="27">
        <v>80101505</v>
      </c>
      <c r="F1535" s="2" t="s">
        <v>2353</v>
      </c>
      <c r="G1535" s="3">
        <v>1</v>
      </c>
      <c r="H1535" s="3">
        <v>1</v>
      </c>
      <c r="I1535" s="2">
        <v>11</v>
      </c>
      <c r="J1535" s="2">
        <v>1</v>
      </c>
      <c r="K1535" s="2" t="s">
        <v>30</v>
      </c>
      <c r="L1535" s="2" t="s">
        <v>31</v>
      </c>
      <c r="M1535" s="2" t="s">
        <v>32</v>
      </c>
      <c r="N1535" s="2">
        <v>0</v>
      </c>
      <c r="O1535" s="1">
        <v>17156337</v>
      </c>
      <c r="P1535" s="1">
        <v>17156337</v>
      </c>
      <c r="Q1535" s="1">
        <v>0</v>
      </c>
      <c r="R1535" s="2">
        <v>0</v>
      </c>
      <c r="S1535" s="2" t="s">
        <v>2311</v>
      </c>
      <c r="T1535" s="2" t="s">
        <v>2312</v>
      </c>
      <c r="U1535" s="2" t="s">
        <v>2313</v>
      </c>
      <c r="V1535" s="2" t="s">
        <v>2314</v>
      </c>
      <c r="W1535" s="2" t="s">
        <v>2315</v>
      </c>
      <c r="X1535" s="2">
        <v>3241000</v>
      </c>
      <c r="Y1535" s="96" t="s">
        <v>2316</v>
      </c>
    </row>
    <row r="1536" spans="1:25" ht="135" x14ac:dyDescent="0.2">
      <c r="A1536" s="2" t="s">
        <v>2355</v>
      </c>
      <c r="B1536" s="2" t="s">
        <v>2307</v>
      </c>
      <c r="C1536" s="2" t="s">
        <v>2308</v>
      </c>
      <c r="D1536" s="2" t="s">
        <v>2352</v>
      </c>
      <c r="E1536" s="27">
        <v>80101505</v>
      </c>
      <c r="F1536" s="2" t="s">
        <v>2353</v>
      </c>
      <c r="G1536" s="3">
        <v>1</v>
      </c>
      <c r="H1536" s="3">
        <v>1</v>
      </c>
      <c r="I1536" s="2">
        <v>11</v>
      </c>
      <c r="J1536" s="2">
        <v>1</v>
      </c>
      <c r="K1536" s="2" t="s">
        <v>30</v>
      </c>
      <c r="L1536" s="2" t="s">
        <v>31</v>
      </c>
      <c r="M1536" s="2" t="s">
        <v>32</v>
      </c>
      <c r="N1536" s="2">
        <v>0</v>
      </c>
      <c r="O1536" s="1">
        <v>17156337</v>
      </c>
      <c r="P1536" s="1">
        <v>17156337</v>
      </c>
      <c r="Q1536" s="1">
        <v>0</v>
      </c>
      <c r="R1536" s="2">
        <v>0</v>
      </c>
      <c r="S1536" s="2" t="s">
        <v>2311</v>
      </c>
      <c r="T1536" s="2" t="s">
        <v>2312</v>
      </c>
      <c r="U1536" s="2" t="s">
        <v>2313</v>
      </c>
      <c r="V1536" s="2" t="s">
        <v>2314</v>
      </c>
      <c r="W1536" s="2" t="s">
        <v>2315</v>
      </c>
      <c r="X1536" s="2">
        <v>3241000</v>
      </c>
      <c r="Y1536" s="96" t="s">
        <v>2316</v>
      </c>
    </row>
    <row r="1537" spans="1:25" ht="135" x14ac:dyDescent="0.2">
      <c r="A1537" s="2" t="s">
        <v>2356</v>
      </c>
      <c r="B1537" s="2" t="s">
        <v>2307</v>
      </c>
      <c r="C1537" s="2" t="s">
        <v>2308</v>
      </c>
      <c r="D1537" s="2" t="s">
        <v>2352</v>
      </c>
      <c r="E1537" s="27">
        <v>80101505</v>
      </c>
      <c r="F1537" s="2" t="s">
        <v>2353</v>
      </c>
      <c r="G1537" s="3">
        <v>1</v>
      </c>
      <c r="H1537" s="3">
        <v>1</v>
      </c>
      <c r="I1537" s="2">
        <v>11</v>
      </c>
      <c r="J1537" s="2">
        <v>1</v>
      </c>
      <c r="K1537" s="2" t="s">
        <v>30</v>
      </c>
      <c r="L1537" s="2" t="s">
        <v>31</v>
      </c>
      <c r="M1537" s="2" t="s">
        <v>32</v>
      </c>
      <c r="N1537" s="2">
        <v>0</v>
      </c>
      <c r="O1537" s="1" t="e">
        <v>#REF!</v>
      </c>
      <c r="P1537" s="1">
        <v>23982112</v>
      </c>
      <c r="Q1537" s="1">
        <v>0</v>
      </c>
      <c r="R1537" s="2">
        <v>0</v>
      </c>
      <c r="S1537" s="2" t="s">
        <v>2311</v>
      </c>
      <c r="T1537" s="2" t="s">
        <v>2312</v>
      </c>
      <c r="U1537" s="2" t="s">
        <v>2313</v>
      </c>
      <c r="V1537" s="2" t="s">
        <v>2314</v>
      </c>
      <c r="W1537" s="2" t="s">
        <v>2315</v>
      </c>
      <c r="X1537" s="2">
        <v>3241000</v>
      </c>
      <c r="Y1537" s="96" t="s">
        <v>2316</v>
      </c>
    </row>
    <row r="1538" spans="1:25" ht="135" x14ac:dyDescent="0.2">
      <c r="A1538" s="2" t="s">
        <v>2357</v>
      </c>
      <c r="B1538" s="2" t="s">
        <v>2307</v>
      </c>
      <c r="C1538" s="2" t="s">
        <v>2308</v>
      </c>
      <c r="D1538" s="2" t="s">
        <v>2352</v>
      </c>
      <c r="E1538" s="27">
        <v>80101505</v>
      </c>
      <c r="F1538" s="2" t="s">
        <v>2353</v>
      </c>
      <c r="G1538" s="3">
        <v>1</v>
      </c>
      <c r="H1538" s="3">
        <v>1</v>
      </c>
      <c r="I1538" s="2">
        <v>11</v>
      </c>
      <c r="J1538" s="2">
        <v>1</v>
      </c>
      <c r="K1538" s="2" t="s">
        <v>30</v>
      </c>
      <c r="L1538" s="2" t="s">
        <v>31</v>
      </c>
      <c r="M1538" s="2" t="s">
        <v>32</v>
      </c>
      <c r="N1538" s="2">
        <v>0</v>
      </c>
      <c r="O1538" s="1">
        <v>17156337</v>
      </c>
      <c r="P1538" s="1">
        <v>17156337</v>
      </c>
      <c r="Q1538" s="1">
        <v>0</v>
      </c>
      <c r="R1538" s="2">
        <v>0</v>
      </c>
      <c r="S1538" s="2" t="s">
        <v>2311</v>
      </c>
      <c r="T1538" s="2" t="s">
        <v>2312</v>
      </c>
      <c r="U1538" s="2" t="s">
        <v>2313</v>
      </c>
      <c r="V1538" s="2" t="s">
        <v>2314</v>
      </c>
      <c r="W1538" s="2" t="s">
        <v>2315</v>
      </c>
      <c r="X1538" s="2">
        <v>3241000</v>
      </c>
      <c r="Y1538" s="96" t="s">
        <v>2316</v>
      </c>
    </row>
    <row r="1539" spans="1:25" ht="135" x14ac:dyDescent="0.2">
      <c r="A1539" s="2" t="s">
        <v>2358</v>
      </c>
      <c r="B1539" s="2" t="s">
        <v>2307</v>
      </c>
      <c r="C1539" s="2" t="s">
        <v>2308</v>
      </c>
      <c r="D1539" s="2" t="s">
        <v>2352</v>
      </c>
      <c r="E1539" s="27">
        <v>80101505</v>
      </c>
      <c r="F1539" s="2" t="s">
        <v>2353</v>
      </c>
      <c r="G1539" s="3">
        <v>1</v>
      </c>
      <c r="H1539" s="3">
        <v>1</v>
      </c>
      <c r="I1539" s="2">
        <v>11</v>
      </c>
      <c r="J1539" s="2">
        <v>1</v>
      </c>
      <c r="K1539" s="2" t="s">
        <v>30</v>
      </c>
      <c r="L1539" s="2" t="s">
        <v>31</v>
      </c>
      <c r="M1539" s="2" t="s">
        <v>32</v>
      </c>
      <c r="N1539" s="2">
        <v>0</v>
      </c>
      <c r="O1539" s="1">
        <v>17156337</v>
      </c>
      <c r="P1539" s="1">
        <v>17156337</v>
      </c>
      <c r="Q1539" s="1">
        <v>0</v>
      </c>
      <c r="R1539" s="2">
        <v>0</v>
      </c>
      <c r="S1539" s="2" t="s">
        <v>2311</v>
      </c>
      <c r="T1539" s="2" t="s">
        <v>2312</v>
      </c>
      <c r="U1539" s="2" t="s">
        <v>2313</v>
      </c>
      <c r="V1539" s="2" t="s">
        <v>2314</v>
      </c>
      <c r="W1539" s="2" t="s">
        <v>2315</v>
      </c>
      <c r="X1539" s="2">
        <v>3241000</v>
      </c>
      <c r="Y1539" s="96" t="s">
        <v>2316</v>
      </c>
    </row>
    <row r="1540" spans="1:25" ht="135" x14ac:dyDescent="0.2">
      <c r="A1540" s="2" t="s">
        <v>2359</v>
      </c>
      <c r="B1540" s="2" t="s">
        <v>2307</v>
      </c>
      <c r="C1540" s="2" t="s">
        <v>2308</v>
      </c>
      <c r="D1540" s="2" t="s">
        <v>2352</v>
      </c>
      <c r="E1540" s="27">
        <v>80101505</v>
      </c>
      <c r="F1540" s="2" t="s">
        <v>2353</v>
      </c>
      <c r="G1540" s="3">
        <v>1</v>
      </c>
      <c r="H1540" s="3">
        <v>1</v>
      </c>
      <c r="I1540" s="2">
        <v>11</v>
      </c>
      <c r="J1540" s="2">
        <v>1</v>
      </c>
      <c r="K1540" s="2" t="s">
        <v>30</v>
      </c>
      <c r="L1540" s="2" t="s">
        <v>31</v>
      </c>
      <c r="M1540" s="2" t="s">
        <v>32</v>
      </c>
      <c r="N1540" s="2">
        <v>0</v>
      </c>
      <c r="O1540" s="1" t="e">
        <v>#REF!</v>
      </c>
      <c r="P1540" s="1">
        <v>21768120</v>
      </c>
      <c r="Q1540" s="1">
        <v>0</v>
      </c>
      <c r="R1540" s="2">
        <v>0</v>
      </c>
      <c r="S1540" s="2" t="s">
        <v>2311</v>
      </c>
      <c r="T1540" s="2" t="s">
        <v>2312</v>
      </c>
      <c r="U1540" s="2" t="s">
        <v>2313</v>
      </c>
      <c r="V1540" s="2" t="s">
        <v>2314</v>
      </c>
      <c r="W1540" s="2" t="s">
        <v>2315</v>
      </c>
      <c r="X1540" s="2">
        <v>3241000</v>
      </c>
      <c r="Y1540" s="96" t="s">
        <v>2316</v>
      </c>
    </row>
    <row r="1541" spans="1:25" ht="195" x14ac:dyDescent="0.2">
      <c r="A1541" s="2" t="s">
        <v>2360</v>
      </c>
      <c r="B1541" s="2" t="s">
        <v>2307</v>
      </c>
      <c r="C1541" s="2" t="s">
        <v>2308</v>
      </c>
      <c r="D1541" s="2" t="s">
        <v>2352</v>
      </c>
      <c r="E1541" s="27">
        <v>80101505</v>
      </c>
      <c r="F1541" s="2" t="s">
        <v>2361</v>
      </c>
      <c r="G1541" s="3">
        <v>1</v>
      </c>
      <c r="H1541" s="3">
        <v>1</v>
      </c>
      <c r="I1541" s="2">
        <v>11</v>
      </c>
      <c r="J1541" s="2">
        <v>1</v>
      </c>
      <c r="K1541" s="2" t="s">
        <v>30</v>
      </c>
      <c r="L1541" s="2" t="s">
        <v>31</v>
      </c>
      <c r="M1541" s="2" t="s">
        <v>57</v>
      </c>
      <c r="N1541" s="2">
        <v>0</v>
      </c>
      <c r="O1541" s="1" t="e">
        <v>#REF!</v>
      </c>
      <c r="P1541" s="1">
        <v>69421902</v>
      </c>
      <c r="Q1541" s="1">
        <v>0</v>
      </c>
      <c r="R1541" s="2">
        <v>0</v>
      </c>
      <c r="S1541" s="2" t="s">
        <v>2311</v>
      </c>
      <c r="T1541" s="2" t="s">
        <v>2312</v>
      </c>
      <c r="U1541" s="2" t="s">
        <v>2313</v>
      </c>
      <c r="V1541" s="2" t="s">
        <v>2314</v>
      </c>
      <c r="W1541" s="2" t="s">
        <v>2315</v>
      </c>
      <c r="X1541" s="2">
        <v>3241000</v>
      </c>
      <c r="Y1541" s="96" t="s">
        <v>2316</v>
      </c>
    </row>
    <row r="1542" spans="1:25" ht="195" x14ac:dyDescent="0.2">
      <c r="A1542" s="2" t="s">
        <v>2362</v>
      </c>
      <c r="B1542" s="2" t="s">
        <v>2307</v>
      </c>
      <c r="C1542" s="2" t="s">
        <v>2308</v>
      </c>
      <c r="D1542" s="2" t="s">
        <v>2352</v>
      </c>
      <c r="E1542" s="27">
        <v>80101505</v>
      </c>
      <c r="F1542" s="2" t="s">
        <v>2363</v>
      </c>
      <c r="G1542" s="3">
        <v>1</v>
      </c>
      <c r="H1542" s="3">
        <v>1</v>
      </c>
      <c r="I1542" s="2">
        <v>11</v>
      </c>
      <c r="J1542" s="2">
        <v>1</v>
      </c>
      <c r="K1542" s="2" t="s">
        <v>30</v>
      </c>
      <c r="L1542" s="2" t="s">
        <v>31</v>
      </c>
      <c r="M1542" s="2" t="s">
        <v>57</v>
      </c>
      <c r="N1542" s="2">
        <v>0</v>
      </c>
      <c r="O1542" s="1" t="e">
        <v>#REF!</v>
      </c>
      <c r="P1542" s="1">
        <v>69421902</v>
      </c>
      <c r="Q1542" s="1">
        <v>0</v>
      </c>
      <c r="R1542" s="2">
        <v>0</v>
      </c>
      <c r="S1542" s="2" t="s">
        <v>2311</v>
      </c>
      <c r="T1542" s="2" t="s">
        <v>2312</v>
      </c>
      <c r="U1542" s="2" t="s">
        <v>2313</v>
      </c>
      <c r="V1542" s="2" t="s">
        <v>2314</v>
      </c>
      <c r="W1542" s="2" t="s">
        <v>2315</v>
      </c>
      <c r="X1542" s="2">
        <v>3241000</v>
      </c>
      <c r="Y1542" s="96" t="s">
        <v>2316</v>
      </c>
    </row>
    <row r="1543" spans="1:25" ht="135" x14ac:dyDescent="0.2">
      <c r="A1543" s="2" t="s">
        <v>2364</v>
      </c>
      <c r="B1543" s="2" t="s">
        <v>2307</v>
      </c>
      <c r="C1543" s="2" t="s">
        <v>2308</v>
      </c>
      <c r="D1543" s="2" t="s">
        <v>2352</v>
      </c>
      <c r="E1543" s="27">
        <v>80101505</v>
      </c>
      <c r="F1543" s="2" t="s">
        <v>2365</v>
      </c>
      <c r="G1543" s="3">
        <v>1</v>
      </c>
      <c r="H1543" s="3">
        <v>1</v>
      </c>
      <c r="I1543" s="2">
        <v>11</v>
      </c>
      <c r="J1543" s="2">
        <v>1</v>
      </c>
      <c r="K1543" s="2" t="s">
        <v>30</v>
      </c>
      <c r="L1543" s="2" t="s">
        <v>31</v>
      </c>
      <c r="M1543" s="2" t="s">
        <v>57</v>
      </c>
      <c r="N1543" s="2">
        <v>0</v>
      </c>
      <c r="O1543" s="1" t="e">
        <v>#REF!</v>
      </c>
      <c r="P1543" s="1">
        <v>47164942</v>
      </c>
      <c r="Q1543" s="1">
        <v>0</v>
      </c>
      <c r="R1543" s="2">
        <v>0</v>
      </c>
      <c r="S1543" s="2" t="s">
        <v>2311</v>
      </c>
      <c r="T1543" s="2" t="s">
        <v>2312</v>
      </c>
      <c r="U1543" s="2" t="s">
        <v>2313</v>
      </c>
      <c r="V1543" s="2" t="s">
        <v>2314</v>
      </c>
      <c r="W1543" s="2" t="s">
        <v>2315</v>
      </c>
      <c r="X1543" s="2">
        <v>3241000</v>
      </c>
      <c r="Y1543" s="96" t="s">
        <v>2316</v>
      </c>
    </row>
    <row r="1544" spans="1:25" ht="135" x14ac:dyDescent="0.2">
      <c r="A1544" s="2" t="s">
        <v>2366</v>
      </c>
      <c r="B1544" s="2" t="s">
        <v>2307</v>
      </c>
      <c r="C1544" s="2" t="s">
        <v>2308</v>
      </c>
      <c r="D1544" s="2" t="s">
        <v>2352</v>
      </c>
      <c r="E1544" s="27">
        <v>80101505</v>
      </c>
      <c r="F1544" s="2" t="s">
        <v>2367</v>
      </c>
      <c r="G1544" s="3">
        <v>1</v>
      </c>
      <c r="H1544" s="3">
        <v>1</v>
      </c>
      <c r="I1544" s="2">
        <v>11</v>
      </c>
      <c r="J1544" s="2">
        <v>1</v>
      </c>
      <c r="K1544" s="2" t="s">
        <v>30</v>
      </c>
      <c r="L1544" s="2" t="s">
        <v>31</v>
      </c>
      <c r="M1544" s="2" t="s">
        <v>57</v>
      </c>
      <c r="N1544" s="2">
        <v>0</v>
      </c>
      <c r="O1544" s="1" t="e">
        <v>#REF!</v>
      </c>
      <c r="P1544" s="1">
        <v>58821734</v>
      </c>
      <c r="Q1544" s="1">
        <v>0</v>
      </c>
      <c r="R1544" s="2">
        <v>0</v>
      </c>
      <c r="S1544" s="2" t="s">
        <v>2311</v>
      </c>
      <c r="T1544" s="2" t="s">
        <v>2312</v>
      </c>
      <c r="U1544" s="2" t="s">
        <v>2313</v>
      </c>
      <c r="V1544" s="2" t="s">
        <v>2314</v>
      </c>
      <c r="W1544" s="2" t="s">
        <v>2315</v>
      </c>
      <c r="X1544" s="2">
        <v>3241000</v>
      </c>
      <c r="Y1544" s="96" t="s">
        <v>2316</v>
      </c>
    </row>
    <row r="1545" spans="1:25" ht="150" x14ac:dyDescent="0.2">
      <c r="A1545" s="2" t="s">
        <v>2368</v>
      </c>
      <c r="B1545" s="2" t="s">
        <v>2307</v>
      </c>
      <c r="C1545" s="2" t="s">
        <v>2308</v>
      </c>
      <c r="D1545" s="2" t="s">
        <v>2352</v>
      </c>
      <c r="E1545" s="27">
        <v>80101505</v>
      </c>
      <c r="F1545" s="2" t="s">
        <v>2369</v>
      </c>
      <c r="G1545" s="3">
        <v>1</v>
      </c>
      <c r="H1545" s="3">
        <v>1</v>
      </c>
      <c r="I1545" s="2">
        <v>11</v>
      </c>
      <c r="J1545" s="2">
        <v>1</v>
      </c>
      <c r="K1545" s="2" t="s">
        <v>30</v>
      </c>
      <c r="L1545" s="2" t="s">
        <v>31</v>
      </c>
      <c r="M1545" s="2" t="s">
        <v>57</v>
      </c>
      <c r="N1545" s="2">
        <v>0</v>
      </c>
      <c r="O1545" s="1" t="e">
        <v>#REF!</v>
      </c>
      <c r="P1545" s="1">
        <v>60586372</v>
      </c>
      <c r="Q1545" s="1">
        <v>0</v>
      </c>
      <c r="R1545" s="2">
        <v>0</v>
      </c>
      <c r="S1545" s="2" t="s">
        <v>2311</v>
      </c>
      <c r="T1545" s="2" t="s">
        <v>2312</v>
      </c>
      <c r="U1545" s="2" t="s">
        <v>2313</v>
      </c>
      <c r="V1545" s="2" t="s">
        <v>2314</v>
      </c>
      <c r="W1545" s="2" t="s">
        <v>2315</v>
      </c>
      <c r="X1545" s="2">
        <v>3241000</v>
      </c>
      <c r="Y1545" s="96" t="s">
        <v>2316</v>
      </c>
    </row>
    <row r="1546" spans="1:25" ht="135" x14ac:dyDescent="0.2">
      <c r="A1546" s="2" t="s">
        <v>2370</v>
      </c>
      <c r="B1546" s="2" t="s">
        <v>2307</v>
      </c>
      <c r="C1546" s="2" t="s">
        <v>2308</v>
      </c>
      <c r="D1546" s="2" t="s">
        <v>2352</v>
      </c>
      <c r="E1546" s="27">
        <v>80101505</v>
      </c>
      <c r="F1546" s="2" t="s">
        <v>2371</v>
      </c>
      <c r="G1546" s="3">
        <v>1</v>
      </c>
      <c r="H1546" s="3">
        <v>1</v>
      </c>
      <c r="I1546" s="2">
        <v>11</v>
      </c>
      <c r="J1546" s="2">
        <v>1</v>
      </c>
      <c r="K1546" s="2" t="s">
        <v>30</v>
      </c>
      <c r="L1546" s="2" t="s">
        <v>31</v>
      </c>
      <c r="M1546" s="2" t="s">
        <v>57</v>
      </c>
      <c r="N1546" s="2">
        <v>0</v>
      </c>
      <c r="O1546" s="1">
        <v>60586372</v>
      </c>
      <c r="P1546" s="1">
        <v>60586372</v>
      </c>
      <c r="Q1546" s="1">
        <v>0</v>
      </c>
      <c r="R1546" s="2">
        <v>0</v>
      </c>
      <c r="S1546" s="2" t="s">
        <v>2311</v>
      </c>
      <c r="T1546" s="2" t="s">
        <v>2312</v>
      </c>
      <c r="U1546" s="2" t="s">
        <v>2313</v>
      </c>
      <c r="V1546" s="2" t="s">
        <v>2314</v>
      </c>
      <c r="W1546" s="2" t="s">
        <v>2315</v>
      </c>
      <c r="X1546" s="2">
        <v>3241000</v>
      </c>
      <c r="Y1546" s="96" t="s">
        <v>2316</v>
      </c>
    </row>
    <row r="1547" spans="1:25" ht="135" x14ac:dyDescent="0.2">
      <c r="A1547" s="2" t="s">
        <v>2372</v>
      </c>
      <c r="B1547" s="2" t="s">
        <v>2307</v>
      </c>
      <c r="C1547" s="2" t="s">
        <v>2308</v>
      </c>
      <c r="D1547" s="2" t="s">
        <v>2352</v>
      </c>
      <c r="E1547" s="27">
        <v>80101505</v>
      </c>
      <c r="F1547" s="2" t="s">
        <v>2353</v>
      </c>
      <c r="G1547" s="3">
        <v>1</v>
      </c>
      <c r="H1547" s="3">
        <v>1</v>
      </c>
      <c r="I1547" s="2">
        <v>11</v>
      </c>
      <c r="J1547" s="2">
        <v>1</v>
      </c>
      <c r="K1547" s="2" t="s">
        <v>30</v>
      </c>
      <c r="L1547" s="2" t="s">
        <v>31</v>
      </c>
      <c r="M1547" s="2" t="s">
        <v>32</v>
      </c>
      <c r="N1547" s="2">
        <v>0</v>
      </c>
      <c r="O1547" s="1">
        <v>17156337</v>
      </c>
      <c r="P1547" s="1">
        <v>17156337</v>
      </c>
      <c r="Q1547" s="1">
        <v>0</v>
      </c>
      <c r="R1547" s="2">
        <v>0</v>
      </c>
      <c r="S1547" s="2" t="s">
        <v>2311</v>
      </c>
      <c r="T1547" s="2" t="s">
        <v>2312</v>
      </c>
      <c r="U1547" s="2" t="s">
        <v>2313</v>
      </c>
      <c r="V1547" s="2" t="s">
        <v>2314</v>
      </c>
      <c r="W1547" s="2" t="s">
        <v>2315</v>
      </c>
      <c r="X1547" s="2">
        <v>3241000</v>
      </c>
      <c r="Y1547" s="96" t="s">
        <v>2316</v>
      </c>
    </row>
    <row r="1548" spans="1:25" ht="135" x14ac:dyDescent="0.2">
      <c r="A1548" s="2" t="s">
        <v>2373</v>
      </c>
      <c r="B1548" s="2" t="s">
        <v>2307</v>
      </c>
      <c r="C1548" s="2" t="s">
        <v>2308</v>
      </c>
      <c r="D1548" s="2" t="s">
        <v>2352</v>
      </c>
      <c r="E1548" s="27">
        <v>80101505</v>
      </c>
      <c r="F1548" s="2" t="s">
        <v>2374</v>
      </c>
      <c r="G1548" s="3">
        <v>1</v>
      </c>
      <c r="H1548" s="3">
        <v>1</v>
      </c>
      <c r="I1548" s="2">
        <v>11</v>
      </c>
      <c r="J1548" s="2">
        <v>1</v>
      </c>
      <c r="K1548" s="2" t="s">
        <v>30</v>
      </c>
      <c r="L1548" s="2" t="s">
        <v>31</v>
      </c>
      <c r="M1548" s="2" t="s">
        <v>32</v>
      </c>
      <c r="N1548" s="2">
        <v>0</v>
      </c>
      <c r="O1548" s="1" t="e">
        <v>#REF!</v>
      </c>
      <c r="P1548" s="1">
        <v>22000000</v>
      </c>
      <c r="Q1548" s="1">
        <v>0</v>
      </c>
      <c r="R1548" s="2">
        <v>0</v>
      </c>
      <c r="S1548" s="2" t="s">
        <v>2311</v>
      </c>
      <c r="T1548" s="2" t="s">
        <v>2312</v>
      </c>
      <c r="U1548" s="2" t="s">
        <v>2313</v>
      </c>
      <c r="V1548" s="2" t="s">
        <v>2314</v>
      </c>
      <c r="W1548" s="2" t="s">
        <v>2315</v>
      </c>
      <c r="X1548" s="2">
        <v>3241000</v>
      </c>
      <c r="Y1548" s="96" t="s">
        <v>2316</v>
      </c>
    </row>
    <row r="1549" spans="1:25" ht="135" x14ac:dyDescent="0.2">
      <c r="A1549" s="2" t="s">
        <v>2375</v>
      </c>
      <c r="B1549" s="2" t="s">
        <v>2307</v>
      </c>
      <c r="C1549" s="2" t="s">
        <v>2308</v>
      </c>
      <c r="D1549" s="2" t="s">
        <v>2352</v>
      </c>
      <c r="E1549" s="27">
        <v>80101505</v>
      </c>
      <c r="F1549" s="2" t="s">
        <v>2376</v>
      </c>
      <c r="G1549" s="3">
        <v>1</v>
      </c>
      <c r="H1549" s="3">
        <v>1</v>
      </c>
      <c r="I1549" s="2">
        <v>11</v>
      </c>
      <c r="J1549" s="2">
        <v>1</v>
      </c>
      <c r="K1549" s="2" t="s">
        <v>30</v>
      </c>
      <c r="L1549" s="2" t="s">
        <v>31</v>
      </c>
      <c r="M1549" s="2" t="s">
        <v>32</v>
      </c>
      <c r="N1549" s="2">
        <v>0</v>
      </c>
      <c r="O1549" s="1">
        <v>17156337</v>
      </c>
      <c r="P1549" s="1">
        <v>17156337</v>
      </c>
      <c r="Q1549" s="1">
        <v>0</v>
      </c>
      <c r="R1549" s="2">
        <v>0</v>
      </c>
      <c r="S1549" s="2" t="s">
        <v>2311</v>
      </c>
      <c r="T1549" s="2" t="s">
        <v>2312</v>
      </c>
      <c r="U1549" s="2" t="s">
        <v>2313</v>
      </c>
      <c r="V1549" s="2" t="s">
        <v>2314</v>
      </c>
      <c r="W1549" s="2" t="s">
        <v>2315</v>
      </c>
      <c r="X1549" s="2">
        <v>3241000</v>
      </c>
      <c r="Y1549" s="96" t="s">
        <v>2316</v>
      </c>
    </row>
    <row r="1550" spans="1:25" ht="180" x14ac:dyDescent="0.2">
      <c r="A1550" s="2" t="s">
        <v>2377</v>
      </c>
      <c r="B1550" s="2" t="s">
        <v>2307</v>
      </c>
      <c r="C1550" s="2" t="s">
        <v>2308</v>
      </c>
      <c r="D1550" s="2" t="s">
        <v>2352</v>
      </c>
      <c r="E1550" s="27">
        <v>80101505</v>
      </c>
      <c r="F1550" s="2" t="s">
        <v>2378</v>
      </c>
      <c r="G1550" s="3">
        <v>1</v>
      </c>
      <c r="H1550" s="3">
        <v>1</v>
      </c>
      <c r="I1550" s="2">
        <v>11</v>
      </c>
      <c r="J1550" s="2">
        <v>1</v>
      </c>
      <c r="K1550" s="2" t="s">
        <v>30</v>
      </c>
      <c r="L1550" s="2" t="s">
        <v>31</v>
      </c>
      <c r="M1550" s="2" t="s">
        <v>57</v>
      </c>
      <c r="N1550" s="2">
        <v>0</v>
      </c>
      <c r="O1550" s="1" t="e">
        <v>#REF!</v>
      </c>
      <c r="P1550" s="1">
        <v>42915356</v>
      </c>
      <c r="Q1550" s="1">
        <v>0</v>
      </c>
      <c r="R1550" s="2">
        <v>0</v>
      </c>
      <c r="S1550" s="2" t="s">
        <v>2311</v>
      </c>
      <c r="T1550" s="2" t="s">
        <v>2312</v>
      </c>
      <c r="U1550" s="2" t="s">
        <v>2313</v>
      </c>
      <c r="V1550" s="2" t="s">
        <v>2314</v>
      </c>
      <c r="W1550" s="2" t="s">
        <v>2315</v>
      </c>
      <c r="X1550" s="2">
        <v>3241000</v>
      </c>
      <c r="Y1550" s="96" t="s">
        <v>2316</v>
      </c>
    </row>
    <row r="1551" spans="1:25" ht="180" x14ac:dyDescent="0.2">
      <c r="A1551" s="2" t="s">
        <v>2379</v>
      </c>
      <c r="B1551" s="2" t="s">
        <v>2307</v>
      </c>
      <c r="C1551" s="2" t="s">
        <v>2308</v>
      </c>
      <c r="D1551" s="2" t="s">
        <v>2352</v>
      </c>
      <c r="E1551" s="27">
        <v>80101505</v>
      </c>
      <c r="F1551" s="2" t="s">
        <v>2378</v>
      </c>
      <c r="G1551" s="3">
        <v>1</v>
      </c>
      <c r="H1551" s="3">
        <v>1</v>
      </c>
      <c r="I1551" s="2">
        <v>11</v>
      </c>
      <c r="J1551" s="2">
        <v>1</v>
      </c>
      <c r="K1551" s="2" t="s">
        <v>30</v>
      </c>
      <c r="L1551" s="2" t="s">
        <v>31</v>
      </c>
      <c r="M1551" s="2" t="s">
        <v>57</v>
      </c>
      <c r="N1551" s="2">
        <v>0</v>
      </c>
      <c r="O1551" s="1">
        <v>42915356</v>
      </c>
      <c r="P1551" s="1">
        <v>42915356</v>
      </c>
      <c r="Q1551" s="1">
        <v>0</v>
      </c>
      <c r="R1551" s="2">
        <v>0</v>
      </c>
      <c r="S1551" s="2" t="s">
        <v>2311</v>
      </c>
      <c r="T1551" s="2" t="s">
        <v>2312</v>
      </c>
      <c r="U1551" s="2" t="s">
        <v>2313</v>
      </c>
      <c r="V1551" s="2" t="s">
        <v>2314</v>
      </c>
      <c r="W1551" s="2" t="s">
        <v>2315</v>
      </c>
      <c r="X1551" s="2">
        <v>3241000</v>
      </c>
      <c r="Y1551" s="96" t="s">
        <v>2316</v>
      </c>
    </row>
    <row r="1552" spans="1:25" ht="135" x14ac:dyDescent="0.2">
      <c r="A1552" s="2" t="s">
        <v>2380</v>
      </c>
      <c r="B1552" s="2" t="s">
        <v>2307</v>
      </c>
      <c r="C1552" s="2" t="s">
        <v>2308</v>
      </c>
      <c r="D1552" s="2" t="s">
        <v>2352</v>
      </c>
      <c r="E1552" s="27">
        <v>80101505</v>
      </c>
      <c r="F1552" s="2" t="s">
        <v>2353</v>
      </c>
      <c r="G1552" s="3">
        <v>1</v>
      </c>
      <c r="H1552" s="3">
        <v>1</v>
      </c>
      <c r="I1552" s="2">
        <v>11</v>
      </c>
      <c r="J1552" s="2">
        <v>1</v>
      </c>
      <c r="K1552" s="2" t="s">
        <v>30</v>
      </c>
      <c r="L1552" s="2" t="s">
        <v>31</v>
      </c>
      <c r="M1552" s="2" t="s">
        <v>32</v>
      </c>
      <c r="N1552" s="2">
        <v>0</v>
      </c>
      <c r="O1552" s="1" t="e">
        <v>#REF!</v>
      </c>
      <c r="P1552" s="1">
        <v>23982112</v>
      </c>
      <c r="Q1552" s="1">
        <v>0</v>
      </c>
      <c r="R1552" s="2">
        <v>0</v>
      </c>
      <c r="S1552" s="2" t="s">
        <v>2311</v>
      </c>
      <c r="T1552" s="2" t="s">
        <v>2312</v>
      </c>
      <c r="U1552" s="2" t="s">
        <v>2313</v>
      </c>
      <c r="V1552" s="2" t="s">
        <v>2314</v>
      </c>
      <c r="W1552" s="2" t="s">
        <v>2315</v>
      </c>
      <c r="X1552" s="2">
        <v>3241000</v>
      </c>
      <c r="Y1552" s="96" t="s">
        <v>2316</v>
      </c>
    </row>
    <row r="1553" spans="1:25" ht="135" x14ac:dyDescent="0.2">
      <c r="A1553" s="2" t="s">
        <v>2381</v>
      </c>
      <c r="B1553" s="2" t="s">
        <v>2307</v>
      </c>
      <c r="C1553" s="2" t="s">
        <v>2308</v>
      </c>
      <c r="D1553" s="2" t="s">
        <v>2352</v>
      </c>
      <c r="E1553" s="27">
        <v>80101505</v>
      </c>
      <c r="F1553" s="2" t="s">
        <v>2353</v>
      </c>
      <c r="G1553" s="3">
        <v>1</v>
      </c>
      <c r="H1553" s="3">
        <v>1</v>
      </c>
      <c r="I1553" s="2">
        <v>11</v>
      </c>
      <c r="J1553" s="2">
        <v>1</v>
      </c>
      <c r="K1553" s="2" t="s">
        <v>30</v>
      </c>
      <c r="L1553" s="2" t="s">
        <v>31</v>
      </c>
      <c r="M1553" s="2" t="s">
        <v>32</v>
      </c>
      <c r="N1553" s="2">
        <v>0</v>
      </c>
      <c r="O1553" s="1">
        <v>17156337</v>
      </c>
      <c r="P1553" s="1">
        <v>17156337</v>
      </c>
      <c r="Q1553" s="1">
        <v>0</v>
      </c>
      <c r="R1553" s="2">
        <v>0</v>
      </c>
      <c r="S1553" s="2" t="s">
        <v>2311</v>
      </c>
      <c r="T1553" s="2" t="s">
        <v>2312</v>
      </c>
      <c r="U1553" s="2" t="s">
        <v>2313</v>
      </c>
      <c r="V1553" s="2" t="s">
        <v>2314</v>
      </c>
      <c r="W1553" s="2" t="s">
        <v>2315</v>
      </c>
      <c r="X1553" s="2">
        <v>3241000</v>
      </c>
      <c r="Y1553" s="96" t="s">
        <v>2316</v>
      </c>
    </row>
    <row r="1554" spans="1:25" ht="135" x14ac:dyDescent="0.2">
      <c r="A1554" s="2" t="s">
        <v>2382</v>
      </c>
      <c r="B1554" s="2" t="s">
        <v>2307</v>
      </c>
      <c r="C1554" s="2" t="s">
        <v>2308</v>
      </c>
      <c r="D1554" s="2" t="s">
        <v>2352</v>
      </c>
      <c r="E1554" s="27">
        <v>80101505</v>
      </c>
      <c r="F1554" s="2" t="s">
        <v>2353</v>
      </c>
      <c r="G1554" s="3">
        <v>1</v>
      </c>
      <c r="H1554" s="3">
        <v>1</v>
      </c>
      <c r="I1554" s="2">
        <v>11</v>
      </c>
      <c r="J1554" s="2">
        <v>1</v>
      </c>
      <c r="K1554" s="2" t="s">
        <v>30</v>
      </c>
      <c r="L1554" s="2" t="s">
        <v>31</v>
      </c>
      <c r="M1554" s="2" t="s">
        <v>32</v>
      </c>
      <c r="N1554" s="2">
        <v>0</v>
      </c>
      <c r="O1554" s="1">
        <v>17156337</v>
      </c>
      <c r="P1554" s="1">
        <v>17156337</v>
      </c>
      <c r="Q1554" s="1">
        <v>0</v>
      </c>
      <c r="R1554" s="2">
        <v>0</v>
      </c>
      <c r="S1554" s="2" t="s">
        <v>2311</v>
      </c>
      <c r="T1554" s="2" t="s">
        <v>2312</v>
      </c>
      <c r="U1554" s="2" t="s">
        <v>2313</v>
      </c>
      <c r="V1554" s="2" t="s">
        <v>2314</v>
      </c>
      <c r="W1554" s="2" t="s">
        <v>2315</v>
      </c>
      <c r="X1554" s="2">
        <v>3241000</v>
      </c>
      <c r="Y1554" s="96" t="s">
        <v>2316</v>
      </c>
    </row>
    <row r="1555" spans="1:25" ht="135" x14ac:dyDescent="0.2">
      <c r="A1555" s="2" t="s">
        <v>2383</v>
      </c>
      <c r="B1555" s="2" t="s">
        <v>2307</v>
      </c>
      <c r="C1555" s="2" t="s">
        <v>2308</v>
      </c>
      <c r="D1555" s="2" t="s">
        <v>2352</v>
      </c>
      <c r="E1555" s="2">
        <v>80101509</v>
      </c>
      <c r="F1555" s="2" t="s">
        <v>2384</v>
      </c>
      <c r="G1555" s="3">
        <v>5</v>
      </c>
      <c r="H1555" s="3">
        <v>6</v>
      </c>
      <c r="I1555" s="2">
        <v>4</v>
      </c>
      <c r="J1555" s="2">
        <v>1</v>
      </c>
      <c r="K1555" s="2" t="s">
        <v>30</v>
      </c>
      <c r="L1555" s="2" t="s">
        <v>31</v>
      </c>
      <c r="M1555" s="2" t="s">
        <v>958</v>
      </c>
      <c r="N1555" s="2">
        <v>0</v>
      </c>
      <c r="O1555" s="1">
        <v>260000000</v>
      </c>
      <c r="P1555" s="1">
        <v>260000000</v>
      </c>
      <c r="Q1555" s="1">
        <v>0</v>
      </c>
      <c r="R1555" s="2">
        <v>0</v>
      </c>
      <c r="S1555" s="2" t="s">
        <v>2311</v>
      </c>
      <c r="T1555" s="2" t="s">
        <v>2312</v>
      </c>
      <c r="U1555" s="2" t="s">
        <v>2313</v>
      </c>
      <c r="V1555" s="2" t="s">
        <v>2314</v>
      </c>
      <c r="W1555" s="2" t="s">
        <v>2315</v>
      </c>
      <c r="X1555" s="2">
        <v>3241000</v>
      </c>
      <c r="Y1555" s="96" t="s">
        <v>2316</v>
      </c>
    </row>
    <row r="1556" spans="1:25" ht="150" x14ac:dyDescent="0.2">
      <c r="A1556" s="2" t="s">
        <v>2385</v>
      </c>
      <c r="B1556" s="2" t="s">
        <v>2307</v>
      </c>
      <c r="C1556" s="2" t="s">
        <v>2308</v>
      </c>
      <c r="D1556" s="2" t="s">
        <v>2352</v>
      </c>
      <c r="E1556" s="2" t="s">
        <v>2386</v>
      </c>
      <c r="F1556" s="2" t="s">
        <v>2387</v>
      </c>
      <c r="G1556" s="3">
        <v>6</v>
      </c>
      <c r="H1556" s="3">
        <v>6</v>
      </c>
      <c r="I1556" s="2">
        <v>6</v>
      </c>
      <c r="J1556" s="2">
        <v>1</v>
      </c>
      <c r="K1556" s="2" t="s">
        <v>944</v>
      </c>
      <c r="L1556" s="2" t="s">
        <v>1194</v>
      </c>
      <c r="M1556" s="2" t="s">
        <v>945</v>
      </c>
      <c r="N1556" s="2">
        <v>0</v>
      </c>
      <c r="O1556" s="111">
        <v>762564186</v>
      </c>
      <c r="P1556" s="111">
        <v>762564186</v>
      </c>
      <c r="Q1556" s="1">
        <v>0</v>
      </c>
      <c r="R1556" s="2">
        <v>0</v>
      </c>
      <c r="S1556" s="2" t="s">
        <v>2311</v>
      </c>
      <c r="T1556" s="2" t="s">
        <v>2312</v>
      </c>
      <c r="U1556" s="2" t="s">
        <v>2313</v>
      </c>
      <c r="V1556" s="2" t="s">
        <v>2314</v>
      </c>
      <c r="W1556" s="2" t="s">
        <v>2315</v>
      </c>
      <c r="X1556" s="2">
        <v>3241000</v>
      </c>
      <c r="Y1556" s="96" t="s">
        <v>2316</v>
      </c>
    </row>
    <row r="1557" spans="1:25" ht="150" x14ac:dyDescent="0.2">
      <c r="A1557" s="2" t="s">
        <v>2388</v>
      </c>
      <c r="B1557" s="2" t="s">
        <v>2307</v>
      </c>
      <c r="C1557" s="2" t="s">
        <v>2308</v>
      </c>
      <c r="D1557" s="2" t="s">
        <v>2389</v>
      </c>
      <c r="E1557" s="27">
        <v>80101505</v>
      </c>
      <c r="F1557" s="2" t="s">
        <v>2390</v>
      </c>
      <c r="G1557" s="3">
        <v>1</v>
      </c>
      <c r="H1557" s="3">
        <v>1</v>
      </c>
      <c r="I1557" s="2">
        <v>11</v>
      </c>
      <c r="J1557" s="2">
        <v>1</v>
      </c>
      <c r="K1557" s="2" t="s">
        <v>30</v>
      </c>
      <c r="L1557" s="2" t="s">
        <v>31</v>
      </c>
      <c r="M1557" s="2" t="s">
        <v>57</v>
      </c>
      <c r="N1557" s="2">
        <v>0</v>
      </c>
      <c r="O1557" s="1">
        <v>60574136</v>
      </c>
      <c r="P1557" s="1">
        <v>60574136</v>
      </c>
      <c r="Q1557" s="1">
        <v>0</v>
      </c>
      <c r="R1557" s="2">
        <v>0</v>
      </c>
      <c r="S1557" s="2" t="s">
        <v>2311</v>
      </c>
      <c r="T1557" s="2" t="s">
        <v>2312</v>
      </c>
      <c r="U1557" s="2" t="s">
        <v>2313</v>
      </c>
      <c r="V1557" s="2" t="s">
        <v>2314</v>
      </c>
      <c r="W1557" s="2" t="s">
        <v>2315</v>
      </c>
      <c r="X1557" s="2">
        <v>3241000</v>
      </c>
      <c r="Y1557" s="96" t="s">
        <v>2316</v>
      </c>
    </row>
    <row r="1558" spans="1:25" ht="150" x14ac:dyDescent="0.2">
      <c r="A1558" s="2" t="s">
        <v>2391</v>
      </c>
      <c r="B1558" s="2" t="s">
        <v>2307</v>
      </c>
      <c r="C1558" s="2" t="s">
        <v>2308</v>
      </c>
      <c r="D1558" s="2" t="s">
        <v>2389</v>
      </c>
      <c r="E1558" s="27">
        <v>80101505</v>
      </c>
      <c r="F1558" s="2" t="s">
        <v>2390</v>
      </c>
      <c r="G1558" s="3">
        <v>1</v>
      </c>
      <c r="H1558" s="3">
        <v>1</v>
      </c>
      <c r="I1558" s="2">
        <v>11</v>
      </c>
      <c r="J1558" s="2">
        <v>1</v>
      </c>
      <c r="K1558" s="2" t="s">
        <v>30</v>
      </c>
      <c r="L1558" s="2" t="s">
        <v>31</v>
      </c>
      <c r="M1558" s="2" t="s">
        <v>57</v>
      </c>
      <c r="N1558" s="2">
        <v>0</v>
      </c>
      <c r="O1558" s="1">
        <v>60574136</v>
      </c>
      <c r="P1558" s="1">
        <v>60574136</v>
      </c>
      <c r="Q1558" s="1">
        <v>0</v>
      </c>
      <c r="R1558" s="2">
        <v>0</v>
      </c>
      <c r="S1558" s="2" t="s">
        <v>2311</v>
      </c>
      <c r="T1558" s="2" t="s">
        <v>2312</v>
      </c>
      <c r="U1558" s="2" t="s">
        <v>2313</v>
      </c>
      <c r="V1558" s="2" t="s">
        <v>2314</v>
      </c>
      <c r="W1558" s="2" t="s">
        <v>2315</v>
      </c>
      <c r="X1558" s="2">
        <v>3241000</v>
      </c>
      <c r="Y1558" s="96" t="s">
        <v>2316</v>
      </c>
    </row>
    <row r="1559" spans="1:25" ht="150" x14ac:dyDescent="0.2">
      <c r="A1559" s="2" t="s">
        <v>2392</v>
      </c>
      <c r="B1559" s="2" t="s">
        <v>2307</v>
      </c>
      <c r="C1559" s="2" t="s">
        <v>2308</v>
      </c>
      <c r="D1559" s="2" t="s">
        <v>2389</v>
      </c>
      <c r="E1559" s="27">
        <v>80101505</v>
      </c>
      <c r="F1559" s="2" t="s">
        <v>2390</v>
      </c>
      <c r="G1559" s="3">
        <v>1</v>
      </c>
      <c r="H1559" s="3">
        <v>1</v>
      </c>
      <c r="I1559" s="2">
        <v>11</v>
      </c>
      <c r="J1559" s="2">
        <v>1</v>
      </c>
      <c r="K1559" s="2" t="s">
        <v>30</v>
      </c>
      <c r="L1559" s="2" t="s">
        <v>31</v>
      </c>
      <c r="M1559" s="2" t="s">
        <v>57</v>
      </c>
      <c r="N1559" s="2">
        <v>0</v>
      </c>
      <c r="O1559" s="1">
        <v>56559246</v>
      </c>
      <c r="P1559" s="1">
        <v>56559246</v>
      </c>
      <c r="Q1559" s="1">
        <v>0</v>
      </c>
      <c r="R1559" s="2">
        <v>0</v>
      </c>
      <c r="S1559" s="2" t="s">
        <v>2311</v>
      </c>
      <c r="T1559" s="2" t="s">
        <v>2312</v>
      </c>
      <c r="U1559" s="2" t="s">
        <v>2313</v>
      </c>
      <c r="V1559" s="2" t="s">
        <v>2314</v>
      </c>
      <c r="W1559" s="2" t="s">
        <v>2315</v>
      </c>
      <c r="X1559" s="2">
        <v>3241000</v>
      </c>
      <c r="Y1559" s="96" t="s">
        <v>2316</v>
      </c>
    </row>
    <row r="1560" spans="1:25" ht="150" x14ac:dyDescent="0.2">
      <c r="A1560" s="2" t="s">
        <v>2393</v>
      </c>
      <c r="B1560" s="2" t="s">
        <v>2307</v>
      </c>
      <c r="C1560" s="2" t="s">
        <v>2308</v>
      </c>
      <c r="D1560" s="2" t="s">
        <v>2389</v>
      </c>
      <c r="E1560" s="27">
        <v>80101505</v>
      </c>
      <c r="F1560" s="2" t="s">
        <v>2390</v>
      </c>
      <c r="G1560" s="3">
        <v>1</v>
      </c>
      <c r="H1560" s="3">
        <v>1</v>
      </c>
      <c r="I1560" s="2">
        <v>11</v>
      </c>
      <c r="J1560" s="2">
        <v>1</v>
      </c>
      <c r="K1560" s="2" t="s">
        <v>30</v>
      </c>
      <c r="L1560" s="2" t="s">
        <v>31</v>
      </c>
      <c r="M1560" s="2" t="s">
        <v>57</v>
      </c>
      <c r="N1560" s="2">
        <v>0</v>
      </c>
      <c r="O1560" s="1">
        <v>63800000</v>
      </c>
      <c r="P1560" s="1">
        <v>63800000</v>
      </c>
      <c r="Q1560" s="1">
        <v>0</v>
      </c>
      <c r="R1560" s="2">
        <v>0</v>
      </c>
      <c r="S1560" s="2" t="s">
        <v>2311</v>
      </c>
      <c r="T1560" s="2" t="s">
        <v>2312</v>
      </c>
      <c r="U1560" s="2" t="s">
        <v>2313</v>
      </c>
      <c r="V1560" s="2" t="s">
        <v>2314</v>
      </c>
      <c r="W1560" s="2" t="s">
        <v>2315</v>
      </c>
      <c r="X1560" s="2">
        <v>3241000</v>
      </c>
      <c r="Y1560" s="96" t="s">
        <v>2316</v>
      </c>
    </row>
    <row r="1561" spans="1:25" ht="150" x14ac:dyDescent="0.2">
      <c r="A1561" s="2" t="s">
        <v>2394</v>
      </c>
      <c r="B1561" s="2" t="s">
        <v>2307</v>
      </c>
      <c r="C1561" s="2" t="s">
        <v>2308</v>
      </c>
      <c r="D1561" s="2" t="s">
        <v>2389</v>
      </c>
      <c r="E1561" s="27">
        <v>80101505</v>
      </c>
      <c r="F1561" s="2" t="s">
        <v>2390</v>
      </c>
      <c r="G1561" s="3">
        <v>1</v>
      </c>
      <c r="H1561" s="3">
        <v>1</v>
      </c>
      <c r="I1561" s="2">
        <v>11</v>
      </c>
      <c r="J1561" s="2">
        <v>1</v>
      </c>
      <c r="K1561" s="2" t="s">
        <v>30</v>
      </c>
      <c r="L1561" s="2" t="s">
        <v>31</v>
      </c>
      <c r="M1561" s="2" t="s">
        <v>57</v>
      </c>
      <c r="N1561" s="2">
        <v>0</v>
      </c>
      <c r="O1561" s="1">
        <v>60574136</v>
      </c>
      <c r="P1561" s="1">
        <v>60574136</v>
      </c>
      <c r="Q1561" s="1">
        <v>0</v>
      </c>
      <c r="R1561" s="2">
        <v>0</v>
      </c>
      <c r="S1561" s="2" t="s">
        <v>2311</v>
      </c>
      <c r="T1561" s="2" t="s">
        <v>2312</v>
      </c>
      <c r="U1561" s="2" t="s">
        <v>2313</v>
      </c>
      <c r="V1561" s="2" t="s">
        <v>2314</v>
      </c>
      <c r="W1561" s="2" t="s">
        <v>2315</v>
      </c>
      <c r="X1561" s="2">
        <v>3241000</v>
      </c>
      <c r="Y1561" s="96" t="s">
        <v>2316</v>
      </c>
    </row>
    <row r="1562" spans="1:25" ht="255" x14ac:dyDescent="0.2">
      <c r="A1562" s="2" t="s">
        <v>2395</v>
      </c>
      <c r="B1562" s="2" t="s">
        <v>2307</v>
      </c>
      <c r="C1562" s="2" t="s">
        <v>2308</v>
      </c>
      <c r="D1562" s="2" t="s">
        <v>2396</v>
      </c>
      <c r="E1562" s="27">
        <v>80101505</v>
      </c>
      <c r="F1562" s="2" t="s">
        <v>2397</v>
      </c>
      <c r="G1562" s="3">
        <v>1</v>
      </c>
      <c r="H1562" s="3">
        <v>1</v>
      </c>
      <c r="I1562" s="2">
        <v>11</v>
      </c>
      <c r="J1562" s="2">
        <v>1</v>
      </c>
      <c r="K1562" s="2" t="s">
        <v>30</v>
      </c>
      <c r="L1562" s="2" t="s">
        <v>31</v>
      </c>
      <c r="M1562" s="2" t="s">
        <v>57</v>
      </c>
      <c r="N1562" s="2">
        <v>0</v>
      </c>
      <c r="O1562" s="1">
        <v>69421902</v>
      </c>
      <c r="P1562" s="1">
        <v>69421902</v>
      </c>
      <c r="Q1562" s="1">
        <v>0</v>
      </c>
      <c r="R1562" s="2">
        <v>0</v>
      </c>
      <c r="S1562" s="2" t="s">
        <v>2311</v>
      </c>
      <c r="T1562" s="2" t="s">
        <v>2312</v>
      </c>
      <c r="U1562" s="2" t="s">
        <v>2313</v>
      </c>
      <c r="V1562" s="2" t="s">
        <v>2314</v>
      </c>
      <c r="W1562" s="2" t="s">
        <v>2315</v>
      </c>
      <c r="X1562" s="2">
        <v>3241000</v>
      </c>
      <c r="Y1562" s="96" t="s">
        <v>2316</v>
      </c>
    </row>
    <row r="1563" spans="1:25" ht="165" x14ac:dyDescent="0.2">
      <c r="A1563" s="2" t="s">
        <v>2398</v>
      </c>
      <c r="B1563" s="2" t="s">
        <v>2307</v>
      </c>
      <c r="C1563" s="2" t="s">
        <v>2308</v>
      </c>
      <c r="D1563" s="2" t="s">
        <v>2396</v>
      </c>
      <c r="E1563" s="2">
        <v>80101505</v>
      </c>
      <c r="F1563" s="2" t="s">
        <v>2399</v>
      </c>
      <c r="G1563" s="3">
        <v>1</v>
      </c>
      <c r="H1563" s="3">
        <v>1</v>
      </c>
      <c r="I1563" s="2">
        <v>11</v>
      </c>
      <c r="J1563" s="2">
        <v>1</v>
      </c>
      <c r="K1563" s="2" t="s">
        <v>30</v>
      </c>
      <c r="L1563" s="2" t="s">
        <v>31</v>
      </c>
      <c r="M1563" s="2" t="s">
        <v>57</v>
      </c>
      <c r="N1563" s="2">
        <v>0</v>
      </c>
      <c r="O1563" s="1">
        <v>58821620.000000007</v>
      </c>
      <c r="P1563" s="1">
        <v>58821620.000000007</v>
      </c>
      <c r="Q1563" s="1">
        <v>0</v>
      </c>
      <c r="R1563" s="2">
        <v>0</v>
      </c>
      <c r="S1563" s="2" t="s">
        <v>2311</v>
      </c>
      <c r="T1563" s="2" t="s">
        <v>2312</v>
      </c>
      <c r="U1563" s="2" t="s">
        <v>2313</v>
      </c>
      <c r="V1563" s="2" t="s">
        <v>2314</v>
      </c>
      <c r="W1563" s="2" t="s">
        <v>2315</v>
      </c>
      <c r="X1563" s="2">
        <v>3241000</v>
      </c>
      <c r="Y1563" s="96" t="s">
        <v>2316</v>
      </c>
    </row>
    <row r="1564" spans="1:25" ht="165" x14ac:dyDescent="0.2">
      <c r="A1564" s="2" t="s">
        <v>2400</v>
      </c>
      <c r="B1564" s="2" t="s">
        <v>2307</v>
      </c>
      <c r="C1564" s="2" t="s">
        <v>2308</v>
      </c>
      <c r="D1564" s="2" t="s">
        <v>2396</v>
      </c>
      <c r="E1564" s="2">
        <v>80101505</v>
      </c>
      <c r="F1564" s="2" t="s">
        <v>2399</v>
      </c>
      <c r="G1564" s="3">
        <v>1</v>
      </c>
      <c r="H1564" s="3">
        <v>1</v>
      </c>
      <c r="I1564" s="2">
        <v>11</v>
      </c>
      <c r="J1564" s="2">
        <v>1</v>
      </c>
      <c r="K1564" s="2" t="s">
        <v>30</v>
      </c>
      <c r="L1564" s="2" t="s">
        <v>31</v>
      </c>
      <c r="M1564" s="2" t="s">
        <v>57</v>
      </c>
      <c r="N1564" s="2">
        <v>0</v>
      </c>
      <c r="O1564" s="1">
        <v>58821620.000000007</v>
      </c>
      <c r="P1564" s="1">
        <v>58821620.000000007</v>
      </c>
      <c r="Q1564" s="1">
        <v>0</v>
      </c>
      <c r="R1564" s="2">
        <v>0</v>
      </c>
      <c r="S1564" s="2" t="s">
        <v>2311</v>
      </c>
      <c r="T1564" s="2" t="s">
        <v>2312</v>
      </c>
      <c r="U1564" s="2" t="s">
        <v>2313</v>
      </c>
      <c r="V1564" s="2" t="s">
        <v>2314</v>
      </c>
      <c r="W1564" s="2" t="s">
        <v>2315</v>
      </c>
      <c r="X1564" s="2">
        <v>3241000</v>
      </c>
      <c r="Y1564" s="96" t="s">
        <v>2316</v>
      </c>
    </row>
    <row r="1565" spans="1:25" ht="180" x14ac:dyDescent="0.2">
      <c r="A1565" s="2" t="s">
        <v>2401</v>
      </c>
      <c r="B1565" s="2" t="s">
        <v>2307</v>
      </c>
      <c r="C1565" s="2" t="s">
        <v>2308</v>
      </c>
      <c r="D1565" s="2" t="s">
        <v>2396</v>
      </c>
      <c r="E1565" s="2" t="s">
        <v>2402</v>
      </c>
      <c r="F1565" s="2" t="s">
        <v>2403</v>
      </c>
      <c r="G1565" s="3">
        <v>6</v>
      </c>
      <c r="H1565" s="3">
        <v>6</v>
      </c>
      <c r="I1565" s="2">
        <v>6</v>
      </c>
      <c r="J1565" s="2">
        <v>1</v>
      </c>
      <c r="K1565" s="2" t="s">
        <v>921</v>
      </c>
      <c r="L1565" s="2" t="s">
        <v>922</v>
      </c>
      <c r="M1565" s="2" t="s">
        <v>945</v>
      </c>
      <c r="N1565" s="2">
        <v>0</v>
      </c>
      <c r="O1565" s="111">
        <v>500000000</v>
      </c>
      <c r="P1565" s="111">
        <v>500000000</v>
      </c>
      <c r="Q1565" s="1">
        <v>0</v>
      </c>
      <c r="R1565" s="2">
        <v>0</v>
      </c>
      <c r="S1565" s="2" t="s">
        <v>2311</v>
      </c>
      <c r="T1565" s="2" t="s">
        <v>2312</v>
      </c>
      <c r="U1565" s="2" t="s">
        <v>2313</v>
      </c>
      <c r="V1565" s="2" t="s">
        <v>2314</v>
      </c>
      <c r="W1565" s="2" t="s">
        <v>2315</v>
      </c>
      <c r="X1565" s="2">
        <v>3241000</v>
      </c>
      <c r="Y1565" s="96" t="s">
        <v>2316</v>
      </c>
    </row>
    <row r="1566" spans="1:25" ht="165" x14ac:dyDescent="0.2">
      <c r="A1566" s="2" t="s">
        <v>2404</v>
      </c>
      <c r="B1566" s="2" t="s">
        <v>2307</v>
      </c>
      <c r="C1566" s="2" t="s">
        <v>2308</v>
      </c>
      <c r="D1566" s="2" t="s">
        <v>2396</v>
      </c>
      <c r="E1566" s="2" t="s">
        <v>2405</v>
      </c>
      <c r="F1566" s="10" t="s">
        <v>2406</v>
      </c>
      <c r="G1566" s="3">
        <v>5</v>
      </c>
      <c r="H1566" s="3">
        <v>5</v>
      </c>
      <c r="I1566" s="2">
        <v>5</v>
      </c>
      <c r="J1566" s="2">
        <v>1</v>
      </c>
      <c r="K1566" s="2" t="s">
        <v>30</v>
      </c>
      <c r="L1566" s="2" t="s">
        <v>31</v>
      </c>
      <c r="M1566" s="2" t="s">
        <v>1801</v>
      </c>
      <c r="N1566" s="2">
        <v>0</v>
      </c>
      <c r="O1566" s="1">
        <v>500000000</v>
      </c>
      <c r="P1566" s="1">
        <v>500000000</v>
      </c>
      <c r="Q1566" s="1">
        <v>0</v>
      </c>
      <c r="R1566" s="2">
        <v>0</v>
      </c>
      <c r="S1566" s="2" t="s">
        <v>2311</v>
      </c>
      <c r="T1566" s="2" t="s">
        <v>2312</v>
      </c>
      <c r="U1566" s="2" t="s">
        <v>2313</v>
      </c>
      <c r="V1566" s="2" t="s">
        <v>2314</v>
      </c>
      <c r="W1566" s="2" t="s">
        <v>2315</v>
      </c>
      <c r="X1566" s="2">
        <v>3241000</v>
      </c>
      <c r="Y1566" s="96" t="s">
        <v>2316</v>
      </c>
    </row>
    <row r="1567" spans="1:25" ht="180" x14ac:dyDescent="0.2">
      <c r="A1567" s="2" t="s">
        <v>2407</v>
      </c>
      <c r="B1567" s="2" t="s">
        <v>2307</v>
      </c>
      <c r="C1567" s="2" t="s">
        <v>2308</v>
      </c>
      <c r="D1567" s="2" t="s">
        <v>2396</v>
      </c>
      <c r="E1567" s="2">
        <v>86121504</v>
      </c>
      <c r="F1567" s="10" t="s">
        <v>2408</v>
      </c>
      <c r="G1567" s="3">
        <v>5</v>
      </c>
      <c r="H1567" s="3">
        <v>5</v>
      </c>
      <c r="I1567" s="2">
        <v>6</v>
      </c>
      <c r="J1567" s="2">
        <v>1</v>
      </c>
      <c r="K1567" s="2" t="s">
        <v>30</v>
      </c>
      <c r="L1567" s="2" t="s">
        <v>31</v>
      </c>
      <c r="M1567" s="2" t="s">
        <v>958</v>
      </c>
      <c r="N1567" s="2">
        <v>0</v>
      </c>
      <c r="O1567" s="1">
        <v>300000000</v>
      </c>
      <c r="P1567" s="1">
        <v>300000000</v>
      </c>
      <c r="Q1567" s="1">
        <v>0</v>
      </c>
      <c r="R1567" s="2">
        <v>0</v>
      </c>
      <c r="S1567" s="2" t="s">
        <v>2311</v>
      </c>
      <c r="T1567" s="2" t="s">
        <v>2312</v>
      </c>
      <c r="U1567" s="2" t="s">
        <v>2313</v>
      </c>
      <c r="V1567" s="2" t="s">
        <v>2314</v>
      </c>
      <c r="W1567" s="2" t="s">
        <v>2315</v>
      </c>
      <c r="X1567" s="2">
        <v>3241000</v>
      </c>
      <c r="Y1567" s="96" t="s">
        <v>2316</v>
      </c>
    </row>
    <row r="1568" spans="1:25" ht="165" x14ac:dyDescent="0.2">
      <c r="A1568" s="2" t="s">
        <v>2409</v>
      </c>
      <c r="B1568" s="2" t="s">
        <v>2307</v>
      </c>
      <c r="C1568" s="2" t="s">
        <v>2308</v>
      </c>
      <c r="D1568" s="2" t="s">
        <v>2410</v>
      </c>
      <c r="E1568" s="27">
        <v>80101505</v>
      </c>
      <c r="F1568" s="2" t="s">
        <v>2411</v>
      </c>
      <c r="G1568" s="3">
        <v>1</v>
      </c>
      <c r="H1568" s="3">
        <v>1</v>
      </c>
      <c r="I1568" s="2">
        <v>11</v>
      </c>
      <c r="J1568" s="2">
        <v>1</v>
      </c>
      <c r="K1568" s="2" t="s">
        <v>30</v>
      </c>
      <c r="L1568" s="2" t="s">
        <v>31</v>
      </c>
      <c r="M1568" s="2" t="s">
        <v>57</v>
      </c>
      <c r="N1568" s="2">
        <v>0</v>
      </c>
      <c r="O1568" s="1" t="e">
        <v>#REF!</v>
      </c>
      <c r="P1568" s="1">
        <v>69421902</v>
      </c>
      <c r="Q1568" s="1">
        <v>0</v>
      </c>
      <c r="R1568" s="2">
        <v>0</v>
      </c>
      <c r="S1568" s="2" t="s">
        <v>2311</v>
      </c>
      <c r="T1568" s="2" t="s">
        <v>2312</v>
      </c>
      <c r="U1568" s="2" t="s">
        <v>2313</v>
      </c>
      <c r="V1568" s="2" t="s">
        <v>2314</v>
      </c>
      <c r="W1568" s="2" t="s">
        <v>2315</v>
      </c>
      <c r="X1568" s="2">
        <v>3241000</v>
      </c>
      <c r="Y1568" s="96" t="s">
        <v>2316</v>
      </c>
    </row>
    <row r="1569" spans="1:25" ht="165" x14ac:dyDescent="0.2">
      <c r="A1569" s="2" t="s">
        <v>2412</v>
      </c>
      <c r="B1569" s="2" t="s">
        <v>2307</v>
      </c>
      <c r="C1569" s="2" t="s">
        <v>2308</v>
      </c>
      <c r="D1569" s="2" t="s">
        <v>2410</v>
      </c>
      <c r="E1569" s="27">
        <v>80101505</v>
      </c>
      <c r="F1569" s="62" t="s">
        <v>2411</v>
      </c>
      <c r="G1569" s="3">
        <v>1</v>
      </c>
      <c r="H1569" s="3">
        <v>1</v>
      </c>
      <c r="I1569" s="2">
        <v>11</v>
      </c>
      <c r="J1569" s="2">
        <v>1</v>
      </c>
      <c r="K1569" s="2" t="s">
        <v>30</v>
      </c>
      <c r="L1569" s="2" t="s">
        <v>31</v>
      </c>
      <c r="M1569" s="2" t="s">
        <v>57</v>
      </c>
      <c r="N1569" s="2">
        <v>0</v>
      </c>
      <c r="O1569" s="1" t="e">
        <v>#REF!</v>
      </c>
      <c r="P1569" s="1">
        <v>69421902</v>
      </c>
      <c r="Q1569" s="1">
        <v>0</v>
      </c>
      <c r="R1569" s="2">
        <v>0</v>
      </c>
      <c r="S1569" s="2" t="s">
        <v>2311</v>
      </c>
      <c r="T1569" s="2" t="s">
        <v>2312</v>
      </c>
      <c r="U1569" s="2" t="s">
        <v>2313</v>
      </c>
      <c r="V1569" s="2" t="s">
        <v>2314</v>
      </c>
      <c r="W1569" s="2" t="s">
        <v>2315</v>
      </c>
      <c r="X1569" s="2">
        <v>3241000</v>
      </c>
      <c r="Y1569" s="96" t="s">
        <v>2316</v>
      </c>
    </row>
    <row r="1570" spans="1:25" ht="150" x14ac:dyDescent="0.2">
      <c r="A1570" s="2" t="s">
        <v>2413</v>
      </c>
      <c r="B1570" s="2" t="s">
        <v>2307</v>
      </c>
      <c r="C1570" s="2" t="s">
        <v>2308</v>
      </c>
      <c r="D1570" s="2" t="s">
        <v>2410</v>
      </c>
      <c r="E1570" s="27">
        <v>80101505</v>
      </c>
      <c r="F1570" s="62" t="s">
        <v>2414</v>
      </c>
      <c r="G1570" s="3">
        <v>1</v>
      </c>
      <c r="H1570" s="3">
        <v>1</v>
      </c>
      <c r="I1570" s="2">
        <v>11</v>
      </c>
      <c r="J1570" s="2">
        <v>1</v>
      </c>
      <c r="K1570" s="2" t="s">
        <v>30</v>
      </c>
      <c r="L1570" s="2" t="s">
        <v>31</v>
      </c>
      <c r="M1570" s="2" t="s">
        <v>57</v>
      </c>
      <c r="N1570" s="2">
        <v>0</v>
      </c>
      <c r="O1570" s="1" t="e">
        <v>#REF!</v>
      </c>
      <c r="P1570" s="1">
        <v>49500000</v>
      </c>
      <c r="Q1570" s="1">
        <v>0</v>
      </c>
      <c r="R1570" s="2">
        <v>0</v>
      </c>
      <c r="S1570" s="2" t="s">
        <v>2311</v>
      </c>
      <c r="T1570" s="2" t="s">
        <v>2312</v>
      </c>
      <c r="U1570" s="2" t="s">
        <v>2313</v>
      </c>
      <c r="V1570" s="2" t="s">
        <v>2314</v>
      </c>
      <c r="W1570" s="2" t="s">
        <v>2315</v>
      </c>
      <c r="X1570" s="2">
        <v>3241000</v>
      </c>
      <c r="Y1570" s="96" t="s">
        <v>2316</v>
      </c>
    </row>
    <row r="1571" spans="1:25" ht="165" x14ac:dyDescent="0.2">
      <c r="A1571" s="2" t="s">
        <v>2415</v>
      </c>
      <c r="B1571" s="2" t="s">
        <v>2307</v>
      </c>
      <c r="C1571" s="2" t="s">
        <v>2308</v>
      </c>
      <c r="D1571" s="2" t="s">
        <v>2410</v>
      </c>
      <c r="E1571" s="27">
        <v>80101505</v>
      </c>
      <c r="F1571" s="62" t="s">
        <v>2411</v>
      </c>
      <c r="G1571" s="3">
        <v>1</v>
      </c>
      <c r="H1571" s="3">
        <v>1</v>
      </c>
      <c r="I1571" s="2">
        <v>11</v>
      </c>
      <c r="J1571" s="2">
        <v>1</v>
      </c>
      <c r="K1571" s="2" t="s">
        <v>30</v>
      </c>
      <c r="L1571" s="2" t="s">
        <v>31</v>
      </c>
      <c r="M1571" s="2" t="s">
        <v>57</v>
      </c>
      <c r="N1571" s="2">
        <v>0</v>
      </c>
      <c r="O1571" s="73">
        <v>69421902</v>
      </c>
      <c r="P1571" s="73">
        <v>69421902</v>
      </c>
      <c r="Q1571" s="1">
        <v>0</v>
      </c>
      <c r="R1571" s="2">
        <v>0</v>
      </c>
      <c r="S1571" s="2" t="s">
        <v>2311</v>
      </c>
      <c r="T1571" s="2" t="s">
        <v>2312</v>
      </c>
      <c r="U1571" s="2" t="s">
        <v>2313</v>
      </c>
      <c r="V1571" s="2" t="s">
        <v>2314</v>
      </c>
      <c r="W1571" s="2" t="s">
        <v>2315</v>
      </c>
      <c r="X1571" s="2">
        <v>3241000</v>
      </c>
      <c r="Y1571" s="96" t="s">
        <v>2316</v>
      </c>
    </row>
    <row r="1572" spans="1:25" ht="180" x14ac:dyDescent="0.2">
      <c r="A1572" s="2" t="s">
        <v>2416</v>
      </c>
      <c r="B1572" s="2" t="s">
        <v>2307</v>
      </c>
      <c r="C1572" s="2" t="s">
        <v>2308</v>
      </c>
      <c r="D1572" s="2" t="s">
        <v>2410</v>
      </c>
      <c r="E1572" s="27">
        <v>80101505</v>
      </c>
      <c r="F1572" s="2" t="s">
        <v>2417</v>
      </c>
      <c r="G1572" s="3">
        <v>1</v>
      </c>
      <c r="H1572" s="3">
        <v>1</v>
      </c>
      <c r="I1572" s="2">
        <v>11</v>
      </c>
      <c r="J1572" s="2">
        <v>1</v>
      </c>
      <c r="K1572" s="2" t="s">
        <v>30</v>
      </c>
      <c r="L1572" s="2" t="s">
        <v>31</v>
      </c>
      <c r="M1572" s="2" t="s">
        <v>57</v>
      </c>
      <c r="N1572" s="2">
        <v>0</v>
      </c>
      <c r="O1572" s="1" t="e">
        <v>#REF!</v>
      </c>
      <c r="P1572" s="1">
        <v>107078400</v>
      </c>
      <c r="Q1572" s="1">
        <v>0</v>
      </c>
      <c r="R1572" s="2">
        <v>0</v>
      </c>
      <c r="S1572" s="2" t="s">
        <v>2311</v>
      </c>
      <c r="T1572" s="2" t="s">
        <v>2312</v>
      </c>
      <c r="U1572" s="2" t="s">
        <v>2313</v>
      </c>
      <c r="V1572" s="2" t="s">
        <v>2314</v>
      </c>
      <c r="W1572" s="2" t="s">
        <v>2315</v>
      </c>
      <c r="X1572" s="2">
        <v>3241000</v>
      </c>
      <c r="Y1572" s="96" t="s">
        <v>2316</v>
      </c>
    </row>
    <row r="1573" spans="1:25" ht="165" x14ac:dyDescent="0.2">
      <c r="A1573" s="2" t="s">
        <v>2418</v>
      </c>
      <c r="B1573" s="2" t="s">
        <v>2307</v>
      </c>
      <c r="C1573" s="2" t="s">
        <v>2308</v>
      </c>
      <c r="D1573" s="2" t="s">
        <v>2410</v>
      </c>
      <c r="E1573" s="27">
        <v>80101505</v>
      </c>
      <c r="F1573" s="10" t="s">
        <v>2419</v>
      </c>
      <c r="G1573" s="3">
        <v>2</v>
      </c>
      <c r="H1573" s="3">
        <v>4</v>
      </c>
      <c r="I1573" s="2">
        <v>8</v>
      </c>
      <c r="J1573" s="2">
        <v>1</v>
      </c>
      <c r="K1573" s="2" t="s">
        <v>944</v>
      </c>
      <c r="L1573" s="2" t="s">
        <v>1194</v>
      </c>
      <c r="M1573" s="2" t="s">
        <v>945</v>
      </c>
      <c r="N1573" s="2">
        <v>0</v>
      </c>
      <c r="O1573" s="1">
        <v>539340796</v>
      </c>
      <c r="P1573" s="1">
        <v>539340796</v>
      </c>
      <c r="Q1573" s="1">
        <v>0</v>
      </c>
      <c r="R1573" s="2">
        <v>0</v>
      </c>
      <c r="S1573" s="2" t="s">
        <v>2311</v>
      </c>
      <c r="T1573" s="2" t="s">
        <v>2312</v>
      </c>
      <c r="U1573" s="2" t="s">
        <v>2313</v>
      </c>
      <c r="V1573" s="2" t="s">
        <v>2314</v>
      </c>
      <c r="W1573" s="2" t="s">
        <v>2315</v>
      </c>
      <c r="X1573" s="2">
        <v>3241000</v>
      </c>
      <c r="Y1573" s="96" t="s">
        <v>2316</v>
      </c>
    </row>
    <row r="1574" spans="1:25" ht="225" x14ac:dyDescent="0.2">
      <c r="A1574" s="2" t="s">
        <v>2420</v>
      </c>
      <c r="B1574" s="2" t="s">
        <v>2307</v>
      </c>
      <c r="C1574" s="2" t="s">
        <v>2308</v>
      </c>
      <c r="D1574" s="2" t="s">
        <v>2421</v>
      </c>
      <c r="E1574" s="27">
        <v>80101505</v>
      </c>
      <c r="F1574" s="2" t="s">
        <v>2422</v>
      </c>
      <c r="G1574" s="3">
        <v>1</v>
      </c>
      <c r="H1574" s="3">
        <v>1</v>
      </c>
      <c r="I1574" s="2">
        <v>11</v>
      </c>
      <c r="J1574" s="2">
        <v>1</v>
      </c>
      <c r="K1574" s="2" t="s">
        <v>30</v>
      </c>
      <c r="L1574" s="2" t="s">
        <v>31</v>
      </c>
      <c r="M1574" s="2" t="s">
        <v>57</v>
      </c>
      <c r="N1574" s="2">
        <v>0</v>
      </c>
      <c r="O1574" s="73">
        <v>77000000</v>
      </c>
      <c r="P1574" s="73">
        <v>77000000</v>
      </c>
      <c r="Q1574" s="1">
        <v>0</v>
      </c>
      <c r="R1574" s="2">
        <v>0</v>
      </c>
      <c r="S1574" s="2" t="s">
        <v>2311</v>
      </c>
      <c r="T1574" s="2" t="s">
        <v>2312</v>
      </c>
      <c r="U1574" s="2" t="s">
        <v>2313</v>
      </c>
      <c r="V1574" s="2" t="s">
        <v>2314</v>
      </c>
      <c r="W1574" s="2" t="s">
        <v>2315</v>
      </c>
      <c r="X1574" s="2">
        <v>3241000</v>
      </c>
      <c r="Y1574" s="96" t="s">
        <v>2316</v>
      </c>
    </row>
    <row r="1575" spans="1:25" ht="150" x14ac:dyDescent="0.2">
      <c r="A1575" s="2" t="s">
        <v>2423</v>
      </c>
      <c r="B1575" s="2" t="s">
        <v>2307</v>
      </c>
      <c r="C1575" s="2" t="s">
        <v>2308</v>
      </c>
      <c r="D1575" s="2" t="s">
        <v>2421</v>
      </c>
      <c r="E1575" s="27">
        <v>80101505</v>
      </c>
      <c r="F1575" s="2" t="s">
        <v>2424</v>
      </c>
      <c r="G1575" s="3">
        <v>1</v>
      </c>
      <c r="H1575" s="3">
        <v>1</v>
      </c>
      <c r="I1575" s="2">
        <v>11</v>
      </c>
      <c r="J1575" s="2">
        <v>1</v>
      </c>
      <c r="K1575" s="2" t="s">
        <v>30</v>
      </c>
      <c r="L1575" s="2" t="s">
        <v>31</v>
      </c>
      <c r="M1575" s="2" t="s">
        <v>57</v>
      </c>
      <c r="N1575" s="2">
        <v>0</v>
      </c>
      <c r="O1575" s="73">
        <v>77000000</v>
      </c>
      <c r="P1575" s="73">
        <v>77000000</v>
      </c>
      <c r="Q1575" s="1">
        <v>0</v>
      </c>
      <c r="R1575" s="2">
        <v>0</v>
      </c>
      <c r="S1575" s="2" t="s">
        <v>2311</v>
      </c>
      <c r="T1575" s="2" t="s">
        <v>2312</v>
      </c>
      <c r="U1575" s="2" t="s">
        <v>2313</v>
      </c>
      <c r="V1575" s="2" t="s">
        <v>2314</v>
      </c>
      <c r="W1575" s="2" t="s">
        <v>2315</v>
      </c>
      <c r="X1575" s="2">
        <v>3241000</v>
      </c>
      <c r="Y1575" s="96" t="s">
        <v>2316</v>
      </c>
    </row>
    <row r="1576" spans="1:25" ht="255" x14ac:dyDescent="0.2">
      <c r="A1576" s="2" t="s">
        <v>2425</v>
      </c>
      <c r="B1576" s="2" t="s">
        <v>2307</v>
      </c>
      <c r="C1576" s="2" t="s">
        <v>2308</v>
      </c>
      <c r="D1576" s="2" t="s">
        <v>2421</v>
      </c>
      <c r="E1576" s="27">
        <v>80101505</v>
      </c>
      <c r="F1576" s="2" t="s">
        <v>2426</v>
      </c>
      <c r="G1576" s="3">
        <v>1</v>
      </c>
      <c r="H1576" s="3">
        <v>1</v>
      </c>
      <c r="I1576" s="2">
        <v>11</v>
      </c>
      <c r="J1576" s="2">
        <v>1</v>
      </c>
      <c r="K1576" s="2" t="s">
        <v>30</v>
      </c>
      <c r="L1576" s="2" t="s">
        <v>31</v>
      </c>
      <c r="M1576" s="2" t="s">
        <v>32</v>
      </c>
      <c r="N1576" s="2">
        <v>0</v>
      </c>
      <c r="O1576" s="1">
        <v>20820800</v>
      </c>
      <c r="P1576" s="1">
        <v>20820800</v>
      </c>
      <c r="Q1576" s="1">
        <v>0</v>
      </c>
      <c r="R1576" s="2">
        <v>0</v>
      </c>
      <c r="S1576" s="2" t="s">
        <v>2311</v>
      </c>
      <c r="T1576" s="2" t="s">
        <v>2312</v>
      </c>
      <c r="U1576" s="2" t="s">
        <v>2313</v>
      </c>
      <c r="V1576" s="2" t="s">
        <v>2314</v>
      </c>
      <c r="W1576" s="2" t="s">
        <v>2315</v>
      </c>
      <c r="X1576" s="2">
        <v>3241000</v>
      </c>
      <c r="Y1576" s="96" t="s">
        <v>2316</v>
      </c>
    </row>
    <row r="1577" spans="1:25" ht="165" x14ac:dyDescent="0.2">
      <c r="A1577" s="2" t="s">
        <v>2427</v>
      </c>
      <c r="B1577" s="2" t="s">
        <v>2307</v>
      </c>
      <c r="C1577" s="2" t="s">
        <v>2308</v>
      </c>
      <c r="D1577" s="2" t="s">
        <v>2421</v>
      </c>
      <c r="E1577" s="27">
        <v>80101505</v>
      </c>
      <c r="F1577" s="62" t="s">
        <v>2428</v>
      </c>
      <c r="G1577" s="3">
        <v>1</v>
      </c>
      <c r="H1577" s="3">
        <v>1</v>
      </c>
      <c r="I1577" s="2">
        <v>11</v>
      </c>
      <c r="J1577" s="2">
        <v>1</v>
      </c>
      <c r="K1577" s="2" t="s">
        <v>30</v>
      </c>
      <c r="L1577" s="2" t="s">
        <v>31</v>
      </c>
      <c r="M1577" s="2" t="s">
        <v>57</v>
      </c>
      <c r="N1577" s="2">
        <v>0</v>
      </c>
      <c r="O1577" s="1">
        <v>71500000</v>
      </c>
      <c r="P1577" s="1">
        <v>71500000</v>
      </c>
      <c r="Q1577" s="1">
        <v>0</v>
      </c>
      <c r="R1577" s="2">
        <v>0</v>
      </c>
      <c r="S1577" s="2" t="s">
        <v>2311</v>
      </c>
      <c r="T1577" s="2" t="s">
        <v>2312</v>
      </c>
      <c r="U1577" s="2" t="s">
        <v>2313</v>
      </c>
      <c r="V1577" s="2" t="s">
        <v>2314</v>
      </c>
      <c r="W1577" s="2" t="s">
        <v>2315</v>
      </c>
      <c r="X1577" s="2">
        <v>3241000</v>
      </c>
      <c r="Y1577" s="96" t="s">
        <v>2316</v>
      </c>
    </row>
    <row r="1578" spans="1:25" ht="255" x14ac:dyDescent="0.2">
      <c r="A1578" s="2" t="s">
        <v>2429</v>
      </c>
      <c r="B1578" s="2" t="s">
        <v>2307</v>
      </c>
      <c r="C1578" s="2" t="s">
        <v>2308</v>
      </c>
      <c r="D1578" s="2" t="s">
        <v>2421</v>
      </c>
      <c r="E1578" s="27">
        <v>80101505</v>
      </c>
      <c r="F1578" s="2" t="s">
        <v>2426</v>
      </c>
      <c r="G1578" s="3">
        <v>1</v>
      </c>
      <c r="H1578" s="3">
        <v>1</v>
      </c>
      <c r="I1578" s="2">
        <v>11</v>
      </c>
      <c r="J1578" s="2">
        <v>1</v>
      </c>
      <c r="K1578" s="2" t="s">
        <v>30</v>
      </c>
      <c r="L1578" s="2" t="s">
        <v>31</v>
      </c>
      <c r="M1578" s="2" t="s">
        <v>32</v>
      </c>
      <c r="N1578" s="2">
        <v>0</v>
      </c>
      <c r="O1578" s="1">
        <v>20820800</v>
      </c>
      <c r="P1578" s="1">
        <v>20820800</v>
      </c>
      <c r="Q1578" s="1">
        <v>0</v>
      </c>
      <c r="R1578" s="2">
        <v>0</v>
      </c>
      <c r="S1578" s="2" t="s">
        <v>2311</v>
      </c>
      <c r="T1578" s="2" t="s">
        <v>2312</v>
      </c>
      <c r="U1578" s="2" t="s">
        <v>2313</v>
      </c>
      <c r="V1578" s="2" t="s">
        <v>2314</v>
      </c>
      <c r="W1578" s="2" t="s">
        <v>2315</v>
      </c>
      <c r="X1578" s="2">
        <v>3241000</v>
      </c>
      <c r="Y1578" s="96" t="s">
        <v>2316</v>
      </c>
    </row>
    <row r="1579" spans="1:25" ht="195" x14ac:dyDescent="0.2">
      <c r="A1579" s="2" t="s">
        <v>2430</v>
      </c>
      <c r="B1579" s="2" t="s">
        <v>2307</v>
      </c>
      <c r="C1579" s="2" t="s">
        <v>2308</v>
      </c>
      <c r="D1579" s="2" t="s">
        <v>2421</v>
      </c>
      <c r="E1579" s="27">
        <v>80101505</v>
      </c>
      <c r="F1579" s="2" t="s">
        <v>2431</v>
      </c>
      <c r="G1579" s="3">
        <v>1</v>
      </c>
      <c r="H1579" s="3">
        <v>1</v>
      </c>
      <c r="I1579" s="2">
        <v>11</v>
      </c>
      <c r="J1579" s="2">
        <v>1</v>
      </c>
      <c r="K1579" s="2" t="s">
        <v>30</v>
      </c>
      <c r="L1579" s="2" t="s">
        <v>31</v>
      </c>
      <c r="M1579" s="2" t="s">
        <v>57</v>
      </c>
      <c r="N1579" s="2">
        <v>0</v>
      </c>
      <c r="O1579" s="1">
        <v>30636320</v>
      </c>
      <c r="P1579" s="1">
        <v>30636320</v>
      </c>
      <c r="Q1579" s="1">
        <v>0</v>
      </c>
      <c r="R1579" s="2">
        <v>0</v>
      </c>
      <c r="S1579" s="2" t="s">
        <v>2311</v>
      </c>
      <c r="T1579" s="2" t="s">
        <v>2312</v>
      </c>
      <c r="U1579" s="2" t="s">
        <v>2313</v>
      </c>
      <c r="V1579" s="2" t="s">
        <v>2314</v>
      </c>
      <c r="W1579" s="2" t="s">
        <v>2315</v>
      </c>
      <c r="X1579" s="2">
        <v>3241000</v>
      </c>
      <c r="Y1579" s="96" t="s">
        <v>2316</v>
      </c>
    </row>
    <row r="1580" spans="1:25" ht="120" x14ac:dyDescent="0.2">
      <c r="A1580" s="2" t="s">
        <v>2432</v>
      </c>
      <c r="B1580" s="2" t="s">
        <v>2307</v>
      </c>
      <c r="C1580" s="2" t="s">
        <v>2308</v>
      </c>
      <c r="D1580" s="2" t="s">
        <v>2421</v>
      </c>
      <c r="E1580" s="27">
        <v>80101505</v>
      </c>
      <c r="F1580" s="2" t="s">
        <v>2433</v>
      </c>
      <c r="G1580" s="3">
        <v>1</v>
      </c>
      <c r="H1580" s="3">
        <v>1</v>
      </c>
      <c r="I1580" s="2">
        <v>11</v>
      </c>
      <c r="J1580" s="2">
        <v>1</v>
      </c>
      <c r="K1580" s="2" t="s">
        <v>30</v>
      </c>
      <c r="L1580" s="2" t="s">
        <v>31</v>
      </c>
      <c r="M1580" s="2" t="s">
        <v>57</v>
      </c>
      <c r="N1580" s="2">
        <v>0</v>
      </c>
      <c r="O1580" s="1">
        <v>63800000</v>
      </c>
      <c r="P1580" s="1">
        <v>63800000</v>
      </c>
      <c r="Q1580" s="1">
        <v>0</v>
      </c>
      <c r="R1580" s="2">
        <v>0</v>
      </c>
      <c r="S1580" s="2" t="s">
        <v>2311</v>
      </c>
      <c r="T1580" s="2" t="s">
        <v>2312</v>
      </c>
      <c r="U1580" s="2" t="s">
        <v>2313</v>
      </c>
      <c r="V1580" s="2" t="s">
        <v>2314</v>
      </c>
      <c r="W1580" s="2" t="s">
        <v>2315</v>
      </c>
      <c r="X1580" s="2">
        <v>3241000</v>
      </c>
      <c r="Y1580" s="96" t="s">
        <v>2316</v>
      </c>
    </row>
    <row r="1581" spans="1:25" ht="180" x14ac:dyDescent="0.2">
      <c r="A1581" s="2" t="s">
        <v>2434</v>
      </c>
      <c r="B1581" s="2" t="s">
        <v>2307</v>
      </c>
      <c r="C1581" s="2" t="s">
        <v>2308</v>
      </c>
      <c r="D1581" s="2" t="s">
        <v>2421</v>
      </c>
      <c r="E1581" s="27">
        <v>80101505</v>
      </c>
      <c r="F1581" s="2" t="s">
        <v>2435</v>
      </c>
      <c r="G1581" s="3">
        <v>1</v>
      </c>
      <c r="H1581" s="3">
        <v>1</v>
      </c>
      <c r="I1581" s="2">
        <v>11</v>
      </c>
      <c r="J1581" s="2">
        <v>1</v>
      </c>
      <c r="K1581" s="2" t="s">
        <v>30</v>
      </c>
      <c r="L1581" s="2" t="s">
        <v>31</v>
      </c>
      <c r="M1581" s="2" t="s">
        <v>57</v>
      </c>
      <c r="N1581" s="2">
        <v>0</v>
      </c>
      <c r="O1581" s="1">
        <v>65436800</v>
      </c>
      <c r="P1581" s="1">
        <v>65436800</v>
      </c>
      <c r="Q1581" s="1">
        <v>0</v>
      </c>
      <c r="R1581" s="2">
        <v>0</v>
      </c>
      <c r="S1581" s="2" t="s">
        <v>2311</v>
      </c>
      <c r="T1581" s="2" t="s">
        <v>2312</v>
      </c>
      <c r="U1581" s="2" t="s">
        <v>2313</v>
      </c>
      <c r="V1581" s="2" t="s">
        <v>2314</v>
      </c>
      <c r="W1581" s="2" t="s">
        <v>2315</v>
      </c>
      <c r="X1581" s="2">
        <v>3241000</v>
      </c>
      <c r="Y1581" s="96" t="s">
        <v>2316</v>
      </c>
    </row>
    <row r="1582" spans="1:25" ht="165" x14ac:dyDescent="0.2">
      <c r="A1582" s="2" t="s">
        <v>2436</v>
      </c>
      <c r="B1582" s="2" t="s">
        <v>2307</v>
      </c>
      <c r="C1582" s="2" t="s">
        <v>2308</v>
      </c>
      <c r="D1582" s="2" t="s">
        <v>2421</v>
      </c>
      <c r="E1582" s="27">
        <v>80101505</v>
      </c>
      <c r="F1582" s="2" t="s">
        <v>2437</v>
      </c>
      <c r="G1582" s="3">
        <v>1</v>
      </c>
      <c r="H1582" s="3">
        <v>1</v>
      </c>
      <c r="I1582" s="2">
        <v>11</v>
      </c>
      <c r="J1582" s="2">
        <v>1</v>
      </c>
      <c r="K1582" s="2" t="s">
        <v>30</v>
      </c>
      <c r="L1582" s="2" t="s">
        <v>31</v>
      </c>
      <c r="M1582" s="2" t="s">
        <v>57</v>
      </c>
      <c r="N1582" s="2">
        <v>0</v>
      </c>
      <c r="O1582" s="1">
        <v>38500000</v>
      </c>
      <c r="P1582" s="1">
        <v>38500000</v>
      </c>
      <c r="Q1582" s="1">
        <v>0</v>
      </c>
      <c r="R1582" s="2">
        <v>0</v>
      </c>
      <c r="S1582" s="2" t="s">
        <v>2311</v>
      </c>
      <c r="T1582" s="2" t="s">
        <v>2312</v>
      </c>
      <c r="U1582" s="2" t="s">
        <v>2313</v>
      </c>
      <c r="V1582" s="2" t="s">
        <v>2314</v>
      </c>
      <c r="W1582" s="2" t="s">
        <v>2315</v>
      </c>
      <c r="X1582" s="2">
        <v>3241000</v>
      </c>
      <c r="Y1582" s="96" t="s">
        <v>2316</v>
      </c>
    </row>
    <row r="1583" spans="1:25" ht="150" x14ac:dyDescent="0.2">
      <c r="A1583" s="2" t="s">
        <v>2438</v>
      </c>
      <c r="B1583" s="2" t="s">
        <v>2307</v>
      </c>
      <c r="C1583" s="2" t="s">
        <v>2308</v>
      </c>
      <c r="D1583" s="2" t="s">
        <v>2421</v>
      </c>
      <c r="E1583" s="27">
        <v>80101505</v>
      </c>
      <c r="F1583" s="2" t="s">
        <v>2424</v>
      </c>
      <c r="G1583" s="3">
        <v>1</v>
      </c>
      <c r="H1583" s="3">
        <v>1</v>
      </c>
      <c r="I1583" s="2">
        <v>11</v>
      </c>
      <c r="J1583" s="2">
        <v>1</v>
      </c>
      <c r="K1583" s="2" t="s">
        <v>30</v>
      </c>
      <c r="L1583" s="2" t="s">
        <v>31</v>
      </c>
      <c r="M1583" s="2" t="s">
        <v>57</v>
      </c>
      <c r="N1583" s="2">
        <v>0</v>
      </c>
      <c r="O1583" s="73">
        <v>49500000</v>
      </c>
      <c r="P1583" s="73">
        <v>49500000</v>
      </c>
      <c r="Q1583" s="1">
        <v>0</v>
      </c>
      <c r="R1583" s="2">
        <v>0</v>
      </c>
      <c r="S1583" s="2" t="s">
        <v>2311</v>
      </c>
      <c r="T1583" s="2" t="s">
        <v>2312</v>
      </c>
      <c r="U1583" s="2" t="s">
        <v>2313</v>
      </c>
      <c r="V1583" s="2" t="s">
        <v>2314</v>
      </c>
      <c r="W1583" s="2" t="s">
        <v>2315</v>
      </c>
      <c r="X1583" s="2">
        <v>3241000</v>
      </c>
      <c r="Y1583" s="96" t="s">
        <v>2316</v>
      </c>
    </row>
    <row r="1584" spans="1:25" ht="165" x14ac:dyDescent="0.2">
      <c r="A1584" s="2" t="s">
        <v>2439</v>
      </c>
      <c r="B1584" s="2" t="s">
        <v>2307</v>
      </c>
      <c r="C1584" s="2" t="s">
        <v>2308</v>
      </c>
      <c r="D1584" s="2" t="s">
        <v>2440</v>
      </c>
      <c r="E1584" s="27">
        <v>80101505</v>
      </c>
      <c r="F1584" s="10" t="s">
        <v>2441</v>
      </c>
      <c r="G1584" s="3">
        <v>1</v>
      </c>
      <c r="H1584" s="3">
        <v>1</v>
      </c>
      <c r="I1584" s="2">
        <v>11</v>
      </c>
      <c r="J1584" s="2">
        <v>1</v>
      </c>
      <c r="K1584" s="2" t="s">
        <v>30</v>
      </c>
      <c r="L1584" s="2" t="s">
        <v>31</v>
      </c>
      <c r="M1584" s="2" t="s">
        <v>57</v>
      </c>
      <c r="N1584" s="2">
        <v>0</v>
      </c>
      <c r="O1584" s="1">
        <v>53403647</v>
      </c>
      <c r="P1584" s="1">
        <v>53403647</v>
      </c>
      <c r="Q1584" s="1">
        <v>0</v>
      </c>
      <c r="R1584" s="2">
        <v>0</v>
      </c>
      <c r="S1584" s="2" t="s">
        <v>2311</v>
      </c>
      <c r="T1584" s="2" t="s">
        <v>2312</v>
      </c>
      <c r="U1584" s="2" t="s">
        <v>2313</v>
      </c>
      <c r="V1584" s="2" t="s">
        <v>2314</v>
      </c>
      <c r="W1584" s="2" t="s">
        <v>2315</v>
      </c>
      <c r="X1584" s="2">
        <v>3241000</v>
      </c>
      <c r="Y1584" s="96" t="s">
        <v>2316</v>
      </c>
    </row>
    <row r="1585" spans="1:25" ht="180" x14ac:dyDescent="0.2">
      <c r="A1585" s="2" t="s">
        <v>2442</v>
      </c>
      <c r="B1585" s="2" t="s">
        <v>2307</v>
      </c>
      <c r="C1585" s="2" t="s">
        <v>2308</v>
      </c>
      <c r="D1585" s="2" t="s">
        <v>2440</v>
      </c>
      <c r="E1585" s="27">
        <v>80101505</v>
      </c>
      <c r="F1585" s="2" t="s">
        <v>2443</v>
      </c>
      <c r="G1585" s="3">
        <v>1</v>
      </c>
      <c r="H1585" s="3">
        <v>1</v>
      </c>
      <c r="I1585" s="2">
        <v>11</v>
      </c>
      <c r="J1585" s="2">
        <v>1</v>
      </c>
      <c r="K1585" s="2" t="s">
        <v>30</v>
      </c>
      <c r="L1585" s="2" t="s">
        <v>31</v>
      </c>
      <c r="M1585" s="2" t="s">
        <v>57</v>
      </c>
      <c r="N1585" s="2">
        <v>0</v>
      </c>
      <c r="O1585" s="1">
        <v>69417920</v>
      </c>
      <c r="P1585" s="1">
        <v>69417920</v>
      </c>
      <c r="Q1585" s="1">
        <v>0</v>
      </c>
      <c r="R1585" s="2">
        <v>0</v>
      </c>
      <c r="S1585" s="2" t="s">
        <v>2311</v>
      </c>
      <c r="T1585" s="2" t="s">
        <v>2312</v>
      </c>
      <c r="U1585" s="2" t="s">
        <v>2313</v>
      </c>
      <c r="V1585" s="2" t="s">
        <v>2314</v>
      </c>
      <c r="W1585" s="2" t="s">
        <v>2315</v>
      </c>
      <c r="X1585" s="2">
        <v>3241000</v>
      </c>
      <c r="Y1585" s="96" t="s">
        <v>2316</v>
      </c>
    </row>
    <row r="1586" spans="1:25" ht="165" x14ac:dyDescent="0.2">
      <c r="A1586" s="2" t="s">
        <v>2444</v>
      </c>
      <c r="B1586" s="2" t="s">
        <v>2307</v>
      </c>
      <c r="C1586" s="2" t="s">
        <v>2308</v>
      </c>
      <c r="D1586" s="2" t="s">
        <v>2440</v>
      </c>
      <c r="E1586" s="27">
        <v>80101505</v>
      </c>
      <c r="F1586" s="2" t="s">
        <v>2441</v>
      </c>
      <c r="G1586" s="3">
        <v>1</v>
      </c>
      <c r="H1586" s="3">
        <v>1</v>
      </c>
      <c r="I1586" s="2">
        <v>11</v>
      </c>
      <c r="J1586" s="2">
        <v>1</v>
      </c>
      <c r="K1586" s="2" t="s">
        <v>30</v>
      </c>
      <c r="L1586" s="2" t="s">
        <v>31</v>
      </c>
      <c r="M1586" s="2" t="s">
        <v>57</v>
      </c>
      <c r="N1586" s="2">
        <v>0</v>
      </c>
      <c r="O1586" s="1">
        <v>42915345</v>
      </c>
      <c r="P1586" s="1">
        <v>42915345</v>
      </c>
      <c r="Q1586" s="1">
        <v>0</v>
      </c>
      <c r="R1586" s="2">
        <v>0</v>
      </c>
      <c r="S1586" s="2" t="s">
        <v>2311</v>
      </c>
      <c r="T1586" s="2" t="s">
        <v>2312</v>
      </c>
      <c r="U1586" s="2" t="s">
        <v>2313</v>
      </c>
      <c r="V1586" s="2" t="s">
        <v>2314</v>
      </c>
      <c r="W1586" s="2" t="s">
        <v>2315</v>
      </c>
      <c r="X1586" s="2">
        <v>3241000</v>
      </c>
      <c r="Y1586" s="96" t="s">
        <v>2316</v>
      </c>
    </row>
    <row r="1587" spans="1:25" ht="180" x14ac:dyDescent="0.2">
      <c r="A1587" s="2" t="s">
        <v>2445</v>
      </c>
      <c r="B1587" s="2" t="s">
        <v>2307</v>
      </c>
      <c r="C1587" s="2" t="s">
        <v>2308</v>
      </c>
      <c r="D1587" s="2" t="s">
        <v>2440</v>
      </c>
      <c r="E1587" s="27">
        <v>80101505</v>
      </c>
      <c r="F1587" s="2" t="s">
        <v>2443</v>
      </c>
      <c r="G1587" s="3">
        <v>1</v>
      </c>
      <c r="H1587" s="3">
        <v>1</v>
      </c>
      <c r="I1587" s="2">
        <v>11</v>
      </c>
      <c r="J1587" s="2">
        <v>1</v>
      </c>
      <c r="K1587" s="2" t="s">
        <v>30</v>
      </c>
      <c r="L1587" s="2" t="s">
        <v>31</v>
      </c>
      <c r="M1587" s="2" t="s">
        <v>57</v>
      </c>
      <c r="N1587" s="2">
        <v>0</v>
      </c>
      <c r="O1587" s="1">
        <v>60586372</v>
      </c>
      <c r="P1587" s="1">
        <v>60586372</v>
      </c>
      <c r="Q1587" s="1">
        <v>0</v>
      </c>
      <c r="R1587" s="2">
        <v>0</v>
      </c>
      <c r="S1587" s="2" t="s">
        <v>2311</v>
      </c>
      <c r="T1587" s="2" t="s">
        <v>2312</v>
      </c>
      <c r="U1587" s="2" t="s">
        <v>2313</v>
      </c>
      <c r="V1587" s="2" t="s">
        <v>2314</v>
      </c>
      <c r="W1587" s="2" t="s">
        <v>2315</v>
      </c>
      <c r="X1587" s="2">
        <v>3241000</v>
      </c>
      <c r="Y1587" s="96" t="s">
        <v>2316</v>
      </c>
    </row>
    <row r="1588" spans="1:25" ht="165" x14ac:dyDescent="0.2">
      <c r="A1588" s="2" t="s">
        <v>2446</v>
      </c>
      <c r="B1588" s="2" t="s">
        <v>2307</v>
      </c>
      <c r="C1588" s="2" t="s">
        <v>2308</v>
      </c>
      <c r="D1588" s="2" t="s">
        <v>2440</v>
      </c>
      <c r="E1588" s="27">
        <v>80101505</v>
      </c>
      <c r="F1588" s="2" t="s">
        <v>2441</v>
      </c>
      <c r="G1588" s="3">
        <v>1</v>
      </c>
      <c r="H1588" s="3">
        <v>1</v>
      </c>
      <c r="I1588" s="2">
        <v>11</v>
      </c>
      <c r="J1588" s="2">
        <v>1</v>
      </c>
      <c r="K1588" s="2" t="s">
        <v>30</v>
      </c>
      <c r="L1588" s="2" t="s">
        <v>31</v>
      </c>
      <c r="M1588" s="2" t="s">
        <v>57</v>
      </c>
      <c r="N1588" s="2">
        <v>0</v>
      </c>
      <c r="O1588" s="1">
        <v>42915345</v>
      </c>
      <c r="P1588" s="1">
        <v>42915345</v>
      </c>
      <c r="Q1588" s="1">
        <v>0</v>
      </c>
      <c r="R1588" s="2">
        <v>0</v>
      </c>
      <c r="S1588" s="2" t="s">
        <v>2311</v>
      </c>
      <c r="T1588" s="2" t="s">
        <v>2312</v>
      </c>
      <c r="U1588" s="2" t="s">
        <v>2313</v>
      </c>
      <c r="V1588" s="2" t="s">
        <v>2314</v>
      </c>
      <c r="W1588" s="2" t="s">
        <v>2315</v>
      </c>
      <c r="X1588" s="2">
        <v>3241000</v>
      </c>
      <c r="Y1588" s="96" t="s">
        <v>2316</v>
      </c>
    </row>
    <row r="1589" spans="1:25" ht="240" x14ac:dyDescent="0.2">
      <c r="A1589" s="2" t="s">
        <v>2447</v>
      </c>
      <c r="B1589" s="2" t="s">
        <v>2307</v>
      </c>
      <c r="C1589" s="2" t="s">
        <v>2308</v>
      </c>
      <c r="D1589" s="2" t="s">
        <v>2448</v>
      </c>
      <c r="E1589" s="27">
        <v>80101505</v>
      </c>
      <c r="F1589" s="2" t="s">
        <v>2449</v>
      </c>
      <c r="G1589" s="3">
        <v>1</v>
      </c>
      <c r="H1589" s="3">
        <v>1</v>
      </c>
      <c r="I1589" s="2">
        <v>11</v>
      </c>
      <c r="J1589" s="2">
        <v>1</v>
      </c>
      <c r="K1589" s="2" t="s">
        <v>30</v>
      </c>
      <c r="L1589" s="2" t="s">
        <v>31</v>
      </c>
      <c r="M1589" s="2" t="s">
        <v>57</v>
      </c>
      <c r="N1589" s="2">
        <v>0</v>
      </c>
      <c r="O1589" s="1">
        <v>49500000</v>
      </c>
      <c r="P1589" s="1">
        <v>49500000</v>
      </c>
      <c r="Q1589" s="1">
        <v>0</v>
      </c>
      <c r="R1589" s="2">
        <v>0</v>
      </c>
      <c r="S1589" s="2" t="s">
        <v>2311</v>
      </c>
      <c r="T1589" s="2" t="s">
        <v>2312</v>
      </c>
      <c r="U1589" s="2" t="s">
        <v>2313</v>
      </c>
      <c r="V1589" s="2" t="s">
        <v>2314</v>
      </c>
      <c r="W1589" s="2" t="s">
        <v>2315</v>
      </c>
      <c r="X1589" s="2">
        <v>3241000</v>
      </c>
      <c r="Y1589" s="96" t="s">
        <v>2316</v>
      </c>
    </row>
    <row r="1590" spans="1:25" ht="120" x14ac:dyDescent="0.2">
      <c r="A1590" s="2" t="s">
        <v>2450</v>
      </c>
      <c r="B1590" s="2" t="s">
        <v>2307</v>
      </c>
      <c r="C1590" s="2" t="s">
        <v>2308</v>
      </c>
      <c r="D1590" s="2" t="s">
        <v>2448</v>
      </c>
      <c r="E1590" s="2" t="s">
        <v>2451</v>
      </c>
      <c r="F1590" s="2" t="s">
        <v>2452</v>
      </c>
      <c r="G1590" s="3">
        <v>6</v>
      </c>
      <c r="H1590" s="3">
        <v>6</v>
      </c>
      <c r="I1590" s="2">
        <v>6</v>
      </c>
      <c r="J1590" s="2">
        <v>1</v>
      </c>
      <c r="K1590" s="2" t="s">
        <v>944</v>
      </c>
      <c r="L1590" s="2" t="s">
        <v>1194</v>
      </c>
      <c r="M1590" s="2" t="s">
        <v>945</v>
      </c>
      <c r="N1590" s="2">
        <v>0</v>
      </c>
      <c r="O1590" s="111">
        <v>350000000</v>
      </c>
      <c r="P1590" s="111">
        <v>350000000</v>
      </c>
      <c r="Q1590" s="1">
        <v>0</v>
      </c>
      <c r="R1590" s="2">
        <v>0</v>
      </c>
      <c r="S1590" s="2" t="s">
        <v>2311</v>
      </c>
      <c r="T1590" s="2" t="s">
        <v>2312</v>
      </c>
      <c r="U1590" s="2" t="s">
        <v>2313</v>
      </c>
      <c r="V1590" s="2" t="s">
        <v>2314</v>
      </c>
      <c r="W1590" s="2" t="s">
        <v>2315</v>
      </c>
      <c r="X1590" s="2">
        <v>3241000</v>
      </c>
      <c r="Y1590" s="96" t="s">
        <v>2316</v>
      </c>
    </row>
    <row r="1591" spans="1:25" ht="120" x14ac:dyDescent="0.2">
      <c r="A1591" s="2" t="s">
        <v>2453</v>
      </c>
      <c r="B1591" s="2" t="s">
        <v>2307</v>
      </c>
      <c r="C1591" s="2" t="s">
        <v>2308</v>
      </c>
      <c r="D1591" s="2" t="s">
        <v>2454</v>
      </c>
      <c r="E1591" s="27">
        <v>80101505</v>
      </c>
      <c r="F1591" s="2" t="s">
        <v>2455</v>
      </c>
      <c r="G1591" s="3">
        <v>1</v>
      </c>
      <c r="H1591" s="3">
        <v>1</v>
      </c>
      <c r="I1591" s="2">
        <v>11</v>
      </c>
      <c r="J1591" s="2">
        <v>1</v>
      </c>
      <c r="K1591" s="2" t="s">
        <v>30</v>
      </c>
      <c r="L1591" s="2" t="s">
        <v>31</v>
      </c>
      <c r="M1591" s="2" t="s">
        <v>57</v>
      </c>
      <c r="N1591" s="2">
        <v>0</v>
      </c>
      <c r="O1591" s="1">
        <v>45439790</v>
      </c>
      <c r="P1591" s="1">
        <v>45439790</v>
      </c>
      <c r="Q1591" s="1">
        <v>0</v>
      </c>
      <c r="R1591" s="2">
        <v>0</v>
      </c>
      <c r="S1591" s="2" t="s">
        <v>2311</v>
      </c>
      <c r="T1591" s="2" t="s">
        <v>2312</v>
      </c>
      <c r="U1591" s="2" t="s">
        <v>2313</v>
      </c>
      <c r="V1591" s="2" t="s">
        <v>2314</v>
      </c>
      <c r="W1591" s="2" t="s">
        <v>2315</v>
      </c>
      <c r="X1591" s="2">
        <v>3241000</v>
      </c>
      <c r="Y1591" s="96" t="s">
        <v>2316</v>
      </c>
    </row>
    <row r="1592" spans="1:25" ht="135" x14ac:dyDescent="0.2">
      <c r="A1592" s="2" t="s">
        <v>2456</v>
      </c>
      <c r="B1592" s="2" t="s">
        <v>2307</v>
      </c>
      <c r="C1592" s="2" t="s">
        <v>2457</v>
      </c>
      <c r="D1592" s="2" t="s">
        <v>2458</v>
      </c>
      <c r="E1592" s="27">
        <v>80101505</v>
      </c>
      <c r="F1592" s="2" t="s">
        <v>2459</v>
      </c>
      <c r="G1592" s="3">
        <v>1</v>
      </c>
      <c r="H1592" s="3">
        <v>1</v>
      </c>
      <c r="I1592" s="2">
        <v>11</v>
      </c>
      <c r="J1592" s="2">
        <v>1</v>
      </c>
      <c r="K1592" s="2" t="s">
        <v>30</v>
      </c>
      <c r="L1592" s="2" t="s">
        <v>31</v>
      </c>
      <c r="M1592" s="2" t="s">
        <v>57</v>
      </c>
      <c r="N1592" s="2">
        <v>0</v>
      </c>
      <c r="O1592" s="1">
        <v>53919923</v>
      </c>
      <c r="P1592" s="1">
        <v>53919923</v>
      </c>
      <c r="Q1592" s="1">
        <v>0</v>
      </c>
      <c r="R1592" s="2">
        <v>0</v>
      </c>
      <c r="S1592" s="2" t="s">
        <v>2311</v>
      </c>
      <c r="T1592" s="2" t="s">
        <v>2312</v>
      </c>
      <c r="U1592" s="2" t="s">
        <v>2313</v>
      </c>
      <c r="V1592" s="2" t="s">
        <v>2314</v>
      </c>
      <c r="W1592" s="2" t="s">
        <v>2315</v>
      </c>
      <c r="X1592" s="2">
        <v>3241000</v>
      </c>
      <c r="Y1592" s="96" t="s">
        <v>2316</v>
      </c>
    </row>
    <row r="1593" spans="1:25" ht="135" x14ac:dyDescent="0.2">
      <c r="A1593" s="2" t="s">
        <v>2460</v>
      </c>
      <c r="B1593" s="2" t="s">
        <v>2307</v>
      </c>
      <c r="C1593" s="2" t="s">
        <v>2457</v>
      </c>
      <c r="D1593" s="2" t="s">
        <v>2458</v>
      </c>
      <c r="E1593" s="27">
        <v>80101505</v>
      </c>
      <c r="F1593" s="2" t="s">
        <v>2459</v>
      </c>
      <c r="G1593" s="3">
        <v>1</v>
      </c>
      <c r="H1593" s="3">
        <v>1</v>
      </c>
      <c r="I1593" s="2">
        <v>11</v>
      </c>
      <c r="J1593" s="2">
        <v>1</v>
      </c>
      <c r="K1593" s="2" t="s">
        <v>30</v>
      </c>
      <c r="L1593" s="2" t="s">
        <v>31</v>
      </c>
      <c r="M1593" s="2" t="s">
        <v>32</v>
      </c>
      <c r="N1593" s="2">
        <v>0</v>
      </c>
      <c r="O1593" s="1">
        <v>53919923</v>
      </c>
      <c r="P1593" s="1">
        <v>53919923</v>
      </c>
      <c r="Q1593" s="1">
        <v>0</v>
      </c>
      <c r="R1593" s="2">
        <v>0</v>
      </c>
      <c r="S1593" s="2" t="s">
        <v>2311</v>
      </c>
      <c r="T1593" s="2" t="s">
        <v>2312</v>
      </c>
      <c r="U1593" s="2" t="s">
        <v>2313</v>
      </c>
      <c r="V1593" s="2" t="s">
        <v>2314</v>
      </c>
      <c r="W1593" s="2" t="s">
        <v>2315</v>
      </c>
      <c r="X1593" s="2">
        <v>3241000</v>
      </c>
      <c r="Y1593" s="96" t="s">
        <v>2316</v>
      </c>
    </row>
    <row r="1594" spans="1:25" ht="135" x14ac:dyDescent="0.2">
      <c r="A1594" s="2" t="s">
        <v>2461</v>
      </c>
      <c r="B1594" s="2" t="s">
        <v>2307</v>
      </c>
      <c r="C1594" s="2" t="s">
        <v>2457</v>
      </c>
      <c r="D1594" s="2" t="s">
        <v>2462</v>
      </c>
      <c r="E1594" s="27">
        <v>80101505</v>
      </c>
      <c r="F1594" s="2" t="s">
        <v>2463</v>
      </c>
      <c r="G1594" s="3">
        <v>1</v>
      </c>
      <c r="H1594" s="3">
        <v>1</v>
      </c>
      <c r="I1594" s="2">
        <v>10</v>
      </c>
      <c r="J1594" s="2">
        <v>1</v>
      </c>
      <c r="K1594" s="2" t="s">
        <v>30</v>
      </c>
      <c r="L1594" s="2" t="s">
        <v>31</v>
      </c>
      <c r="M1594" s="2" t="s">
        <v>57</v>
      </c>
      <c r="N1594" s="2">
        <v>0</v>
      </c>
      <c r="O1594" s="1" t="e">
        <v>#REF!</v>
      </c>
      <c r="P1594" s="1">
        <v>46508800</v>
      </c>
      <c r="Q1594" s="1">
        <v>0</v>
      </c>
      <c r="R1594" s="2">
        <v>0</v>
      </c>
      <c r="S1594" s="2" t="s">
        <v>2311</v>
      </c>
      <c r="T1594" s="2" t="s">
        <v>2312</v>
      </c>
      <c r="U1594" s="2" t="s">
        <v>2313</v>
      </c>
      <c r="V1594" s="2" t="s">
        <v>2314</v>
      </c>
      <c r="W1594" s="2" t="s">
        <v>2315</v>
      </c>
      <c r="X1594" s="2">
        <v>3241000</v>
      </c>
      <c r="Y1594" s="96" t="s">
        <v>2316</v>
      </c>
    </row>
    <row r="1595" spans="1:25" ht="135" x14ac:dyDescent="0.2">
      <c r="A1595" s="2" t="s">
        <v>2464</v>
      </c>
      <c r="B1595" s="2" t="s">
        <v>2307</v>
      </c>
      <c r="C1595" s="2" t="s">
        <v>2457</v>
      </c>
      <c r="D1595" s="2" t="s">
        <v>2462</v>
      </c>
      <c r="E1595" s="27">
        <v>80101505</v>
      </c>
      <c r="F1595" s="2" t="s">
        <v>2463</v>
      </c>
      <c r="G1595" s="3">
        <v>1</v>
      </c>
      <c r="H1595" s="3">
        <v>1</v>
      </c>
      <c r="I1595" s="2">
        <v>11</v>
      </c>
      <c r="J1595" s="2">
        <v>1</v>
      </c>
      <c r="K1595" s="2" t="s">
        <v>30</v>
      </c>
      <c r="L1595" s="2" t="s">
        <v>31</v>
      </c>
      <c r="M1595" s="2" t="s">
        <v>57</v>
      </c>
      <c r="N1595" s="2">
        <v>0</v>
      </c>
      <c r="O1595" s="1">
        <v>69421901</v>
      </c>
      <c r="P1595" s="1">
        <v>69421901</v>
      </c>
      <c r="Q1595" s="1">
        <v>0</v>
      </c>
      <c r="R1595" s="2">
        <v>0</v>
      </c>
      <c r="S1595" s="2" t="s">
        <v>2311</v>
      </c>
      <c r="T1595" s="2" t="s">
        <v>2312</v>
      </c>
      <c r="U1595" s="2" t="s">
        <v>2313</v>
      </c>
      <c r="V1595" s="2" t="s">
        <v>2314</v>
      </c>
      <c r="W1595" s="2" t="s">
        <v>2315</v>
      </c>
      <c r="X1595" s="2">
        <v>3241000</v>
      </c>
      <c r="Y1595" s="96" t="s">
        <v>2316</v>
      </c>
    </row>
    <row r="1596" spans="1:25" ht="135" x14ac:dyDescent="0.2">
      <c r="A1596" s="2" t="s">
        <v>2465</v>
      </c>
      <c r="B1596" s="2" t="s">
        <v>2307</v>
      </c>
      <c r="C1596" s="2" t="s">
        <v>2457</v>
      </c>
      <c r="D1596" s="2" t="s">
        <v>2462</v>
      </c>
      <c r="E1596" s="44">
        <v>80101509</v>
      </c>
      <c r="F1596" s="6" t="s">
        <v>2463</v>
      </c>
      <c r="G1596" s="3">
        <v>1</v>
      </c>
      <c r="H1596" s="3">
        <v>1</v>
      </c>
      <c r="I1596" s="2">
        <v>11</v>
      </c>
      <c r="J1596" s="2">
        <v>1</v>
      </c>
      <c r="K1596" s="2" t="s">
        <v>30</v>
      </c>
      <c r="L1596" s="2" t="s">
        <v>31</v>
      </c>
      <c r="M1596" s="2" t="s">
        <v>57</v>
      </c>
      <c r="N1596" s="2">
        <v>0</v>
      </c>
      <c r="O1596" s="1">
        <v>69421901</v>
      </c>
      <c r="P1596" s="1">
        <v>69421901</v>
      </c>
      <c r="Q1596" s="1">
        <v>0</v>
      </c>
      <c r="R1596" s="2">
        <v>0</v>
      </c>
      <c r="S1596" s="2" t="s">
        <v>2311</v>
      </c>
      <c r="T1596" s="2" t="s">
        <v>2312</v>
      </c>
      <c r="U1596" s="2" t="s">
        <v>2313</v>
      </c>
      <c r="V1596" s="2" t="s">
        <v>2314</v>
      </c>
      <c r="W1596" s="2" t="s">
        <v>2315</v>
      </c>
      <c r="X1596" s="2">
        <v>3241000</v>
      </c>
      <c r="Y1596" s="96" t="s">
        <v>2316</v>
      </c>
    </row>
    <row r="1597" spans="1:25" ht="120" x14ac:dyDescent="0.2">
      <c r="A1597" s="2" t="s">
        <v>2466</v>
      </c>
      <c r="B1597" s="2" t="s">
        <v>2307</v>
      </c>
      <c r="C1597" s="2" t="s">
        <v>2457</v>
      </c>
      <c r="D1597" s="2" t="s">
        <v>2467</v>
      </c>
      <c r="E1597" s="27">
        <v>80101505</v>
      </c>
      <c r="F1597" s="2" t="s">
        <v>2468</v>
      </c>
      <c r="G1597" s="3">
        <v>1</v>
      </c>
      <c r="H1597" s="3">
        <v>1</v>
      </c>
      <c r="I1597" s="2">
        <v>11</v>
      </c>
      <c r="J1597" s="2">
        <v>1</v>
      </c>
      <c r="K1597" s="2" t="s">
        <v>30</v>
      </c>
      <c r="L1597" s="2" t="s">
        <v>31</v>
      </c>
      <c r="M1597" s="2" t="s">
        <v>57</v>
      </c>
      <c r="N1597" s="2">
        <v>0</v>
      </c>
      <c r="O1597" s="1">
        <v>69421901</v>
      </c>
      <c r="P1597" s="1">
        <v>69421901</v>
      </c>
      <c r="Q1597" s="1">
        <v>0</v>
      </c>
      <c r="R1597" s="2">
        <v>0</v>
      </c>
      <c r="S1597" s="2" t="s">
        <v>2311</v>
      </c>
      <c r="T1597" s="2" t="s">
        <v>2312</v>
      </c>
      <c r="U1597" s="2" t="s">
        <v>2313</v>
      </c>
      <c r="V1597" s="2" t="s">
        <v>2314</v>
      </c>
      <c r="W1597" s="2" t="s">
        <v>2315</v>
      </c>
      <c r="X1597" s="2">
        <v>3241000</v>
      </c>
      <c r="Y1597" s="96" t="s">
        <v>2316</v>
      </c>
    </row>
    <row r="1598" spans="1:25" ht="120" x14ac:dyDescent="0.2">
      <c r="A1598" s="2" t="s">
        <v>2469</v>
      </c>
      <c r="B1598" s="2" t="s">
        <v>2307</v>
      </c>
      <c r="C1598" s="2" t="s">
        <v>2457</v>
      </c>
      <c r="D1598" s="2" t="s">
        <v>2467</v>
      </c>
      <c r="E1598" s="27">
        <v>80101505</v>
      </c>
      <c r="F1598" s="2" t="s">
        <v>2468</v>
      </c>
      <c r="G1598" s="3">
        <v>1</v>
      </c>
      <c r="H1598" s="3">
        <v>1</v>
      </c>
      <c r="I1598" s="2">
        <v>11</v>
      </c>
      <c r="J1598" s="2">
        <v>1</v>
      </c>
      <c r="K1598" s="2" t="s">
        <v>30</v>
      </c>
      <c r="L1598" s="2" t="s">
        <v>31</v>
      </c>
      <c r="M1598" s="2" t="s">
        <v>57</v>
      </c>
      <c r="N1598" s="2">
        <v>0</v>
      </c>
      <c r="O1598" s="1">
        <v>69421901</v>
      </c>
      <c r="P1598" s="1">
        <v>69421901</v>
      </c>
      <c r="Q1598" s="1">
        <v>0</v>
      </c>
      <c r="R1598" s="2">
        <v>0</v>
      </c>
      <c r="S1598" s="2" t="s">
        <v>2311</v>
      </c>
      <c r="T1598" s="2" t="s">
        <v>2312</v>
      </c>
      <c r="U1598" s="2" t="s">
        <v>2313</v>
      </c>
      <c r="V1598" s="2" t="s">
        <v>2314</v>
      </c>
      <c r="W1598" s="2" t="s">
        <v>2315</v>
      </c>
      <c r="X1598" s="2">
        <v>3241000</v>
      </c>
      <c r="Y1598" s="96" t="s">
        <v>2316</v>
      </c>
    </row>
    <row r="1599" spans="1:25" ht="150" x14ac:dyDescent="0.2">
      <c r="A1599" s="2" t="s">
        <v>2470</v>
      </c>
      <c r="B1599" s="2" t="s">
        <v>2307</v>
      </c>
      <c r="C1599" s="2" t="s">
        <v>2457</v>
      </c>
      <c r="D1599" s="2" t="s">
        <v>2467</v>
      </c>
      <c r="E1599" s="27">
        <v>80101505</v>
      </c>
      <c r="F1599" s="2" t="s">
        <v>2471</v>
      </c>
      <c r="G1599" s="3">
        <v>1</v>
      </c>
      <c r="H1599" s="3">
        <v>1</v>
      </c>
      <c r="I1599" s="2">
        <v>11</v>
      </c>
      <c r="J1599" s="2">
        <v>1</v>
      </c>
      <c r="K1599" s="2" t="s">
        <v>30</v>
      </c>
      <c r="L1599" s="2" t="s">
        <v>31</v>
      </c>
      <c r="M1599" s="2" t="s">
        <v>57</v>
      </c>
      <c r="N1599" s="2">
        <v>0</v>
      </c>
      <c r="O1599" s="1">
        <v>49500000</v>
      </c>
      <c r="P1599" s="1">
        <v>49500000</v>
      </c>
      <c r="Q1599" s="1">
        <v>0</v>
      </c>
      <c r="R1599" s="2">
        <v>0</v>
      </c>
      <c r="S1599" s="2" t="s">
        <v>2311</v>
      </c>
      <c r="T1599" s="2" t="s">
        <v>2312</v>
      </c>
      <c r="U1599" s="2" t="s">
        <v>2313</v>
      </c>
      <c r="V1599" s="2" t="s">
        <v>2314</v>
      </c>
      <c r="W1599" s="2" t="s">
        <v>2315</v>
      </c>
      <c r="X1599" s="2">
        <v>3241000</v>
      </c>
      <c r="Y1599" s="96" t="s">
        <v>2316</v>
      </c>
    </row>
    <row r="1600" spans="1:25" ht="225" x14ac:dyDescent="0.2">
      <c r="A1600" s="2" t="s">
        <v>2472</v>
      </c>
      <c r="B1600" s="2" t="s">
        <v>2307</v>
      </c>
      <c r="C1600" s="2" t="s">
        <v>2457</v>
      </c>
      <c r="D1600" s="2" t="s">
        <v>2473</v>
      </c>
      <c r="E1600" s="27">
        <v>80101505</v>
      </c>
      <c r="F1600" s="2" t="s">
        <v>2474</v>
      </c>
      <c r="G1600" s="3">
        <v>1</v>
      </c>
      <c r="H1600" s="3">
        <v>1</v>
      </c>
      <c r="I1600" s="2">
        <v>11</v>
      </c>
      <c r="J1600" s="2">
        <v>1</v>
      </c>
      <c r="K1600" s="2" t="s">
        <v>30</v>
      </c>
      <c r="L1600" s="2" t="s">
        <v>31</v>
      </c>
      <c r="M1600" s="2" t="s">
        <v>57</v>
      </c>
      <c r="N1600" s="2">
        <v>0</v>
      </c>
      <c r="O1600" s="1">
        <v>53919923</v>
      </c>
      <c r="P1600" s="1">
        <v>53919923</v>
      </c>
      <c r="Q1600" s="1">
        <v>0</v>
      </c>
      <c r="R1600" s="2">
        <v>0</v>
      </c>
      <c r="S1600" s="2" t="s">
        <v>2311</v>
      </c>
      <c r="T1600" s="2" t="s">
        <v>2312</v>
      </c>
      <c r="U1600" s="2" t="s">
        <v>2313</v>
      </c>
      <c r="V1600" s="2" t="s">
        <v>2314</v>
      </c>
      <c r="W1600" s="2" t="s">
        <v>2315</v>
      </c>
      <c r="X1600" s="2">
        <v>3241000</v>
      </c>
      <c r="Y1600" s="96" t="s">
        <v>2316</v>
      </c>
    </row>
    <row r="1601" spans="1:25" ht="165" x14ac:dyDescent="0.2">
      <c r="A1601" s="2" t="s">
        <v>2475</v>
      </c>
      <c r="B1601" s="2" t="s">
        <v>2307</v>
      </c>
      <c r="C1601" s="2" t="s">
        <v>2308</v>
      </c>
      <c r="D1601" s="2" t="s">
        <v>2309</v>
      </c>
      <c r="E1601" s="2">
        <v>91111902</v>
      </c>
      <c r="F1601" s="2" t="s">
        <v>2476</v>
      </c>
      <c r="G1601" s="3">
        <v>1</v>
      </c>
      <c r="H1601" s="3">
        <v>1</v>
      </c>
      <c r="I1601" s="2">
        <v>6</v>
      </c>
      <c r="J1601" s="2">
        <v>1</v>
      </c>
      <c r="K1601" s="2" t="s">
        <v>30</v>
      </c>
      <c r="L1601" s="2" t="s">
        <v>31</v>
      </c>
      <c r="M1601" s="2" t="s">
        <v>32</v>
      </c>
      <c r="N1601" s="2">
        <v>0</v>
      </c>
      <c r="O1601" s="1">
        <v>10024290</v>
      </c>
      <c r="P1601" s="1">
        <v>10024290</v>
      </c>
      <c r="Q1601" s="1">
        <v>0</v>
      </c>
      <c r="R1601" s="2">
        <v>0</v>
      </c>
      <c r="S1601" s="2" t="s">
        <v>2311</v>
      </c>
      <c r="T1601" s="2" t="s">
        <v>2312</v>
      </c>
      <c r="U1601" s="2" t="s">
        <v>2313</v>
      </c>
      <c r="V1601" s="2" t="s">
        <v>2314</v>
      </c>
      <c r="W1601" s="2" t="s">
        <v>2315</v>
      </c>
      <c r="X1601" s="2">
        <v>3241000</v>
      </c>
      <c r="Y1601" s="96" t="s">
        <v>2316</v>
      </c>
    </row>
    <row r="1602" spans="1:25" ht="165" x14ac:dyDescent="0.2">
      <c r="A1602" s="2" t="s">
        <v>2477</v>
      </c>
      <c r="B1602" s="2" t="s">
        <v>2307</v>
      </c>
      <c r="C1602" s="2" t="s">
        <v>2308</v>
      </c>
      <c r="D1602" s="2" t="s">
        <v>2309</v>
      </c>
      <c r="E1602" s="2">
        <v>91111902</v>
      </c>
      <c r="F1602" s="2" t="s">
        <v>2476</v>
      </c>
      <c r="G1602" s="3">
        <v>1</v>
      </c>
      <c r="H1602" s="3">
        <v>1</v>
      </c>
      <c r="I1602" s="2">
        <v>6</v>
      </c>
      <c r="J1602" s="2">
        <v>1</v>
      </c>
      <c r="K1602" s="2" t="s">
        <v>30</v>
      </c>
      <c r="L1602" s="2" t="s">
        <v>31</v>
      </c>
      <c r="M1602" s="2" t="s">
        <v>32</v>
      </c>
      <c r="N1602" s="2">
        <v>0</v>
      </c>
      <c r="O1602" s="1">
        <v>10024290</v>
      </c>
      <c r="P1602" s="1">
        <v>10024290</v>
      </c>
      <c r="Q1602" s="1">
        <v>0</v>
      </c>
      <c r="R1602" s="2">
        <v>0</v>
      </c>
      <c r="S1602" s="2" t="s">
        <v>2311</v>
      </c>
      <c r="T1602" s="2" t="s">
        <v>2312</v>
      </c>
      <c r="U1602" s="2" t="s">
        <v>2313</v>
      </c>
      <c r="V1602" s="2" t="s">
        <v>2314</v>
      </c>
      <c r="W1602" s="2" t="s">
        <v>2315</v>
      </c>
      <c r="X1602" s="2">
        <v>3241000</v>
      </c>
      <c r="Y1602" s="96" t="s">
        <v>2316</v>
      </c>
    </row>
    <row r="1603" spans="1:25" ht="165" x14ac:dyDescent="0.2">
      <c r="A1603" s="2" t="s">
        <v>2478</v>
      </c>
      <c r="B1603" s="2" t="s">
        <v>2307</v>
      </c>
      <c r="C1603" s="2" t="s">
        <v>2308</v>
      </c>
      <c r="D1603" s="2" t="s">
        <v>2309</v>
      </c>
      <c r="E1603" s="2">
        <v>91111902</v>
      </c>
      <c r="F1603" s="2" t="s">
        <v>2476</v>
      </c>
      <c r="G1603" s="3">
        <v>1</v>
      </c>
      <c r="H1603" s="3">
        <v>1</v>
      </c>
      <c r="I1603" s="2">
        <v>6</v>
      </c>
      <c r="J1603" s="2">
        <v>1</v>
      </c>
      <c r="K1603" s="2" t="s">
        <v>30</v>
      </c>
      <c r="L1603" s="2" t="s">
        <v>31</v>
      </c>
      <c r="M1603" s="2" t="s">
        <v>32</v>
      </c>
      <c r="N1603" s="2">
        <v>0</v>
      </c>
      <c r="O1603" s="1">
        <v>10024290</v>
      </c>
      <c r="P1603" s="1">
        <v>10024290</v>
      </c>
      <c r="Q1603" s="1">
        <v>0</v>
      </c>
      <c r="R1603" s="2">
        <v>0</v>
      </c>
      <c r="S1603" s="2" t="s">
        <v>2311</v>
      </c>
      <c r="T1603" s="2" t="s">
        <v>2312</v>
      </c>
      <c r="U1603" s="2" t="s">
        <v>2313</v>
      </c>
      <c r="V1603" s="2" t="s">
        <v>2314</v>
      </c>
      <c r="W1603" s="2" t="s">
        <v>2315</v>
      </c>
      <c r="X1603" s="2">
        <v>3241000</v>
      </c>
      <c r="Y1603" s="96" t="s">
        <v>2316</v>
      </c>
    </row>
    <row r="1604" spans="1:25" ht="165" x14ac:dyDescent="0.2">
      <c r="A1604" s="2" t="s">
        <v>2479</v>
      </c>
      <c r="B1604" s="2" t="s">
        <v>2307</v>
      </c>
      <c r="C1604" s="2" t="s">
        <v>2308</v>
      </c>
      <c r="D1604" s="2" t="s">
        <v>2309</v>
      </c>
      <c r="E1604" s="2">
        <v>91111902</v>
      </c>
      <c r="F1604" s="2" t="s">
        <v>2476</v>
      </c>
      <c r="G1604" s="3">
        <v>1</v>
      </c>
      <c r="H1604" s="3">
        <v>1</v>
      </c>
      <c r="I1604" s="2">
        <v>6</v>
      </c>
      <c r="J1604" s="2">
        <v>1</v>
      </c>
      <c r="K1604" s="2" t="s">
        <v>30</v>
      </c>
      <c r="L1604" s="2" t="s">
        <v>31</v>
      </c>
      <c r="M1604" s="2" t="s">
        <v>32</v>
      </c>
      <c r="N1604" s="2">
        <v>0</v>
      </c>
      <c r="O1604" s="1">
        <v>10024290</v>
      </c>
      <c r="P1604" s="1">
        <v>10024290</v>
      </c>
      <c r="Q1604" s="1">
        <v>0</v>
      </c>
      <c r="R1604" s="2">
        <v>0</v>
      </c>
      <c r="S1604" s="2" t="s">
        <v>2311</v>
      </c>
      <c r="T1604" s="2" t="s">
        <v>2312</v>
      </c>
      <c r="U1604" s="2" t="s">
        <v>2313</v>
      </c>
      <c r="V1604" s="2" t="s">
        <v>2314</v>
      </c>
      <c r="W1604" s="2" t="s">
        <v>2315</v>
      </c>
      <c r="X1604" s="2">
        <v>3241000</v>
      </c>
      <c r="Y1604" s="96" t="s">
        <v>2316</v>
      </c>
    </row>
    <row r="1605" spans="1:25" ht="165" x14ac:dyDescent="0.2">
      <c r="A1605" s="2" t="s">
        <v>2480</v>
      </c>
      <c r="B1605" s="2" t="s">
        <v>2307</v>
      </c>
      <c r="C1605" s="2" t="s">
        <v>2308</v>
      </c>
      <c r="D1605" s="2" t="s">
        <v>2309</v>
      </c>
      <c r="E1605" s="2">
        <v>91111902</v>
      </c>
      <c r="F1605" s="2" t="s">
        <v>2476</v>
      </c>
      <c r="G1605" s="3">
        <v>1</v>
      </c>
      <c r="H1605" s="3">
        <v>1</v>
      </c>
      <c r="I1605" s="2">
        <v>6</v>
      </c>
      <c r="J1605" s="2">
        <v>1</v>
      </c>
      <c r="K1605" s="2" t="s">
        <v>30</v>
      </c>
      <c r="L1605" s="2" t="s">
        <v>31</v>
      </c>
      <c r="M1605" s="2" t="s">
        <v>32</v>
      </c>
      <c r="N1605" s="2">
        <v>0</v>
      </c>
      <c r="O1605" s="1">
        <v>10024290</v>
      </c>
      <c r="P1605" s="1">
        <v>10024290</v>
      </c>
      <c r="Q1605" s="1">
        <v>0</v>
      </c>
      <c r="R1605" s="2">
        <v>0</v>
      </c>
      <c r="S1605" s="2" t="s">
        <v>2311</v>
      </c>
      <c r="T1605" s="2" t="s">
        <v>2312</v>
      </c>
      <c r="U1605" s="2" t="s">
        <v>2313</v>
      </c>
      <c r="V1605" s="2" t="s">
        <v>2314</v>
      </c>
      <c r="W1605" s="2" t="s">
        <v>2315</v>
      </c>
      <c r="X1605" s="2">
        <v>3241000</v>
      </c>
      <c r="Y1605" s="96" t="s">
        <v>2316</v>
      </c>
    </row>
    <row r="1606" spans="1:25" ht="165" x14ac:dyDescent="0.2">
      <c r="A1606" s="2" t="s">
        <v>2481</v>
      </c>
      <c r="B1606" s="2" t="s">
        <v>2307</v>
      </c>
      <c r="C1606" s="2" t="s">
        <v>2308</v>
      </c>
      <c r="D1606" s="2" t="s">
        <v>2309</v>
      </c>
      <c r="E1606" s="2">
        <v>91111902</v>
      </c>
      <c r="F1606" s="2" t="s">
        <v>2476</v>
      </c>
      <c r="G1606" s="3">
        <v>1</v>
      </c>
      <c r="H1606" s="3">
        <v>1</v>
      </c>
      <c r="I1606" s="2">
        <v>6</v>
      </c>
      <c r="J1606" s="2">
        <v>1</v>
      </c>
      <c r="K1606" s="2" t="s">
        <v>30</v>
      </c>
      <c r="L1606" s="2" t="s">
        <v>31</v>
      </c>
      <c r="M1606" s="2" t="s">
        <v>32</v>
      </c>
      <c r="N1606" s="2">
        <v>0</v>
      </c>
      <c r="O1606" s="1">
        <v>10024290</v>
      </c>
      <c r="P1606" s="1">
        <v>10024290</v>
      </c>
      <c r="Q1606" s="1">
        <v>0</v>
      </c>
      <c r="R1606" s="2">
        <v>0</v>
      </c>
      <c r="S1606" s="2" t="s">
        <v>2311</v>
      </c>
      <c r="T1606" s="2" t="s">
        <v>2312</v>
      </c>
      <c r="U1606" s="2" t="s">
        <v>2313</v>
      </c>
      <c r="V1606" s="2" t="s">
        <v>2314</v>
      </c>
      <c r="W1606" s="2" t="s">
        <v>2315</v>
      </c>
      <c r="X1606" s="2">
        <v>3241000</v>
      </c>
      <c r="Y1606" s="96" t="s">
        <v>2316</v>
      </c>
    </row>
    <row r="1607" spans="1:25" ht="165" x14ac:dyDescent="0.2">
      <c r="A1607" s="2" t="s">
        <v>2482</v>
      </c>
      <c r="B1607" s="2" t="s">
        <v>2307</v>
      </c>
      <c r="C1607" s="2" t="s">
        <v>2308</v>
      </c>
      <c r="D1607" s="2" t="s">
        <v>2309</v>
      </c>
      <c r="E1607" s="2">
        <v>91111902</v>
      </c>
      <c r="F1607" s="2" t="s">
        <v>2476</v>
      </c>
      <c r="G1607" s="3">
        <v>1</v>
      </c>
      <c r="H1607" s="3">
        <v>1</v>
      </c>
      <c r="I1607" s="2">
        <v>6</v>
      </c>
      <c r="J1607" s="2">
        <v>1</v>
      </c>
      <c r="K1607" s="2" t="s">
        <v>30</v>
      </c>
      <c r="L1607" s="2" t="s">
        <v>31</v>
      </c>
      <c r="M1607" s="2" t="s">
        <v>32</v>
      </c>
      <c r="N1607" s="2">
        <v>0</v>
      </c>
      <c r="O1607" s="1">
        <v>10024290</v>
      </c>
      <c r="P1607" s="1">
        <v>10024290</v>
      </c>
      <c r="Q1607" s="1">
        <v>0</v>
      </c>
      <c r="R1607" s="2">
        <v>0</v>
      </c>
      <c r="S1607" s="2" t="s">
        <v>2311</v>
      </c>
      <c r="T1607" s="2" t="s">
        <v>2312</v>
      </c>
      <c r="U1607" s="2" t="s">
        <v>2313</v>
      </c>
      <c r="V1607" s="2" t="s">
        <v>2314</v>
      </c>
      <c r="W1607" s="2" t="s">
        <v>2315</v>
      </c>
      <c r="X1607" s="2">
        <v>3241000</v>
      </c>
      <c r="Y1607" s="96" t="s">
        <v>2316</v>
      </c>
    </row>
    <row r="1608" spans="1:25" ht="165" x14ac:dyDescent="0.2">
      <c r="A1608" s="2" t="s">
        <v>2483</v>
      </c>
      <c r="B1608" s="2" t="s">
        <v>2307</v>
      </c>
      <c r="C1608" s="2" t="s">
        <v>2308</v>
      </c>
      <c r="D1608" s="2" t="s">
        <v>2309</v>
      </c>
      <c r="E1608" s="2">
        <v>91111902</v>
      </c>
      <c r="F1608" s="2" t="s">
        <v>2476</v>
      </c>
      <c r="G1608" s="3">
        <v>1</v>
      </c>
      <c r="H1608" s="3">
        <v>1</v>
      </c>
      <c r="I1608" s="2">
        <v>6</v>
      </c>
      <c r="J1608" s="2">
        <v>1</v>
      </c>
      <c r="K1608" s="2" t="s">
        <v>30</v>
      </c>
      <c r="L1608" s="2" t="s">
        <v>31</v>
      </c>
      <c r="M1608" s="2" t="s">
        <v>32</v>
      </c>
      <c r="N1608" s="2">
        <v>0</v>
      </c>
      <c r="O1608" s="1">
        <v>10024290</v>
      </c>
      <c r="P1608" s="1">
        <v>10024290</v>
      </c>
      <c r="Q1608" s="1">
        <v>0</v>
      </c>
      <c r="R1608" s="2">
        <v>0</v>
      </c>
      <c r="S1608" s="2" t="s">
        <v>2311</v>
      </c>
      <c r="T1608" s="2" t="s">
        <v>2312</v>
      </c>
      <c r="U1608" s="2" t="s">
        <v>2313</v>
      </c>
      <c r="V1608" s="2" t="s">
        <v>2314</v>
      </c>
      <c r="W1608" s="2" t="s">
        <v>2315</v>
      </c>
      <c r="X1608" s="2">
        <v>3241000</v>
      </c>
      <c r="Y1608" s="96" t="s">
        <v>2316</v>
      </c>
    </row>
    <row r="1609" spans="1:25" ht="165" x14ac:dyDescent="0.2">
      <c r="A1609" s="2" t="s">
        <v>2484</v>
      </c>
      <c r="B1609" s="2" t="s">
        <v>2307</v>
      </c>
      <c r="C1609" s="2" t="s">
        <v>2308</v>
      </c>
      <c r="D1609" s="2" t="s">
        <v>2309</v>
      </c>
      <c r="E1609" s="2">
        <v>91111902</v>
      </c>
      <c r="F1609" s="2" t="s">
        <v>2476</v>
      </c>
      <c r="G1609" s="3">
        <v>1</v>
      </c>
      <c r="H1609" s="3">
        <v>1</v>
      </c>
      <c r="I1609" s="2">
        <v>6</v>
      </c>
      <c r="J1609" s="2">
        <v>1</v>
      </c>
      <c r="K1609" s="2" t="s">
        <v>30</v>
      </c>
      <c r="L1609" s="2" t="s">
        <v>31</v>
      </c>
      <c r="M1609" s="2" t="s">
        <v>32</v>
      </c>
      <c r="N1609" s="2">
        <v>0</v>
      </c>
      <c r="O1609" s="1">
        <v>10024290</v>
      </c>
      <c r="P1609" s="1">
        <v>10024290</v>
      </c>
      <c r="Q1609" s="1">
        <v>0</v>
      </c>
      <c r="R1609" s="2">
        <v>0</v>
      </c>
      <c r="S1609" s="2" t="s">
        <v>2311</v>
      </c>
      <c r="T1609" s="2" t="s">
        <v>2312</v>
      </c>
      <c r="U1609" s="2" t="s">
        <v>2313</v>
      </c>
      <c r="V1609" s="2" t="s">
        <v>2314</v>
      </c>
      <c r="W1609" s="2" t="s">
        <v>2315</v>
      </c>
      <c r="X1609" s="2">
        <v>3241000</v>
      </c>
      <c r="Y1609" s="96" t="s">
        <v>2316</v>
      </c>
    </row>
    <row r="1610" spans="1:25" ht="165" x14ac:dyDescent="0.2">
      <c r="A1610" s="2" t="s">
        <v>2485</v>
      </c>
      <c r="B1610" s="2" t="s">
        <v>2307</v>
      </c>
      <c r="C1610" s="2" t="s">
        <v>2308</v>
      </c>
      <c r="D1610" s="2" t="s">
        <v>2309</v>
      </c>
      <c r="E1610" s="2">
        <v>91111902</v>
      </c>
      <c r="F1610" s="2" t="s">
        <v>2476</v>
      </c>
      <c r="G1610" s="3">
        <v>1</v>
      </c>
      <c r="H1610" s="3">
        <v>1</v>
      </c>
      <c r="I1610" s="2">
        <v>6</v>
      </c>
      <c r="J1610" s="2">
        <v>1</v>
      </c>
      <c r="K1610" s="2" t="s">
        <v>30</v>
      </c>
      <c r="L1610" s="2" t="s">
        <v>31</v>
      </c>
      <c r="M1610" s="2" t="s">
        <v>32</v>
      </c>
      <c r="N1610" s="2">
        <v>0</v>
      </c>
      <c r="O1610" s="1">
        <v>10024290</v>
      </c>
      <c r="P1610" s="1">
        <v>10024290</v>
      </c>
      <c r="Q1610" s="1">
        <v>0</v>
      </c>
      <c r="R1610" s="2">
        <v>0</v>
      </c>
      <c r="S1610" s="2" t="s">
        <v>2311</v>
      </c>
      <c r="T1610" s="2" t="s">
        <v>2312</v>
      </c>
      <c r="U1610" s="2" t="s">
        <v>2313</v>
      </c>
      <c r="V1610" s="2" t="s">
        <v>2314</v>
      </c>
      <c r="W1610" s="2" t="s">
        <v>2315</v>
      </c>
      <c r="X1610" s="2">
        <v>3241000</v>
      </c>
      <c r="Y1610" s="96" t="s">
        <v>2316</v>
      </c>
    </row>
    <row r="1611" spans="1:25" ht="165" x14ac:dyDescent="0.2">
      <c r="A1611" s="2" t="s">
        <v>2486</v>
      </c>
      <c r="B1611" s="2" t="s">
        <v>2307</v>
      </c>
      <c r="C1611" s="2" t="s">
        <v>2308</v>
      </c>
      <c r="D1611" s="2" t="s">
        <v>2309</v>
      </c>
      <c r="E1611" s="2">
        <v>91111902</v>
      </c>
      <c r="F1611" s="2" t="s">
        <v>2476</v>
      </c>
      <c r="G1611" s="3">
        <v>1</v>
      </c>
      <c r="H1611" s="3">
        <v>1</v>
      </c>
      <c r="I1611" s="2">
        <v>6</v>
      </c>
      <c r="J1611" s="2">
        <v>1</v>
      </c>
      <c r="K1611" s="2" t="s">
        <v>30</v>
      </c>
      <c r="L1611" s="2" t="s">
        <v>31</v>
      </c>
      <c r="M1611" s="2" t="s">
        <v>32</v>
      </c>
      <c r="N1611" s="2">
        <v>0</v>
      </c>
      <c r="O1611" s="1">
        <v>10024290</v>
      </c>
      <c r="P1611" s="1">
        <v>10024290</v>
      </c>
      <c r="Q1611" s="1">
        <v>0</v>
      </c>
      <c r="R1611" s="2">
        <v>0</v>
      </c>
      <c r="S1611" s="2" t="s">
        <v>2311</v>
      </c>
      <c r="T1611" s="2" t="s">
        <v>2312</v>
      </c>
      <c r="U1611" s="2" t="s">
        <v>2313</v>
      </c>
      <c r="V1611" s="2" t="s">
        <v>2314</v>
      </c>
      <c r="W1611" s="2" t="s">
        <v>2315</v>
      </c>
      <c r="X1611" s="2">
        <v>3241000</v>
      </c>
      <c r="Y1611" s="96" t="s">
        <v>2316</v>
      </c>
    </row>
    <row r="1612" spans="1:25" ht="165" x14ac:dyDescent="0.2">
      <c r="A1612" s="2" t="s">
        <v>2487</v>
      </c>
      <c r="B1612" s="2" t="s">
        <v>2307</v>
      </c>
      <c r="C1612" s="2" t="s">
        <v>2308</v>
      </c>
      <c r="D1612" s="2" t="s">
        <v>2309</v>
      </c>
      <c r="E1612" s="2">
        <v>91111902</v>
      </c>
      <c r="F1612" s="2" t="s">
        <v>2476</v>
      </c>
      <c r="G1612" s="3">
        <v>1</v>
      </c>
      <c r="H1612" s="3">
        <v>1</v>
      </c>
      <c r="I1612" s="2">
        <v>6</v>
      </c>
      <c r="J1612" s="2">
        <v>1</v>
      </c>
      <c r="K1612" s="2" t="s">
        <v>30</v>
      </c>
      <c r="L1612" s="2" t="s">
        <v>31</v>
      </c>
      <c r="M1612" s="2" t="s">
        <v>32</v>
      </c>
      <c r="N1612" s="2">
        <v>0</v>
      </c>
      <c r="O1612" s="1">
        <v>10024290</v>
      </c>
      <c r="P1612" s="1">
        <v>10024290</v>
      </c>
      <c r="Q1612" s="1">
        <v>0</v>
      </c>
      <c r="R1612" s="2">
        <v>0</v>
      </c>
      <c r="S1612" s="2" t="s">
        <v>2311</v>
      </c>
      <c r="T1612" s="2" t="s">
        <v>2312</v>
      </c>
      <c r="U1612" s="2" t="s">
        <v>2313</v>
      </c>
      <c r="V1612" s="2" t="s">
        <v>2314</v>
      </c>
      <c r="W1612" s="2" t="s">
        <v>2315</v>
      </c>
      <c r="X1612" s="2">
        <v>3241000</v>
      </c>
      <c r="Y1612" s="96" t="s">
        <v>2316</v>
      </c>
    </row>
    <row r="1613" spans="1:25" ht="165" x14ac:dyDescent="0.2">
      <c r="A1613" s="2" t="s">
        <v>2488</v>
      </c>
      <c r="B1613" s="2" t="s">
        <v>2307</v>
      </c>
      <c r="C1613" s="2" t="s">
        <v>2308</v>
      </c>
      <c r="D1613" s="2" t="s">
        <v>2309</v>
      </c>
      <c r="E1613" s="2">
        <v>91111902</v>
      </c>
      <c r="F1613" s="2" t="s">
        <v>2476</v>
      </c>
      <c r="G1613" s="3">
        <v>1</v>
      </c>
      <c r="H1613" s="3">
        <v>1</v>
      </c>
      <c r="I1613" s="2">
        <v>6</v>
      </c>
      <c r="J1613" s="2">
        <v>1</v>
      </c>
      <c r="K1613" s="2" t="s">
        <v>30</v>
      </c>
      <c r="L1613" s="2" t="s">
        <v>31</v>
      </c>
      <c r="M1613" s="2" t="s">
        <v>32</v>
      </c>
      <c r="N1613" s="2">
        <v>0</v>
      </c>
      <c r="O1613" s="1">
        <v>10024290</v>
      </c>
      <c r="P1613" s="1">
        <v>10024290</v>
      </c>
      <c r="Q1613" s="1">
        <v>0</v>
      </c>
      <c r="R1613" s="2">
        <v>0</v>
      </c>
      <c r="S1613" s="2" t="s">
        <v>2311</v>
      </c>
      <c r="T1613" s="2" t="s">
        <v>2312</v>
      </c>
      <c r="U1613" s="2" t="s">
        <v>2313</v>
      </c>
      <c r="V1613" s="2" t="s">
        <v>2314</v>
      </c>
      <c r="W1613" s="2" t="s">
        <v>2315</v>
      </c>
      <c r="X1613" s="2">
        <v>3241000</v>
      </c>
      <c r="Y1613" s="96" t="s">
        <v>2316</v>
      </c>
    </row>
    <row r="1614" spans="1:25" ht="165" x14ac:dyDescent="0.2">
      <c r="A1614" s="2" t="s">
        <v>2489</v>
      </c>
      <c r="B1614" s="2" t="s">
        <v>2307</v>
      </c>
      <c r="C1614" s="2" t="s">
        <v>2308</v>
      </c>
      <c r="D1614" s="2" t="s">
        <v>2309</v>
      </c>
      <c r="E1614" s="2">
        <v>91111902</v>
      </c>
      <c r="F1614" s="2" t="s">
        <v>2476</v>
      </c>
      <c r="G1614" s="3">
        <v>1</v>
      </c>
      <c r="H1614" s="3">
        <v>1</v>
      </c>
      <c r="I1614" s="2">
        <v>6</v>
      </c>
      <c r="J1614" s="2">
        <v>1</v>
      </c>
      <c r="K1614" s="2" t="s">
        <v>30</v>
      </c>
      <c r="L1614" s="2" t="s">
        <v>31</v>
      </c>
      <c r="M1614" s="2" t="s">
        <v>32</v>
      </c>
      <c r="N1614" s="2">
        <v>0</v>
      </c>
      <c r="O1614" s="1">
        <v>10024290</v>
      </c>
      <c r="P1614" s="1">
        <v>10024290</v>
      </c>
      <c r="Q1614" s="1">
        <v>0</v>
      </c>
      <c r="R1614" s="2">
        <v>0</v>
      </c>
      <c r="S1614" s="2" t="s">
        <v>2311</v>
      </c>
      <c r="T1614" s="2" t="s">
        <v>2312</v>
      </c>
      <c r="U1614" s="2" t="s">
        <v>2313</v>
      </c>
      <c r="V1614" s="2" t="s">
        <v>2314</v>
      </c>
      <c r="W1614" s="2" t="s">
        <v>2315</v>
      </c>
      <c r="X1614" s="2">
        <v>3241000</v>
      </c>
      <c r="Y1614" s="96" t="s">
        <v>2316</v>
      </c>
    </row>
    <row r="1615" spans="1:25" ht="165" x14ac:dyDescent="0.2">
      <c r="A1615" s="2" t="s">
        <v>2490</v>
      </c>
      <c r="B1615" s="2" t="s">
        <v>2307</v>
      </c>
      <c r="C1615" s="2" t="s">
        <v>2308</v>
      </c>
      <c r="D1615" s="2" t="s">
        <v>2309</v>
      </c>
      <c r="E1615" s="2">
        <v>91111902</v>
      </c>
      <c r="F1615" s="2" t="s">
        <v>2476</v>
      </c>
      <c r="G1615" s="3">
        <v>1</v>
      </c>
      <c r="H1615" s="3">
        <v>1</v>
      </c>
      <c r="I1615" s="2">
        <v>6</v>
      </c>
      <c r="J1615" s="2">
        <v>1</v>
      </c>
      <c r="K1615" s="2" t="s">
        <v>30</v>
      </c>
      <c r="L1615" s="2" t="s">
        <v>31</v>
      </c>
      <c r="M1615" s="2" t="s">
        <v>32</v>
      </c>
      <c r="N1615" s="2">
        <v>0</v>
      </c>
      <c r="O1615" s="1">
        <v>10024290</v>
      </c>
      <c r="P1615" s="1">
        <v>10024290</v>
      </c>
      <c r="Q1615" s="1">
        <v>0</v>
      </c>
      <c r="R1615" s="2">
        <v>0</v>
      </c>
      <c r="S1615" s="2" t="s">
        <v>2311</v>
      </c>
      <c r="T1615" s="2" t="s">
        <v>2312</v>
      </c>
      <c r="U1615" s="2" t="s">
        <v>2313</v>
      </c>
      <c r="V1615" s="2" t="s">
        <v>2314</v>
      </c>
      <c r="W1615" s="2" t="s">
        <v>2315</v>
      </c>
      <c r="X1615" s="2">
        <v>3241000</v>
      </c>
      <c r="Y1615" s="96" t="s">
        <v>2316</v>
      </c>
    </row>
    <row r="1616" spans="1:25" ht="165" x14ac:dyDescent="0.2">
      <c r="A1616" s="2" t="s">
        <v>2491</v>
      </c>
      <c r="B1616" s="2" t="s">
        <v>2307</v>
      </c>
      <c r="C1616" s="2" t="s">
        <v>2308</v>
      </c>
      <c r="D1616" s="2" t="s">
        <v>2309</v>
      </c>
      <c r="E1616" s="2">
        <v>91111902</v>
      </c>
      <c r="F1616" s="2" t="s">
        <v>2476</v>
      </c>
      <c r="G1616" s="3">
        <v>1</v>
      </c>
      <c r="H1616" s="3">
        <v>1</v>
      </c>
      <c r="I1616" s="2">
        <v>6</v>
      </c>
      <c r="J1616" s="2">
        <v>1</v>
      </c>
      <c r="K1616" s="2" t="s">
        <v>30</v>
      </c>
      <c r="L1616" s="2" t="s">
        <v>31</v>
      </c>
      <c r="M1616" s="2" t="s">
        <v>32</v>
      </c>
      <c r="N1616" s="2">
        <v>0</v>
      </c>
      <c r="O1616" s="1">
        <v>10024290</v>
      </c>
      <c r="P1616" s="1">
        <v>10024290</v>
      </c>
      <c r="Q1616" s="1">
        <v>0</v>
      </c>
      <c r="R1616" s="2">
        <v>0</v>
      </c>
      <c r="S1616" s="2" t="s">
        <v>2311</v>
      </c>
      <c r="T1616" s="2" t="s">
        <v>2312</v>
      </c>
      <c r="U1616" s="2" t="s">
        <v>2313</v>
      </c>
      <c r="V1616" s="2" t="s">
        <v>2314</v>
      </c>
      <c r="W1616" s="2" t="s">
        <v>2315</v>
      </c>
      <c r="X1616" s="2">
        <v>3241000</v>
      </c>
      <c r="Y1616" s="96" t="s">
        <v>2316</v>
      </c>
    </row>
    <row r="1617" spans="1:25" ht="165" x14ac:dyDescent="0.2">
      <c r="A1617" s="2" t="s">
        <v>2492</v>
      </c>
      <c r="B1617" s="2" t="s">
        <v>2307</v>
      </c>
      <c r="C1617" s="2" t="s">
        <v>2308</v>
      </c>
      <c r="D1617" s="2" t="s">
        <v>2309</v>
      </c>
      <c r="E1617" s="2">
        <v>91111902</v>
      </c>
      <c r="F1617" s="2" t="s">
        <v>2476</v>
      </c>
      <c r="G1617" s="3">
        <v>1</v>
      </c>
      <c r="H1617" s="3">
        <v>1</v>
      </c>
      <c r="I1617" s="2">
        <v>6</v>
      </c>
      <c r="J1617" s="2">
        <v>1</v>
      </c>
      <c r="K1617" s="2" t="s">
        <v>30</v>
      </c>
      <c r="L1617" s="2" t="s">
        <v>31</v>
      </c>
      <c r="M1617" s="2" t="s">
        <v>32</v>
      </c>
      <c r="N1617" s="2">
        <v>0</v>
      </c>
      <c r="O1617" s="1">
        <v>10024290</v>
      </c>
      <c r="P1617" s="1">
        <v>10024290</v>
      </c>
      <c r="Q1617" s="1">
        <v>0</v>
      </c>
      <c r="R1617" s="2">
        <v>0</v>
      </c>
      <c r="S1617" s="2" t="s">
        <v>2311</v>
      </c>
      <c r="T1617" s="2" t="s">
        <v>2312</v>
      </c>
      <c r="U1617" s="2" t="s">
        <v>2313</v>
      </c>
      <c r="V1617" s="2" t="s">
        <v>2314</v>
      </c>
      <c r="W1617" s="2" t="s">
        <v>2315</v>
      </c>
      <c r="X1617" s="2">
        <v>3241000</v>
      </c>
      <c r="Y1617" s="96" t="s">
        <v>2316</v>
      </c>
    </row>
    <row r="1618" spans="1:25" ht="165" x14ac:dyDescent="0.2">
      <c r="A1618" s="2" t="s">
        <v>2493</v>
      </c>
      <c r="B1618" s="2" t="s">
        <v>2307</v>
      </c>
      <c r="C1618" s="2" t="s">
        <v>2308</v>
      </c>
      <c r="D1618" s="2" t="s">
        <v>2309</v>
      </c>
      <c r="E1618" s="2">
        <v>91111902</v>
      </c>
      <c r="F1618" s="2" t="s">
        <v>2476</v>
      </c>
      <c r="G1618" s="3">
        <v>1</v>
      </c>
      <c r="H1618" s="3">
        <v>1</v>
      </c>
      <c r="I1618" s="2">
        <v>6</v>
      </c>
      <c r="J1618" s="2">
        <v>1</v>
      </c>
      <c r="K1618" s="2" t="s">
        <v>30</v>
      </c>
      <c r="L1618" s="2" t="s">
        <v>31</v>
      </c>
      <c r="M1618" s="2" t="s">
        <v>32</v>
      </c>
      <c r="N1618" s="2">
        <v>0</v>
      </c>
      <c r="O1618" s="1">
        <v>10024290</v>
      </c>
      <c r="P1618" s="1">
        <v>10024290</v>
      </c>
      <c r="Q1618" s="1">
        <v>0</v>
      </c>
      <c r="R1618" s="2">
        <v>0</v>
      </c>
      <c r="S1618" s="2" t="s">
        <v>2311</v>
      </c>
      <c r="T1618" s="2" t="s">
        <v>2312</v>
      </c>
      <c r="U1618" s="2" t="s">
        <v>2313</v>
      </c>
      <c r="V1618" s="2" t="s">
        <v>2314</v>
      </c>
      <c r="W1618" s="2" t="s">
        <v>2315</v>
      </c>
      <c r="X1618" s="2">
        <v>3241000</v>
      </c>
      <c r="Y1618" s="96" t="s">
        <v>2316</v>
      </c>
    </row>
    <row r="1619" spans="1:25" ht="165" x14ac:dyDescent="0.2">
      <c r="A1619" s="2" t="s">
        <v>2494</v>
      </c>
      <c r="B1619" s="2" t="s">
        <v>2307</v>
      </c>
      <c r="C1619" s="2" t="s">
        <v>2308</v>
      </c>
      <c r="D1619" s="2" t="s">
        <v>2309</v>
      </c>
      <c r="E1619" s="2">
        <v>91111902</v>
      </c>
      <c r="F1619" s="2" t="s">
        <v>2476</v>
      </c>
      <c r="G1619" s="3">
        <v>1</v>
      </c>
      <c r="H1619" s="3">
        <v>1</v>
      </c>
      <c r="I1619" s="2">
        <v>6</v>
      </c>
      <c r="J1619" s="2">
        <v>1</v>
      </c>
      <c r="K1619" s="2" t="s">
        <v>30</v>
      </c>
      <c r="L1619" s="2" t="s">
        <v>31</v>
      </c>
      <c r="M1619" s="2" t="s">
        <v>32</v>
      </c>
      <c r="N1619" s="2">
        <v>0</v>
      </c>
      <c r="O1619" s="1">
        <v>10024290</v>
      </c>
      <c r="P1619" s="1">
        <v>10024290</v>
      </c>
      <c r="Q1619" s="1">
        <v>0</v>
      </c>
      <c r="R1619" s="2">
        <v>0</v>
      </c>
      <c r="S1619" s="2" t="s">
        <v>2311</v>
      </c>
      <c r="T1619" s="2" t="s">
        <v>2312</v>
      </c>
      <c r="U1619" s="2" t="s">
        <v>2313</v>
      </c>
      <c r="V1619" s="2" t="s">
        <v>2314</v>
      </c>
      <c r="W1619" s="2" t="s">
        <v>2315</v>
      </c>
      <c r="X1619" s="2">
        <v>3241000</v>
      </c>
      <c r="Y1619" s="96" t="s">
        <v>2316</v>
      </c>
    </row>
    <row r="1620" spans="1:25" ht="165" x14ac:dyDescent="0.2">
      <c r="A1620" s="2" t="s">
        <v>2495</v>
      </c>
      <c r="B1620" s="2" t="s">
        <v>2307</v>
      </c>
      <c r="C1620" s="2" t="s">
        <v>2308</v>
      </c>
      <c r="D1620" s="2" t="s">
        <v>2309</v>
      </c>
      <c r="E1620" s="2">
        <v>91111902</v>
      </c>
      <c r="F1620" s="2" t="s">
        <v>2476</v>
      </c>
      <c r="G1620" s="3">
        <v>1</v>
      </c>
      <c r="H1620" s="3">
        <v>1</v>
      </c>
      <c r="I1620" s="2">
        <v>6</v>
      </c>
      <c r="J1620" s="2">
        <v>1</v>
      </c>
      <c r="K1620" s="2" t="s">
        <v>30</v>
      </c>
      <c r="L1620" s="2" t="s">
        <v>31</v>
      </c>
      <c r="M1620" s="2" t="s">
        <v>32</v>
      </c>
      <c r="N1620" s="2">
        <v>0</v>
      </c>
      <c r="O1620" s="1">
        <v>10024290</v>
      </c>
      <c r="P1620" s="1">
        <v>10024290</v>
      </c>
      <c r="Q1620" s="1">
        <v>0</v>
      </c>
      <c r="R1620" s="2">
        <v>0</v>
      </c>
      <c r="S1620" s="2" t="s">
        <v>2311</v>
      </c>
      <c r="T1620" s="2" t="s">
        <v>2312</v>
      </c>
      <c r="U1620" s="2" t="s">
        <v>2313</v>
      </c>
      <c r="V1620" s="2" t="s">
        <v>2314</v>
      </c>
      <c r="W1620" s="2" t="s">
        <v>2315</v>
      </c>
      <c r="X1620" s="2">
        <v>3241000</v>
      </c>
      <c r="Y1620" s="96" t="s">
        <v>2316</v>
      </c>
    </row>
    <row r="1621" spans="1:25" ht="165" x14ac:dyDescent="0.2">
      <c r="A1621" s="2" t="s">
        <v>2496</v>
      </c>
      <c r="B1621" s="2" t="s">
        <v>2307</v>
      </c>
      <c r="C1621" s="2" t="s">
        <v>2308</v>
      </c>
      <c r="D1621" s="2" t="s">
        <v>2309</v>
      </c>
      <c r="E1621" s="2">
        <v>91111902</v>
      </c>
      <c r="F1621" s="2" t="s">
        <v>2476</v>
      </c>
      <c r="G1621" s="3">
        <v>1</v>
      </c>
      <c r="H1621" s="3">
        <v>1</v>
      </c>
      <c r="I1621" s="2">
        <v>6</v>
      </c>
      <c r="J1621" s="2">
        <v>1</v>
      </c>
      <c r="K1621" s="2" t="s">
        <v>30</v>
      </c>
      <c r="L1621" s="2" t="s">
        <v>31</v>
      </c>
      <c r="M1621" s="2" t="s">
        <v>32</v>
      </c>
      <c r="N1621" s="2">
        <v>0</v>
      </c>
      <c r="O1621" s="1">
        <v>10024290</v>
      </c>
      <c r="P1621" s="1">
        <v>10024290</v>
      </c>
      <c r="Q1621" s="1">
        <v>0</v>
      </c>
      <c r="R1621" s="2">
        <v>0</v>
      </c>
      <c r="S1621" s="2" t="s">
        <v>2311</v>
      </c>
      <c r="T1621" s="2" t="s">
        <v>2312</v>
      </c>
      <c r="U1621" s="2" t="s">
        <v>2313</v>
      </c>
      <c r="V1621" s="2" t="s">
        <v>2314</v>
      </c>
      <c r="W1621" s="2" t="s">
        <v>2315</v>
      </c>
      <c r="X1621" s="2">
        <v>3241000</v>
      </c>
      <c r="Y1621" s="96" t="s">
        <v>2316</v>
      </c>
    </row>
    <row r="1622" spans="1:25" ht="165" x14ac:dyDescent="0.2">
      <c r="A1622" s="2" t="s">
        <v>2497</v>
      </c>
      <c r="B1622" s="2" t="s">
        <v>2307</v>
      </c>
      <c r="C1622" s="2" t="s">
        <v>2308</v>
      </c>
      <c r="D1622" s="2" t="s">
        <v>2309</v>
      </c>
      <c r="E1622" s="2">
        <v>91111902</v>
      </c>
      <c r="F1622" s="2" t="s">
        <v>2476</v>
      </c>
      <c r="G1622" s="3">
        <v>1</v>
      </c>
      <c r="H1622" s="3">
        <v>1</v>
      </c>
      <c r="I1622" s="2">
        <v>6</v>
      </c>
      <c r="J1622" s="2">
        <v>1</v>
      </c>
      <c r="K1622" s="2" t="s">
        <v>30</v>
      </c>
      <c r="L1622" s="2" t="s">
        <v>31</v>
      </c>
      <c r="M1622" s="2" t="s">
        <v>32</v>
      </c>
      <c r="N1622" s="2">
        <v>0</v>
      </c>
      <c r="O1622" s="1">
        <v>10024290</v>
      </c>
      <c r="P1622" s="1">
        <v>10024290</v>
      </c>
      <c r="Q1622" s="1">
        <v>0</v>
      </c>
      <c r="R1622" s="2">
        <v>0</v>
      </c>
      <c r="S1622" s="2" t="s">
        <v>2311</v>
      </c>
      <c r="T1622" s="2" t="s">
        <v>2312</v>
      </c>
      <c r="U1622" s="2" t="s">
        <v>2313</v>
      </c>
      <c r="V1622" s="2" t="s">
        <v>2314</v>
      </c>
      <c r="W1622" s="2" t="s">
        <v>2315</v>
      </c>
      <c r="X1622" s="2">
        <v>3241000</v>
      </c>
      <c r="Y1622" s="96" t="s">
        <v>2316</v>
      </c>
    </row>
    <row r="1623" spans="1:25" ht="165" x14ac:dyDescent="0.2">
      <c r="A1623" s="2" t="s">
        <v>2498</v>
      </c>
      <c r="B1623" s="2" t="s">
        <v>2307</v>
      </c>
      <c r="C1623" s="2" t="s">
        <v>2308</v>
      </c>
      <c r="D1623" s="2" t="s">
        <v>2309</v>
      </c>
      <c r="E1623" s="2">
        <v>91111902</v>
      </c>
      <c r="F1623" s="2" t="s">
        <v>2476</v>
      </c>
      <c r="G1623" s="3">
        <v>1</v>
      </c>
      <c r="H1623" s="3">
        <v>1</v>
      </c>
      <c r="I1623" s="2">
        <v>6</v>
      </c>
      <c r="J1623" s="2">
        <v>1</v>
      </c>
      <c r="K1623" s="2" t="s">
        <v>30</v>
      </c>
      <c r="L1623" s="2" t="s">
        <v>31</v>
      </c>
      <c r="M1623" s="2" t="s">
        <v>32</v>
      </c>
      <c r="N1623" s="2">
        <v>0</v>
      </c>
      <c r="O1623" s="1">
        <v>10024290</v>
      </c>
      <c r="P1623" s="1">
        <v>10024290</v>
      </c>
      <c r="Q1623" s="1">
        <v>0</v>
      </c>
      <c r="R1623" s="2">
        <v>0</v>
      </c>
      <c r="S1623" s="2" t="s">
        <v>2311</v>
      </c>
      <c r="T1623" s="2" t="s">
        <v>2312</v>
      </c>
      <c r="U1623" s="2" t="s">
        <v>2313</v>
      </c>
      <c r="V1623" s="2" t="s">
        <v>2314</v>
      </c>
      <c r="W1623" s="2" t="s">
        <v>2315</v>
      </c>
      <c r="X1623" s="2">
        <v>3241000</v>
      </c>
      <c r="Y1623" s="96" t="s">
        <v>2316</v>
      </c>
    </row>
    <row r="1624" spans="1:25" ht="165" x14ac:dyDescent="0.2">
      <c r="A1624" s="2" t="s">
        <v>2499</v>
      </c>
      <c r="B1624" s="2" t="s">
        <v>2307</v>
      </c>
      <c r="C1624" s="2" t="s">
        <v>2308</v>
      </c>
      <c r="D1624" s="2" t="s">
        <v>2309</v>
      </c>
      <c r="E1624" s="2">
        <v>91111902</v>
      </c>
      <c r="F1624" s="2" t="s">
        <v>2476</v>
      </c>
      <c r="G1624" s="3">
        <v>1</v>
      </c>
      <c r="H1624" s="3">
        <v>1</v>
      </c>
      <c r="I1624" s="2">
        <v>6</v>
      </c>
      <c r="J1624" s="2">
        <v>1</v>
      </c>
      <c r="K1624" s="2" t="s">
        <v>30</v>
      </c>
      <c r="L1624" s="2" t="s">
        <v>31</v>
      </c>
      <c r="M1624" s="2" t="s">
        <v>32</v>
      </c>
      <c r="N1624" s="2">
        <v>0</v>
      </c>
      <c r="O1624" s="1">
        <v>10024290</v>
      </c>
      <c r="P1624" s="1">
        <v>10024290</v>
      </c>
      <c r="Q1624" s="1">
        <v>0</v>
      </c>
      <c r="R1624" s="2">
        <v>0</v>
      </c>
      <c r="S1624" s="2" t="s">
        <v>2311</v>
      </c>
      <c r="T1624" s="2" t="s">
        <v>2312</v>
      </c>
      <c r="U1624" s="2" t="s">
        <v>2313</v>
      </c>
      <c r="V1624" s="2" t="s">
        <v>2314</v>
      </c>
      <c r="W1624" s="2" t="s">
        <v>2315</v>
      </c>
      <c r="X1624" s="2">
        <v>3241000</v>
      </c>
      <c r="Y1624" s="96" t="s">
        <v>2316</v>
      </c>
    </row>
    <row r="1625" spans="1:25" ht="165" x14ac:dyDescent="0.2">
      <c r="A1625" s="2" t="s">
        <v>2500</v>
      </c>
      <c r="B1625" s="2" t="s">
        <v>2307</v>
      </c>
      <c r="C1625" s="2" t="s">
        <v>2308</v>
      </c>
      <c r="D1625" s="2" t="s">
        <v>2309</v>
      </c>
      <c r="E1625" s="2">
        <v>91111902</v>
      </c>
      <c r="F1625" s="2" t="s">
        <v>2476</v>
      </c>
      <c r="G1625" s="3">
        <v>1</v>
      </c>
      <c r="H1625" s="3">
        <v>1</v>
      </c>
      <c r="I1625" s="2">
        <v>6</v>
      </c>
      <c r="J1625" s="2">
        <v>1</v>
      </c>
      <c r="K1625" s="2" t="s">
        <v>30</v>
      </c>
      <c r="L1625" s="2" t="s">
        <v>31</v>
      </c>
      <c r="M1625" s="2" t="s">
        <v>32</v>
      </c>
      <c r="N1625" s="2">
        <v>0</v>
      </c>
      <c r="O1625" s="1">
        <v>10024290</v>
      </c>
      <c r="P1625" s="1">
        <v>10024290</v>
      </c>
      <c r="Q1625" s="1">
        <v>0</v>
      </c>
      <c r="R1625" s="2">
        <v>0</v>
      </c>
      <c r="S1625" s="2" t="s">
        <v>2311</v>
      </c>
      <c r="T1625" s="2" t="s">
        <v>2312</v>
      </c>
      <c r="U1625" s="2" t="s">
        <v>2313</v>
      </c>
      <c r="V1625" s="2" t="s">
        <v>2314</v>
      </c>
      <c r="W1625" s="2" t="s">
        <v>2315</v>
      </c>
      <c r="X1625" s="2">
        <v>3241000</v>
      </c>
      <c r="Y1625" s="96" t="s">
        <v>2316</v>
      </c>
    </row>
    <row r="1626" spans="1:25" ht="165" x14ac:dyDescent="0.2">
      <c r="A1626" s="2" t="s">
        <v>2501</v>
      </c>
      <c r="B1626" s="2" t="s">
        <v>2307</v>
      </c>
      <c r="C1626" s="2" t="s">
        <v>2308</v>
      </c>
      <c r="D1626" s="2" t="s">
        <v>2309</v>
      </c>
      <c r="E1626" s="2">
        <v>91111902</v>
      </c>
      <c r="F1626" s="2" t="s">
        <v>2476</v>
      </c>
      <c r="G1626" s="3">
        <v>1</v>
      </c>
      <c r="H1626" s="3">
        <v>1</v>
      </c>
      <c r="I1626" s="2">
        <v>6</v>
      </c>
      <c r="J1626" s="2">
        <v>1</v>
      </c>
      <c r="K1626" s="2" t="s">
        <v>30</v>
      </c>
      <c r="L1626" s="2" t="s">
        <v>31</v>
      </c>
      <c r="M1626" s="2" t="s">
        <v>32</v>
      </c>
      <c r="N1626" s="2">
        <v>0</v>
      </c>
      <c r="O1626" s="1">
        <v>10024290</v>
      </c>
      <c r="P1626" s="1">
        <v>10024290</v>
      </c>
      <c r="Q1626" s="1">
        <v>0</v>
      </c>
      <c r="R1626" s="2">
        <v>0</v>
      </c>
      <c r="S1626" s="2" t="s">
        <v>2311</v>
      </c>
      <c r="T1626" s="2" t="s">
        <v>2312</v>
      </c>
      <c r="U1626" s="2" t="s">
        <v>2313</v>
      </c>
      <c r="V1626" s="2" t="s">
        <v>2314</v>
      </c>
      <c r="W1626" s="2" t="s">
        <v>2315</v>
      </c>
      <c r="X1626" s="2">
        <v>3241000</v>
      </c>
      <c r="Y1626" s="96" t="s">
        <v>2316</v>
      </c>
    </row>
    <row r="1627" spans="1:25" ht="165" x14ac:dyDescent="0.2">
      <c r="A1627" s="2" t="s">
        <v>2502</v>
      </c>
      <c r="B1627" s="2" t="s">
        <v>2307</v>
      </c>
      <c r="C1627" s="2" t="s">
        <v>2308</v>
      </c>
      <c r="D1627" s="2" t="s">
        <v>2309</v>
      </c>
      <c r="E1627" s="2">
        <v>91111902</v>
      </c>
      <c r="F1627" s="2" t="s">
        <v>2476</v>
      </c>
      <c r="G1627" s="3">
        <v>1</v>
      </c>
      <c r="H1627" s="3">
        <v>1</v>
      </c>
      <c r="I1627" s="2">
        <v>6</v>
      </c>
      <c r="J1627" s="2">
        <v>1</v>
      </c>
      <c r="K1627" s="2" t="s">
        <v>30</v>
      </c>
      <c r="L1627" s="2" t="s">
        <v>31</v>
      </c>
      <c r="M1627" s="2" t="s">
        <v>32</v>
      </c>
      <c r="N1627" s="2">
        <v>0</v>
      </c>
      <c r="O1627" s="1">
        <v>10024290</v>
      </c>
      <c r="P1627" s="1">
        <v>10024290</v>
      </c>
      <c r="Q1627" s="1">
        <v>0</v>
      </c>
      <c r="R1627" s="2">
        <v>0</v>
      </c>
      <c r="S1627" s="2" t="s">
        <v>2311</v>
      </c>
      <c r="T1627" s="2" t="s">
        <v>2312</v>
      </c>
      <c r="U1627" s="2" t="s">
        <v>2313</v>
      </c>
      <c r="V1627" s="2" t="s">
        <v>2314</v>
      </c>
      <c r="W1627" s="2" t="s">
        <v>2315</v>
      </c>
      <c r="X1627" s="2">
        <v>3241000</v>
      </c>
      <c r="Y1627" s="96" t="s">
        <v>2316</v>
      </c>
    </row>
    <row r="1628" spans="1:25" ht="165" x14ac:dyDescent="0.2">
      <c r="A1628" s="2" t="s">
        <v>2503</v>
      </c>
      <c r="B1628" s="2" t="s">
        <v>2307</v>
      </c>
      <c r="C1628" s="2" t="s">
        <v>2308</v>
      </c>
      <c r="D1628" s="2" t="s">
        <v>2309</v>
      </c>
      <c r="E1628" s="2">
        <v>91111902</v>
      </c>
      <c r="F1628" s="2" t="s">
        <v>2476</v>
      </c>
      <c r="G1628" s="3">
        <v>1</v>
      </c>
      <c r="H1628" s="3">
        <v>1</v>
      </c>
      <c r="I1628" s="2">
        <v>6</v>
      </c>
      <c r="J1628" s="2">
        <v>1</v>
      </c>
      <c r="K1628" s="2" t="s">
        <v>30</v>
      </c>
      <c r="L1628" s="2" t="s">
        <v>31</v>
      </c>
      <c r="M1628" s="2" t="s">
        <v>32</v>
      </c>
      <c r="N1628" s="2">
        <v>0</v>
      </c>
      <c r="O1628" s="1">
        <v>10024290</v>
      </c>
      <c r="P1628" s="1">
        <v>10024290</v>
      </c>
      <c r="Q1628" s="1">
        <v>0</v>
      </c>
      <c r="R1628" s="2">
        <v>0</v>
      </c>
      <c r="S1628" s="2" t="s">
        <v>2311</v>
      </c>
      <c r="T1628" s="2" t="s">
        <v>2312</v>
      </c>
      <c r="U1628" s="2" t="s">
        <v>2313</v>
      </c>
      <c r="V1628" s="2" t="s">
        <v>2314</v>
      </c>
      <c r="W1628" s="2" t="s">
        <v>2315</v>
      </c>
      <c r="X1628" s="2">
        <v>3241000</v>
      </c>
      <c r="Y1628" s="96" t="s">
        <v>2316</v>
      </c>
    </row>
    <row r="1629" spans="1:25" ht="165" x14ac:dyDescent="0.2">
      <c r="A1629" s="2" t="s">
        <v>2504</v>
      </c>
      <c r="B1629" s="2" t="s">
        <v>2307</v>
      </c>
      <c r="C1629" s="2" t="s">
        <v>2308</v>
      </c>
      <c r="D1629" s="2" t="s">
        <v>2309</v>
      </c>
      <c r="E1629" s="2">
        <v>91111902</v>
      </c>
      <c r="F1629" s="2" t="s">
        <v>2476</v>
      </c>
      <c r="G1629" s="3">
        <v>1</v>
      </c>
      <c r="H1629" s="3">
        <v>1</v>
      </c>
      <c r="I1629" s="2">
        <v>6</v>
      </c>
      <c r="J1629" s="2">
        <v>1</v>
      </c>
      <c r="K1629" s="2" t="s">
        <v>30</v>
      </c>
      <c r="L1629" s="2" t="s">
        <v>31</v>
      </c>
      <c r="M1629" s="2" t="s">
        <v>32</v>
      </c>
      <c r="N1629" s="2">
        <v>0</v>
      </c>
      <c r="O1629" s="1">
        <v>10024290</v>
      </c>
      <c r="P1629" s="1">
        <v>10024290</v>
      </c>
      <c r="Q1629" s="1">
        <v>0</v>
      </c>
      <c r="R1629" s="2">
        <v>0</v>
      </c>
      <c r="S1629" s="2" t="s">
        <v>2311</v>
      </c>
      <c r="T1629" s="2" t="s">
        <v>2312</v>
      </c>
      <c r="U1629" s="2" t="s">
        <v>2313</v>
      </c>
      <c r="V1629" s="2" t="s">
        <v>2314</v>
      </c>
      <c r="W1629" s="2" t="s">
        <v>2315</v>
      </c>
      <c r="X1629" s="2">
        <v>3241000</v>
      </c>
      <c r="Y1629" s="96" t="s">
        <v>2316</v>
      </c>
    </row>
    <row r="1630" spans="1:25" ht="165" x14ac:dyDescent="0.2">
      <c r="A1630" s="2" t="s">
        <v>2505</v>
      </c>
      <c r="B1630" s="2" t="s">
        <v>2307</v>
      </c>
      <c r="C1630" s="2" t="s">
        <v>2308</v>
      </c>
      <c r="D1630" s="2" t="s">
        <v>2309</v>
      </c>
      <c r="E1630" s="2">
        <v>91111902</v>
      </c>
      <c r="F1630" s="2" t="s">
        <v>2476</v>
      </c>
      <c r="G1630" s="3">
        <v>1</v>
      </c>
      <c r="H1630" s="3">
        <v>1</v>
      </c>
      <c r="I1630" s="2">
        <v>6</v>
      </c>
      <c r="J1630" s="2">
        <v>1</v>
      </c>
      <c r="K1630" s="2" t="s">
        <v>30</v>
      </c>
      <c r="L1630" s="2" t="s">
        <v>31</v>
      </c>
      <c r="M1630" s="2" t="s">
        <v>32</v>
      </c>
      <c r="N1630" s="2">
        <v>0</v>
      </c>
      <c r="O1630" s="1">
        <v>10024290</v>
      </c>
      <c r="P1630" s="1">
        <v>10024290</v>
      </c>
      <c r="Q1630" s="1">
        <v>0</v>
      </c>
      <c r="R1630" s="2">
        <v>0</v>
      </c>
      <c r="S1630" s="2" t="s">
        <v>2311</v>
      </c>
      <c r="T1630" s="2" t="s">
        <v>2312</v>
      </c>
      <c r="U1630" s="2" t="s">
        <v>2313</v>
      </c>
      <c r="V1630" s="2" t="s">
        <v>2314</v>
      </c>
      <c r="W1630" s="2" t="s">
        <v>2315</v>
      </c>
      <c r="X1630" s="2">
        <v>3241000</v>
      </c>
      <c r="Y1630" s="96" t="s">
        <v>2316</v>
      </c>
    </row>
    <row r="1631" spans="1:25" ht="165" x14ac:dyDescent="0.2">
      <c r="A1631" s="2" t="s">
        <v>2506</v>
      </c>
      <c r="B1631" s="2" t="s">
        <v>2307</v>
      </c>
      <c r="C1631" s="2" t="s">
        <v>2308</v>
      </c>
      <c r="D1631" s="2" t="s">
        <v>2309</v>
      </c>
      <c r="E1631" s="2">
        <v>91111902</v>
      </c>
      <c r="F1631" s="2" t="s">
        <v>2476</v>
      </c>
      <c r="G1631" s="3">
        <v>1</v>
      </c>
      <c r="H1631" s="3">
        <v>1</v>
      </c>
      <c r="I1631" s="2">
        <v>6</v>
      </c>
      <c r="J1631" s="2">
        <v>1</v>
      </c>
      <c r="K1631" s="2" t="s">
        <v>30</v>
      </c>
      <c r="L1631" s="2" t="s">
        <v>31</v>
      </c>
      <c r="M1631" s="2" t="s">
        <v>32</v>
      </c>
      <c r="N1631" s="2">
        <v>0</v>
      </c>
      <c r="O1631" s="1">
        <v>10024290</v>
      </c>
      <c r="P1631" s="1">
        <v>10024290</v>
      </c>
      <c r="Q1631" s="1">
        <v>0</v>
      </c>
      <c r="R1631" s="2">
        <v>0</v>
      </c>
      <c r="S1631" s="2" t="s">
        <v>2311</v>
      </c>
      <c r="T1631" s="2" t="s">
        <v>2312</v>
      </c>
      <c r="U1631" s="2" t="s">
        <v>2313</v>
      </c>
      <c r="V1631" s="2" t="s">
        <v>2314</v>
      </c>
      <c r="W1631" s="2" t="s">
        <v>2315</v>
      </c>
      <c r="X1631" s="2">
        <v>3241000</v>
      </c>
      <c r="Y1631" s="96" t="s">
        <v>2316</v>
      </c>
    </row>
    <row r="1632" spans="1:25" ht="165" x14ac:dyDescent="0.2">
      <c r="A1632" s="2" t="s">
        <v>2507</v>
      </c>
      <c r="B1632" s="2" t="s">
        <v>2307</v>
      </c>
      <c r="C1632" s="2" t="s">
        <v>2308</v>
      </c>
      <c r="D1632" s="2" t="s">
        <v>2309</v>
      </c>
      <c r="E1632" s="2">
        <v>91111902</v>
      </c>
      <c r="F1632" s="2" t="s">
        <v>2476</v>
      </c>
      <c r="G1632" s="3">
        <v>1</v>
      </c>
      <c r="H1632" s="3">
        <v>1</v>
      </c>
      <c r="I1632" s="2">
        <v>6</v>
      </c>
      <c r="J1632" s="2">
        <v>1</v>
      </c>
      <c r="K1632" s="2" t="s">
        <v>30</v>
      </c>
      <c r="L1632" s="2" t="s">
        <v>31</v>
      </c>
      <c r="M1632" s="2" t="s">
        <v>32</v>
      </c>
      <c r="N1632" s="2">
        <v>0</v>
      </c>
      <c r="O1632" s="1">
        <v>10024290</v>
      </c>
      <c r="P1632" s="1">
        <v>10024290</v>
      </c>
      <c r="Q1632" s="1">
        <v>0</v>
      </c>
      <c r="R1632" s="2">
        <v>0</v>
      </c>
      <c r="S1632" s="2" t="s">
        <v>2311</v>
      </c>
      <c r="T1632" s="2" t="s">
        <v>2312</v>
      </c>
      <c r="U1632" s="2" t="s">
        <v>2313</v>
      </c>
      <c r="V1632" s="2" t="s">
        <v>2314</v>
      </c>
      <c r="W1632" s="2" t="s">
        <v>2315</v>
      </c>
      <c r="X1632" s="2">
        <v>3241000</v>
      </c>
      <c r="Y1632" s="96" t="s">
        <v>2316</v>
      </c>
    </row>
    <row r="1633" spans="1:25" ht="165" x14ac:dyDescent="0.2">
      <c r="A1633" s="2" t="s">
        <v>2508</v>
      </c>
      <c r="B1633" s="2" t="s">
        <v>2307</v>
      </c>
      <c r="C1633" s="2" t="s">
        <v>2308</v>
      </c>
      <c r="D1633" s="2" t="s">
        <v>2309</v>
      </c>
      <c r="E1633" s="2">
        <v>91111902</v>
      </c>
      <c r="F1633" s="2" t="s">
        <v>2476</v>
      </c>
      <c r="G1633" s="3">
        <v>1</v>
      </c>
      <c r="H1633" s="3">
        <v>1</v>
      </c>
      <c r="I1633" s="2">
        <v>6</v>
      </c>
      <c r="J1633" s="2">
        <v>1</v>
      </c>
      <c r="K1633" s="2" t="s">
        <v>30</v>
      </c>
      <c r="L1633" s="2" t="s">
        <v>31</v>
      </c>
      <c r="M1633" s="2" t="s">
        <v>32</v>
      </c>
      <c r="N1633" s="2">
        <v>0</v>
      </c>
      <c r="O1633" s="1">
        <v>10024290</v>
      </c>
      <c r="P1633" s="1">
        <v>10024290</v>
      </c>
      <c r="Q1633" s="1">
        <v>0</v>
      </c>
      <c r="R1633" s="2">
        <v>0</v>
      </c>
      <c r="S1633" s="2" t="s">
        <v>2311</v>
      </c>
      <c r="T1633" s="2" t="s">
        <v>2312</v>
      </c>
      <c r="U1633" s="2" t="s">
        <v>2313</v>
      </c>
      <c r="V1633" s="2" t="s">
        <v>2314</v>
      </c>
      <c r="W1633" s="2" t="s">
        <v>2315</v>
      </c>
      <c r="X1633" s="2">
        <v>3241000</v>
      </c>
      <c r="Y1633" s="96" t="s">
        <v>2316</v>
      </c>
    </row>
    <row r="1634" spans="1:25" ht="165" x14ac:dyDescent="0.2">
      <c r="A1634" s="2" t="s">
        <v>2509</v>
      </c>
      <c r="B1634" s="2" t="s">
        <v>2307</v>
      </c>
      <c r="C1634" s="2" t="s">
        <v>2308</v>
      </c>
      <c r="D1634" s="2" t="s">
        <v>2309</v>
      </c>
      <c r="E1634" s="2">
        <v>91111902</v>
      </c>
      <c r="F1634" s="2" t="s">
        <v>2476</v>
      </c>
      <c r="G1634" s="3">
        <v>1</v>
      </c>
      <c r="H1634" s="3">
        <v>1</v>
      </c>
      <c r="I1634" s="2">
        <v>6</v>
      </c>
      <c r="J1634" s="2">
        <v>1</v>
      </c>
      <c r="K1634" s="2" t="s">
        <v>30</v>
      </c>
      <c r="L1634" s="2" t="s">
        <v>31</v>
      </c>
      <c r="M1634" s="2" t="s">
        <v>32</v>
      </c>
      <c r="N1634" s="2">
        <v>0</v>
      </c>
      <c r="O1634" s="1">
        <v>10024290</v>
      </c>
      <c r="P1634" s="1">
        <v>10024290</v>
      </c>
      <c r="Q1634" s="1">
        <v>0</v>
      </c>
      <c r="R1634" s="2">
        <v>0</v>
      </c>
      <c r="S1634" s="2" t="s">
        <v>2311</v>
      </c>
      <c r="T1634" s="2" t="s">
        <v>2312</v>
      </c>
      <c r="U1634" s="2" t="s">
        <v>2313</v>
      </c>
      <c r="V1634" s="2" t="s">
        <v>2314</v>
      </c>
      <c r="W1634" s="2" t="s">
        <v>2315</v>
      </c>
      <c r="X1634" s="2">
        <v>3241000</v>
      </c>
      <c r="Y1634" s="96" t="s">
        <v>2316</v>
      </c>
    </row>
    <row r="1635" spans="1:25" ht="165" x14ac:dyDescent="0.2">
      <c r="A1635" s="2" t="s">
        <v>2510</v>
      </c>
      <c r="B1635" s="2" t="s">
        <v>2307</v>
      </c>
      <c r="C1635" s="2" t="s">
        <v>2308</v>
      </c>
      <c r="D1635" s="2" t="s">
        <v>2309</v>
      </c>
      <c r="E1635" s="2">
        <v>91111902</v>
      </c>
      <c r="F1635" s="2" t="s">
        <v>2476</v>
      </c>
      <c r="G1635" s="3">
        <v>1</v>
      </c>
      <c r="H1635" s="3">
        <v>1</v>
      </c>
      <c r="I1635" s="2">
        <v>6</v>
      </c>
      <c r="J1635" s="2">
        <v>1</v>
      </c>
      <c r="K1635" s="2" t="s">
        <v>30</v>
      </c>
      <c r="L1635" s="2" t="s">
        <v>31</v>
      </c>
      <c r="M1635" s="2" t="s">
        <v>32</v>
      </c>
      <c r="N1635" s="2">
        <v>0</v>
      </c>
      <c r="O1635" s="1">
        <v>10024290</v>
      </c>
      <c r="P1635" s="1">
        <v>10024290</v>
      </c>
      <c r="Q1635" s="1">
        <v>0</v>
      </c>
      <c r="R1635" s="2">
        <v>0</v>
      </c>
      <c r="S1635" s="2" t="s">
        <v>2311</v>
      </c>
      <c r="T1635" s="2" t="s">
        <v>2312</v>
      </c>
      <c r="U1635" s="2" t="s">
        <v>2313</v>
      </c>
      <c r="V1635" s="2" t="s">
        <v>2314</v>
      </c>
      <c r="W1635" s="2" t="s">
        <v>2315</v>
      </c>
      <c r="X1635" s="2">
        <v>3241000</v>
      </c>
      <c r="Y1635" s="96" t="s">
        <v>2316</v>
      </c>
    </row>
    <row r="1636" spans="1:25" ht="165" x14ac:dyDescent="0.2">
      <c r="A1636" s="2" t="s">
        <v>2511</v>
      </c>
      <c r="B1636" s="2" t="s">
        <v>2307</v>
      </c>
      <c r="C1636" s="2" t="s">
        <v>2308</v>
      </c>
      <c r="D1636" s="2" t="s">
        <v>2309</v>
      </c>
      <c r="E1636" s="2">
        <v>91111902</v>
      </c>
      <c r="F1636" s="2" t="s">
        <v>2476</v>
      </c>
      <c r="G1636" s="3">
        <v>1</v>
      </c>
      <c r="H1636" s="3">
        <v>1</v>
      </c>
      <c r="I1636" s="2">
        <v>6</v>
      </c>
      <c r="J1636" s="2">
        <v>1</v>
      </c>
      <c r="K1636" s="2" t="s">
        <v>30</v>
      </c>
      <c r="L1636" s="2" t="s">
        <v>31</v>
      </c>
      <c r="M1636" s="2" t="s">
        <v>32</v>
      </c>
      <c r="N1636" s="2">
        <v>0</v>
      </c>
      <c r="O1636" s="1">
        <v>10024290</v>
      </c>
      <c r="P1636" s="1">
        <v>10024290</v>
      </c>
      <c r="Q1636" s="1">
        <v>0</v>
      </c>
      <c r="R1636" s="2">
        <v>0</v>
      </c>
      <c r="S1636" s="2" t="s">
        <v>2311</v>
      </c>
      <c r="T1636" s="2" t="s">
        <v>2312</v>
      </c>
      <c r="U1636" s="2" t="s">
        <v>2313</v>
      </c>
      <c r="V1636" s="2" t="s">
        <v>2314</v>
      </c>
      <c r="W1636" s="2" t="s">
        <v>2315</v>
      </c>
      <c r="X1636" s="2">
        <v>3241000</v>
      </c>
      <c r="Y1636" s="96" t="s">
        <v>2316</v>
      </c>
    </row>
    <row r="1637" spans="1:25" ht="165" x14ac:dyDescent="0.2">
      <c r="A1637" s="2" t="s">
        <v>2512</v>
      </c>
      <c r="B1637" s="2" t="s">
        <v>2307</v>
      </c>
      <c r="C1637" s="2" t="s">
        <v>2308</v>
      </c>
      <c r="D1637" s="2" t="s">
        <v>2309</v>
      </c>
      <c r="E1637" s="2">
        <v>91111902</v>
      </c>
      <c r="F1637" s="2" t="s">
        <v>2476</v>
      </c>
      <c r="G1637" s="3">
        <v>1</v>
      </c>
      <c r="H1637" s="3">
        <v>1</v>
      </c>
      <c r="I1637" s="2">
        <v>6</v>
      </c>
      <c r="J1637" s="2">
        <v>1</v>
      </c>
      <c r="K1637" s="2" t="s">
        <v>30</v>
      </c>
      <c r="L1637" s="2" t="s">
        <v>31</v>
      </c>
      <c r="M1637" s="2" t="s">
        <v>32</v>
      </c>
      <c r="N1637" s="2">
        <v>0</v>
      </c>
      <c r="O1637" s="1">
        <v>10024290</v>
      </c>
      <c r="P1637" s="1">
        <v>10024290</v>
      </c>
      <c r="Q1637" s="1">
        <v>0</v>
      </c>
      <c r="R1637" s="2">
        <v>0</v>
      </c>
      <c r="S1637" s="2" t="s">
        <v>2311</v>
      </c>
      <c r="T1637" s="2" t="s">
        <v>2312</v>
      </c>
      <c r="U1637" s="2" t="s">
        <v>2313</v>
      </c>
      <c r="V1637" s="2" t="s">
        <v>2314</v>
      </c>
      <c r="W1637" s="2" t="s">
        <v>2315</v>
      </c>
      <c r="X1637" s="2">
        <v>3241000</v>
      </c>
      <c r="Y1637" s="96" t="s">
        <v>2316</v>
      </c>
    </row>
    <row r="1638" spans="1:25" ht="165" x14ac:dyDescent="0.2">
      <c r="A1638" s="2" t="s">
        <v>2513</v>
      </c>
      <c r="B1638" s="2" t="s">
        <v>2307</v>
      </c>
      <c r="C1638" s="2" t="s">
        <v>2308</v>
      </c>
      <c r="D1638" s="2" t="s">
        <v>2309</v>
      </c>
      <c r="E1638" s="2">
        <v>91111902</v>
      </c>
      <c r="F1638" s="2" t="s">
        <v>2476</v>
      </c>
      <c r="G1638" s="3">
        <v>1</v>
      </c>
      <c r="H1638" s="3">
        <v>1</v>
      </c>
      <c r="I1638" s="2">
        <v>6</v>
      </c>
      <c r="J1638" s="2">
        <v>1</v>
      </c>
      <c r="K1638" s="2" t="s">
        <v>30</v>
      </c>
      <c r="L1638" s="2" t="s">
        <v>31</v>
      </c>
      <c r="M1638" s="2" t="s">
        <v>32</v>
      </c>
      <c r="N1638" s="2">
        <v>0</v>
      </c>
      <c r="O1638" s="1">
        <v>10024290</v>
      </c>
      <c r="P1638" s="1">
        <v>10024290</v>
      </c>
      <c r="Q1638" s="1">
        <v>0</v>
      </c>
      <c r="R1638" s="2">
        <v>0</v>
      </c>
      <c r="S1638" s="2" t="s">
        <v>2311</v>
      </c>
      <c r="T1638" s="2" t="s">
        <v>2312</v>
      </c>
      <c r="U1638" s="2" t="s">
        <v>2313</v>
      </c>
      <c r="V1638" s="2" t="s">
        <v>2314</v>
      </c>
      <c r="W1638" s="2" t="s">
        <v>2315</v>
      </c>
      <c r="X1638" s="2">
        <v>3241000</v>
      </c>
      <c r="Y1638" s="96" t="s">
        <v>2316</v>
      </c>
    </row>
    <row r="1639" spans="1:25" ht="165" x14ac:dyDescent="0.2">
      <c r="A1639" s="2" t="s">
        <v>2514</v>
      </c>
      <c r="B1639" s="2" t="s">
        <v>2307</v>
      </c>
      <c r="C1639" s="2" t="s">
        <v>2308</v>
      </c>
      <c r="D1639" s="2" t="s">
        <v>2309</v>
      </c>
      <c r="E1639" s="2">
        <v>91111902</v>
      </c>
      <c r="F1639" s="2" t="s">
        <v>2476</v>
      </c>
      <c r="G1639" s="3">
        <v>1</v>
      </c>
      <c r="H1639" s="3">
        <v>1</v>
      </c>
      <c r="I1639" s="2">
        <v>6</v>
      </c>
      <c r="J1639" s="2">
        <v>1</v>
      </c>
      <c r="K1639" s="2" t="s">
        <v>30</v>
      </c>
      <c r="L1639" s="2" t="s">
        <v>31</v>
      </c>
      <c r="M1639" s="2" t="s">
        <v>32</v>
      </c>
      <c r="N1639" s="2">
        <v>0</v>
      </c>
      <c r="O1639" s="1">
        <v>10024290</v>
      </c>
      <c r="P1639" s="1">
        <v>10024290</v>
      </c>
      <c r="Q1639" s="1">
        <v>0</v>
      </c>
      <c r="R1639" s="2">
        <v>0</v>
      </c>
      <c r="S1639" s="2" t="s">
        <v>2311</v>
      </c>
      <c r="T1639" s="2" t="s">
        <v>2312</v>
      </c>
      <c r="U1639" s="2" t="s">
        <v>2313</v>
      </c>
      <c r="V1639" s="2" t="s">
        <v>2314</v>
      </c>
      <c r="W1639" s="2" t="s">
        <v>2315</v>
      </c>
      <c r="X1639" s="2">
        <v>3241000</v>
      </c>
      <c r="Y1639" s="96" t="s">
        <v>2316</v>
      </c>
    </row>
    <row r="1640" spans="1:25" ht="165" x14ac:dyDescent="0.2">
      <c r="A1640" s="2" t="s">
        <v>2515</v>
      </c>
      <c r="B1640" s="2" t="s">
        <v>2307</v>
      </c>
      <c r="C1640" s="2" t="s">
        <v>2308</v>
      </c>
      <c r="D1640" s="2" t="s">
        <v>2309</v>
      </c>
      <c r="E1640" s="2">
        <v>91111902</v>
      </c>
      <c r="F1640" s="2" t="s">
        <v>2476</v>
      </c>
      <c r="G1640" s="3">
        <v>1</v>
      </c>
      <c r="H1640" s="3">
        <v>1</v>
      </c>
      <c r="I1640" s="2">
        <v>6</v>
      </c>
      <c r="J1640" s="2">
        <v>1</v>
      </c>
      <c r="K1640" s="2" t="s">
        <v>30</v>
      </c>
      <c r="L1640" s="2" t="s">
        <v>31</v>
      </c>
      <c r="M1640" s="2" t="s">
        <v>32</v>
      </c>
      <c r="N1640" s="2">
        <v>0</v>
      </c>
      <c r="O1640" s="1">
        <v>10024290</v>
      </c>
      <c r="P1640" s="1">
        <v>10024290</v>
      </c>
      <c r="Q1640" s="1">
        <v>0</v>
      </c>
      <c r="R1640" s="2">
        <v>0</v>
      </c>
      <c r="S1640" s="2" t="s">
        <v>2311</v>
      </c>
      <c r="T1640" s="2" t="s">
        <v>2312</v>
      </c>
      <c r="U1640" s="2" t="s">
        <v>2313</v>
      </c>
      <c r="V1640" s="2" t="s">
        <v>2314</v>
      </c>
      <c r="W1640" s="2" t="s">
        <v>2315</v>
      </c>
      <c r="X1640" s="2">
        <v>3241000</v>
      </c>
      <c r="Y1640" s="96" t="s">
        <v>2316</v>
      </c>
    </row>
    <row r="1641" spans="1:25" ht="165" x14ac:dyDescent="0.2">
      <c r="A1641" s="2" t="s">
        <v>2516</v>
      </c>
      <c r="B1641" s="2" t="s">
        <v>2307</v>
      </c>
      <c r="C1641" s="2" t="s">
        <v>2308</v>
      </c>
      <c r="D1641" s="2" t="s">
        <v>2309</v>
      </c>
      <c r="E1641" s="2">
        <v>91111902</v>
      </c>
      <c r="F1641" s="2" t="s">
        <v>2476</v>
      </c>
      <c r="G1641" s="3">
        <v>1</v>
      </c>
      <c r="H1641" s="3">
        <v>1</v>
      </c>
      <c r="I1641" s="2">
        <v>6</v>
      </c>
      <c r="J1641" s="2">
        <v>1</v>
      </c>
      <c r="K1641" s="2" t="s">
        <v>30</v>
      </c>
      <c r="L1641" s="2" t="s">
        <v>31</v>
      </c>
      <c r="M1641" s="2" t="s">
        <v>32</v>
      </c>
      <c r="N1641" s="2">
        <v>0</v>
      </c>
      <c r="O1641" s="1">
        <v>10024290</v>
      </c>
      <c r="P1641" s="1">
        <v>10024290</v>
      </c>
      <c r="Q1641" s="1">
        <v>0</v>
      </c>
      <c r="R1641" s="2">
        <v>0</v>
      </c>
      <c r="S1641" s="2" t="s">
        <v>2311</v>
      </c>
      <c r="T1641" s="2" t="s">
        <v>2312</v>
      </c>
      <c r="U1641" s="2" t="s">
        <v>2313</v>
      </c>
      <c r="V1641" s="2" t="s">
        <v>2314</v>
      </c>
      <c r="W1641" s="2" t="s">
        <v>2315</v>
      </c>
      <c r="X1641" s="2">
        <v>3241000</v>
      </c>
      <c r="Y1641" s="96" t="s">
        <v>2316</v>
      </c>
    </row>
    <row r="1642" spans="1:25" ht="165" x14ac:dyDescent="0.2">
      <c r="A1642" s="2" t="s">
        <v>2517</v>
      </c>
      <c r="B1642" s="2" t="s">
        <v>2307</v>
      </c>
      <c r="C1642" s="2" t="s">
        <v>2308</v>
      </c>
      <c r="D1642" s="2" t="s">
        <v>2309</v>
      </c>
      <c r="E1642" s="2">
        <v>91111902</v>
      </c>
      <c r="F1642" s="2" t="s">
        <v>2476</v>
      </c>
      <c r="G1642" s="3">
        <v>1</v>
      </c>
      <c r="H1642" s="3">
        <v>1</v>
      </c>
      <c r="I1642" s="2">
        <v>6</v>
      </c>
      <c r="J1642" s="2">
        <v>1</v>
      </c>
      <c r="K1642" s="2" t="s">
        <v>30</v>
      </c>
      <c r="L1642" s="2" t="s">
        <v>31</v>
      </c>
      <c r="M1642" s="2" t="s">
        <v>32</v>
      </c>
      <c r="N1642" s="2">
        <v>0</v>
      </c>
      <c r="O1642" s="1">
        <v>10024290</v>
      </c>
      <c r="P1642" s="1">
        <v>10024290</v>
      </c>
      <c r="Q1642" s="1">
        <v>0</v>
      </c>
      <c r="R1642" s="2">
        <v>0</v>
      </c>
      <c r="S1642" s="2" t="s">
        <v>2311</v>
      </c>
      <c r="T1642" s="2" t="s">
        <v>2312</v>
      </c>
      <c r="U1642" s="2" t="s">
        <v>2313</v>
      </c>
      <c r="V1642" s="2" t="s">
        <v>2314</v>
      </c>
      <c r="W1642" s="2" t="s">
        <v>2315</v>
      </c>
      <c r="X1642" s="2">
        <v>3241000</v>
      </c>
      <c r="Y1642" s="96" t="s">
        <v>2316</v>
      </c>
    </row>
    <row r="1643" spans="1:25" ht="165" x14ac:dyDescent="0.2">
      <c r="A1643" s="2" t="s">
        <v>2518</v>
      </c>
      <c r="B1643" s="2" t="s">
        <v>2307</v>
      </c>
      <c r="C1643" s="2" t="s">
        <v>2308</v>
      </c>
      <c r="D1643" s="2" t="s">
        <v>2309</v>
      </c>
      <c r="E1643" s="2">
        <v>91111902</v>
      </c>
      <c r="F1643" s="2" t="s">
        <v>2476</v>
      </c>
      <c r="G1643" s="3">
        <v>1</v>
      </c>
      <c r="H1643" s="3">
        <v>1</v>
      </c>
      <c r="I1643" s="2">
        <v>6</v>
      </c>
      <c r="J1643" s="2">
        <v>1</v>
      </c>
      <c r="K1643" s="2" t="s">
        <v>30</v>
      </c>
      <c r="L1643" s="2" t="s">
        <v>31</v>
      </c>
      <c r="M1643" s="2" t="s">
        <v>32</v>
      </c>
      <c r="N1643" s="2">
        <v>0</v>
      </c>
      <c r="O1643" s="1">
        <v>10024290</v>
      </c>
      <c r="P1643" s="1">
        <v>10024290</v>
      </c>
      <c r="Q1643" s="1">
        <v>0</v>
      </c>
      <c r="R1643" s="2">
        <v>0</v>
      </c>
      <c r="S1643" s="2" t="s">
        <v>2311</v>
      </c>
      <c r="T1643" s="2" t="s">
        <v>2312</v>
      </c>
      <c r="U1643" s="2" t="s">
        <v>2313</v>
      </c>
      <c r="V1643" s="2" t="s">
        <v>2314</v>
      </c>
      <c r="W1643" s="2" t="s">
        <v>2315</v>
      </c>
      <c r="X1643" s="2">
        <v>3241000</v>
      </c>
      <c r="Y1643" s="96" t="s">
        <v>2316</v>
      </c>
    </row>
    <row r="1644" spans="1:25" ht="165" x14ac:dyDescent="0.2">
      <c r="A1644" s="2" t="s">
        <v>2519</v>
      </c>
      <c r="B1644" s="2" t="s">
        <v>2307</v>
      </c>
      <c r="C1644" s="2" t="s">
        <v>2308</v>
      </c>
      <c r="D1644" s="2" t="s">
        <v>2309</v>
      </c>
      <c r="E1644" s="2">
        <v>91111902</v>
      </c>
      <c r="F1644" s="2" t="s">
        <v>2476</v>
      </c>
      <c r="G1644" s="3">
        <v>1</v>
      </c>
      <c r="H1644" s="3">
        <v>1</v>
      </c>
      <c r="I1644" s="2">
        <v>6</v>
      </c>
      <c r="J1644" s="2">
        <v>1</v>
      </c>
      <c r="K1644" s="2" t="s">
        <v>30</v>
      </c>
      <c r="L1644" s="2" t="s">
        <v>31</v>
      </c>
      <c r="M1644" s="2" t="s">
        <v>32</v>
      </c>
      <c r="N1644" s="2">
        <v>0</v>
      </c>
      <c r="O1644" s="1">
        <v>10024290</v>
      </c>
      <c r="P1644" s="1">
        <v>10024290</v>
      </c>
      <c r="Q1644" s="1">
        <v>0</v>
      </c>
      <c r="R1644" s="2">
        <v>0</v>
      </c>
      <c r="S1644" s="2" t="s">
        <v>2311</v>
      </c>
      <c r="T1644" s="2" t="s">
        <v>2312</v>
      </c>
      <c r="U1644" s="2" t="s">
        <v>2313</v>
      </c>
      <c r="V1644" s="2" t="s">
        <v>2314</v>
      </c>
      <c r="W1644" s="2" t="s">
        <v>2315</v>
      </c>
      <c r="X1644" s="2">
        <v>3241000</v>
      </c>
      <c r="Y1644" s="96" t="s">
        <v>2316</v>
      </c>
    </row>
    <row r="1645" spans="1:25" ht="165" x14ac:dyDescent="0.2">
      <c r="A1645" s="2" t="s">
        <v>2520</v>
      </c>
      <c r="B1645" s="2" t="s">
        <v>2307</v>
      </c>
      <c r="C1645" s="2" t="s">
        <v>2308</v>
      </c>
      <c r="D1645" s="2" t="s">
        <v>2309</v>
      </c>
      <c r="E1645" s="2">
        <v>91111902</v>
      </c>
      <c r="F1645" s="2" t="s">
        <v>2476</v>
      </c>
      <c r="G1645" s="3">
        <v>1</v>
      </c>
      <c r="H1645" s="3">
        <v>1</v>
      </c>
      <c r="I1645" s="2">
        <v>6</v>
      </c>
      <c r="J1645" s="2">
        <v>1</v>
      </c>
      <c r="K1645" s="2" t="s">
        <v>30</v>
      </c>
      <c r="L1645" s="2" t="s">
        <v>31</v>
      </c>
      <c r="M1645" s="2" t="s">
        <v>32</v>
      </c>
      <c r="N1645" s="2">
        <v>0</v>
      </c>
      <c r="O1645" s="1">
        <v>10024290</v>
      </c>
      <c r="P1645" s="1">
        <v>10024290</v>
      </c>
      <c r="Q1645" s="1">
        <v>0</v>
      </c>
      <c r="R1645" s="2">
        <v>0</v>
      </c>
      <c r="S1645" s="2" t="s">
        <v>2311</v>
      </c>
      <c r="T1645" s="2" t="s">
        <v>2312</v>
      </c>
      <c r="U1645" s="2" t="s">
        <v>2313</v>
      </c>
      <c r="V1645" s="2" t="s">
        <v>2314</v>
      </c>
      <c r="W1645" s="2" t="s">
        <v>2315</v>
      </c>
      <c r="X1645" s="2">
        <v>3241000</v>
      </c>
      <c r="Y1645" s="96" t="s">
        <v>2316</v>
      </c>
    </row>
    <row r="1646" spans="1:25" ht="165" x14ac:dyDescent="0.2">
      <c r="A1646" s="2" t="s">
        <v>2521</v>
      </c>
      <c r="B1646" s="2" t="s">
        <v>2307</v>
      </c>
      <c r="C1646" s="2" t="s">
        <v>2308</v>
      </c>
      <c r="D1646" s="2" t="s">
        <v>2309</v>
      </c>
      <c r="E1646" s="2">
        <v>91111902</v>
      </c>
      <c r="F1646" s="2" t="s">
        <v>2476</v>
      </c>
      <c r="G1646" s="3">
        <v>1</v>
      </c>
      <c r="H1646" s="3">
        <v>1</v>
      </c>
      <c r="I1646" s="2">
        <v>6</v>
      </c>
      <c r="J1646" s="2">
        <v>1</v>
      </c>
      <c r="K1646" s="2" t="s">
        <v>30</v>
      </c>
      <c r="L1646" s="2" t="s">
        <v>31</v>
      </c>
      <c r="M1646" s="2" t="s">
        <v>32</v>
      </c>
      <c r="N1646" s="2">
        <v>0</v>
      </c>
      <c r="O1646" s="1">
        <v>10024290</v>
      </c>
      <c r="P1646" s="1">
        <v>10024290</v>
      </c>
      <c r="Q1646" s="1">
        <v>0</v>
      </c>
      <c r="R1646" s="2">
        <v>0</v>
      </c>
      <c r="S1646" s="2" t="s">
        <v>2311</v>
      </c>
      <c r="T1646" s="2" t="s">
        <v>2312</v>
      </c>
      <c r="U1646" s="2" t="s">
        <v>2313</v>
      </c>
      <c r="V1646" s="2" t="s">
        <v>2314</v>
      </c>
      <c r="W1646" s="2" t="s">
        <v>2315</v>
      </c>
      <c r="X1646" s="2">
        <v>3241000</v>
      </c>
      <c r="Y1646" s="96" t="s">
        <v>2316</v>
      </c>
    </row>
    <row r="1647" spans="1:25" ht="165" x14ac:dyDescent="0.2">
      <c r="A1647" s="2" t="s">
        <v>2522</v>
      </c>
      <c r="B1647" s="2" t="s">
        <v>2307</v>
      </c>
      <c r="C1647" s="2" t="s">
        <v>2308</v>
      </c>
      <c r="D1647" s="2" t="s">
        <v>2309</v>
      </c>
      <c r="E1647" s="2">
        <v>91111902</v>
      </c>
      <c r="F1647" s="2" t="s">
        <v>2476</v>
      </c>
      <c r="G1647" s="3">
        <v>1</v>
      </c>
      <c r="H1647" s="3">
        <v>1</v>
      </c>
      <c r="I1647" s="2">
        <v>6</v>
      </c>
      <c r="J1647" s="2">
        <v>1</v>
      </c>
      <c r="K1647" s="2" t="s">
        <v>30</v>
      </c>
      <c r="L1647" s="2" t="s">
        <v>31</v>
      </c>
      <c r="M1647" s="2" t="s">
        <v>32</v>
      </c>
      <c r="N1647" s="2">
        <v>0</v>
      </c>
      <c r="O1647" s="1">
        <v>10024290</v>
      </c>
      <c r="P1647" s="1">
        <v>10024290</v>
      </c>
      <c r="Q1647" s="1">
        <v>0</v>
      </c>
      <c r="R1647" s="2">
        <v>0</v>
      </c>
      <c r="S1647" s="2" t="s">
        <v>2311</v>
      </c>
      <c r="T1647" s="2" t="s">
        <v>2312</v>
      </c>
      <c r="U1647" s="2" t="s">
        <v>2313</v>
      </c>
      <c r="V1647" s="2" t="s">
        <v>2314</v>
      </c>
      <c r="W1647" s="2" t="s">
        <v>2315</v>
      </c>
      <c r="X1647" s="2">
        <v>3241000</v>
      </c>
      <c r="Y1647" s="96" t="s">
        <v>2316</v>
      </c>
    </row>
    <row r="1648" spans="1:25" ht="165" x14ac:dyDescent="0.2">
      <c r="A1648" s="2" t="s">
        <v>2523</v>
      </c>
      <c r="B1648" s="2" t="s">
        <v>2307</v>
      </c>
      <c r="C1648" s="2" t="s">
        <v>2308</v>
      </c>
      <c r="D1648" s="2" t="s">
        <v>2309</v>
      </c>
      <c r="E1648" s="2">
        <v>91111902</v>
      </c>
      <c r="F1648" s="2" t="s">
        <v>2476</v>
      </c>
      <c r="G1648" s="3">
        <v>1</v>
      </c>
      <c r="H1648" s="3">
        <v>1</v>
      </c>
      <c r="I1648" s="2">
        <v>6</v>
      </c>
      <c r="J1648" s="2">
        <v>1</v>
      </c>
      <c r="K1648" s="2" t="s">
        <v>30</v>
      </c>
      <c r="L1648" s="2" t="s">
        <v>31</v>
      </c>
      <c r="M1648" s="2" t="s">
        <v>32</v>
      </c>
      <c r="N1648" s="2">
        <v>0</v>
      </c>
      <c r="O1648" s="1">
        <v>10024290</v>
      </c>
      <c r="P1648" s="1">
        <v>10024290</v>
      </c>
      <c r="Q1648" s="1">
        <v>0</v>
      </c>
      <c r="R1648" s="2">
        <v>0</v>
      </c>
      <c r="S1648" s="2" t="s">
        <v>2311</v>
      </c>
      <c r="T1648" s="2" t="s">
        <v>2312</v>
      </c>
      <c r="U1648" s="2" t="s">
        <v>2313</v>
      </c>
      <c r="V1648" s="2" t="s">
        <v>2314</v>
      </c>
      <c r="W1648" s="2" t="s">
        <v>2315</v>
      </c>
      <c r="X1648" s="2">
        <v>3241000</v>
      </c>
      <c r="Y1648" s="96" t="s">
        <v>2316</v>
      </c>
    </row>
    <row r="1649" spans="1:25" ht="165" x14ac:dyDescent="0.2">
      <c r="A1649" s="2" t="s">
        <v>2524</v>
      </c>
      <c r="B1649" s="2" t="s">
        <v>2307</v>
      </c>
      <c r="C1649" s="2" t="s">
        <v>2308</v>
      </c>
      <c r="D1649" s="2" t="s">
        <v>2309</v>
      </c>
      <c r="E1649" s="2">
        <v>91111902</v>
      </c>
      <c r="F1649" s="2" t="s">
        <v>2476</v>
      </c>
      <c r="G1649" s="3">
        <v>1</v>
      </c>
      <c r="H1649" s="3">
        <v>1</v>
      </c>
      <c r="I1649" s="2">
        <v>6</v>
      </c>
      <c r="J1649" s="2">
        <v>1</v>
      </c>
      <c r="K1649" s="2" t="s">
        <v>30</v>
      </c>
      <c r="L1649" s="2" t="s">
        <v>31</v>
      </c>
      <c r="M1649" s="2" t="s">
        <v>32</v>
      </c>
      <c r="N1649" s="2">
        <v>0</v>
      </c>
      <c r="O1649" s="1">
        <v>10024290</v>
      </c>
      <c r="P1649" s="1">
        <v>10024290</v>
      </c>
      <c r="Q1649" s="1">
        <v>0</v>
      </c>
      <c r="R1649" s="2">
        <v>0</v>
      </c>
      <c r="S1649" s="2" t="s">
        <v>2311</v>
      </c>
      <c r="T1649" s="2" t="s">
        <v>2312</v>
      </c>
      <c r="U1649" s="2" t="s">
        <v>2313</v>
      </c>
      <c r="V1649" s="2" t="s">
        <v>2314</v>
      </c>
      <c r="W1649" s="2" t="s">
        <v>2315</v>
      </c>
      <c r="X1649" s="2">
        <v>3241000</v>
      </c>
      <c r="Y1649" s="96" t="s">
        <v>2316</v>
      </c>
    </row>
    <row r="1650" spans="1:25" ht="165" x14ac:dyDescent="0.2">
      <c r="A1650" s="2" t="s">
        <v>2525</v>
      </c>
      <c r="B1650" s="2" t="s">
        <v>2307</v>
      </c>
      <c r="C1650" s="2" t="s">
        <v>2308</v>
      </c>
      <c r="D1650" s="2" t="s">
        <v>2309</v>
      </c>
      <c r="E1650" s="2">
        <v>91111902</v>
      </c>
      <c r="F1650" s="2" t="s">
        <v>2476</v>
      </c>
      <c r="G1650" s="3">
        <v>1</v>
      </c>
      <c r="H1650" s="3">
        <v>1</v>
      </c>
      <c r="I1650" s="2">
        <v>6</v>
      </c>
      <c r="J1650" s="2">
        <v>1</v>
      </c>
      <c r="K1650" s="2" t="s">
        <v>30</v>
      </c>
      <c r="L1650" s="2" t="s">
        <v>31</v>
      </c>
      <c r="M1650" s="2" t="s">
        <v>32</v>
      </c>
      <c r="N1650" s="2">
        <v>0</v>
      </c>
      <c r="O1650" s="1">
        <v>10024290</v>
      </c>
      <c r="P1650" s="1">
        <v>10024290</v>
      </c>
      <c r="Q1650" s="1">
        <v>0</v>
      </c>
      <c r="R1650" s="2">
        <v>0</v>
      </c>
      <c r="S1650" s="2" t="s">
        <v>2311</v>
      </c>
      <c r="T1650" s="2" t="s">
        <v>2312</v>
      </c>
      <c r="U1650" s="2" t="s">
        <v>2313</v>
      </c>
      <c r="V1650" s="2" t="s">
        <v>2314</v>
      </c>
      <c r="W1650" s="2" t="s">
        <v>2315</v>
      </c>
      <c r="X1650" s="2">
        <v>3241000</v>
      </c>
      <c r="Y1650" s="96" t="s">
        <v>2316</v>
      </c>
    </row>
    <row r="1651" spans="1:25" ht="165" x14ac:dyDescent="0.2">
      <c r="A1651" s="2" t="s">
        <v>2526</v>
      </c>
      <c r="B1651" s="2" t="s">
        <v>2307</v>
      </c>
      <c r="C1651" s="2" t="s">
        <v>2308</v>
      </c>
      <c r="D1651" s="2" t="s">
        <v>2309</v>
      </c>
      <c r="E1651" s="2">
        <v>91111902</v>
      </c>
      <c r="F1651" s="2" t="s">
        <v>2476</v>
      </c>
      <c r="G1651" s="3">
        <v>1</v>
      </c>
      <c r="H1651" s="3">
        <v>1</v>
      </c>
      <c r="I1651" s="2">
        <v>6</v>
      </c>
      <c r="J1651" s="2">
        <v>1</v>
      </c>
      <c r="K1651" s="2" t="s">
        <v>30</v>
      </c>
      <c r="L1651" s="2" t="s">
        <v>31</v>
      </c>
      <c r="M1651" s="2" t="s">
        <v>32</v>
      </c>
      <c r="N1651" s="2">
        <v>0</v>
      </c>
      <c r="O1651" s="1">
        <v>10024290</v>
      </c>
      <c r="P1651" s="1">
        <v>10024290</v>
      </c>
      <c r="Q1651" s="1">
        <v>0</v>
      </c>
      <c r="R1651" s="2">
        <v>0</v>
      </c>
      <c r="S1651" s="2" t="s">
        <v>2311</v>
      </c>
      <c r="T1651" s="2" t="s">
        <v>2312</v>
      </c>
      <c r="U1651" s="2" t="s">
        <v>2313</v>
      </c>
      <c r="V1651" s="2" t="s">
        <v>2314</v>
      </c>
      <c r="W1651" s="2" t="s">
        <v>2315</v>
      </c>
      <c r="X1651" s="2">
        <v>3241000</v>
      </c>
      <c r="Y1651" s="96" t="s">
        <v>2316</v>
      </c>
    </row>
    <row r="1652" spans="1:25" ht="165" x14ac:dyDescent="0.2">
      <c r="A1652" s="2" t="s">
        <v>2527</v>
      </c>
      <c r="B1652" s="2" t="s">
        <v>2307</v>
      </c>
      <c r="C1652" s="2" t="s">
        <v>2308</v>
      </c>
      <c r="D1652" s="2" t="s">
        <v>2309</v>
      </c>
      <c r="E1652" s="2">
        <v>91111902</v>
      </c>
      <c r="F1652" s="2" t="s">
        <v>2476</v>
      </c>
      <c r="G1652" s="3">
        <v>1</v>
      </c>
      <c r="H1652" s="3">
        <v>1</v>
      </c>
      <c r="I1652" s="2">
        <v>6</v>
      </c>
      <c r="J1652" s="2">
        <v>1</v>
      </c>
      <c r="K1652" s="2" t="s">
        <v>30</v>
      </c>
      <c r="L1652" s="2" t="s">
        <v>31</v>
      </c>
      <c r="M1652" s="2" t="s">
        <v>32</v>
      </c>
      <c r="N1652" s="2">
        <v>0</v>
      </c>
      <c r="O1652" s="1">
        <v>10024290</v>
      </c>
      <c r="P1652" s="1">
        <v>10024290</v>
      </c>
      <c r="Q1652" s="1">
        <v>0</v>
      </c>
      <c r="R1652" s="2">
        <v>0</v>
      </c>
      <c r="S1652" s="2" t="s">
        <v>2311</v>
      </c>
      <c r="T1652" s="2" t="s">
        <v>2312</v>
      </c>
      <c r="U1652" s="2" t="s">
        <v>2313</v>
      </c>
      <c r="V1652" s="2" t="s">
        <v>2314</v>
      </c>
      <c r="W1652" s="2" t="s">
        <v>2315</v>
      </c>
      <c r="X1652" s="2">
        <v>3241000</v>
      </c>
      <c r="Y1652" s="96" t="s">
        <v>2316</v>
      </c>
    </row>
    <row r="1653" spans="1:25" ht="165" x14ac:dyDescent="0.2">
      <c r="A1653" s="2" t="s">
        <v>2528</v>
      </c>
      <c r="B1653" s="2" t="s">
        <v>2307</v>
      </c>
      <c r="C1653" s="2" t="s">
        <v>2308</v>
      </c>
      <c r="D1653" s="2" t="s">
        <v>2309</v>
      </c>
      <c r="E1653" s="2">
        <v>91111902</v>
      </c>
      <c r="F1653" s="2" t="s">
        <v>2476</v>
      </c>
      <c r="G1653" s="3">
        <v>1</v>
      </c>
      <c r="H1653" s="3">
        <v>1</v>
      </c>
      <c r="I1653" s="2">
        <v>6</v>
      </c>
      <c r="J1653" s="2">
        <v>1</v>
      </c>
      <c r="K1653" s="2" t="s">
        <v>30</v>
      </c>
      <c r="L1653" s="2" t="s">
        <v>31</v>
      </c>
      <c r="M1653" s="2" t="s">
        <v>32</v>
      </c>
      <c r="N1653" s="2">
        <v>0</v>
      </c>
      <c r="O1653" s="1">
        <v>10024290</v>
      </c>
      <c r="P1653" s="1">
        <v>10024290</v>
      </c>
      <c r="Q1653" s="1">
        <v>0</v>
      </c>
      <c r="R1653" s="2">
        <v>0</v>
      </c>
      <c r="S1653" s="2" t="s">
        <v>2311</v>
      </c>
      <c r="T1653" s="2" t="s">
        <v>2312</v>
      </c>
      <c r="U1653" s="2" t="s">
        <v>2313</v>
      </c>
      <c r="V1653" s="2" t="s">
        <v>2314</v>
      </c>
      <c r="W1653" s="2" t="s">
        <v>2315</v>
      </c>
      <c r="X1653" s="2">
        <v>3241000</v>
      </c>
      <c r="Y1653" s="96" t="s">
        <v>2316</v>
      </c>
    </row>
    <row r="1654" spans="1:25" ht="165" x14ac:dyDescent="0.2">
      <c r="A1654" s="2" t="s">
        <v>2529</v>
      </c>
      <c r="B1654" s="2" t="s">
        <v>2307</v>
      </c>
      <c r="C1654" s="2" t="s">
        <v>2308</v>
      </c>
      <c r="D1654" s="2" t="s">
        <v>2309</v>
      </c>
      <c r="E1654" s="2">
        <v>91111902</v>
      </c>
      <c r="F1654" s="2" t="s">
        <v>2476</v>
      </c>
      <c r="G1654" s="3">
        <v>1</v>
      </c>
      <c r="H1654" s="3">
        <v>1</v>
      </c>
      <c r="I1654" s="2">
        <v>6</v>
      </c>
      <c r="J1654" s="2">
        <v>1</v>
      </c>
      <c r="K1654" s="2" t="s">
        <v>30</v>
      </c>
      <c r="L1654" s="2" t="s">
        <v>31</v>
      </c>
      <c r="M1654" s="2" t="s">
        <v>32</v>
      </c>
      <c r="N1654" s="2">
        <v>0</v>
      </c>
      <c r="O1654" s="1">
        <v>10024290</v>
      </c>
      <c r="P1654" s="1">
        <v>10024290</v>
      </c>
      <c r="Q1654" s="1">
        <v>0</v>
      </c>
      <c r="R1654" s="2">
        <v>0</v>
      </c>
      <c r="S1654" s="2" t="s">
        <v>2311</v>
      </c>
      <c r="T1654" s="2" t="s">
        <v>2312</v>
      </c>
      <c r="U1654" s="2" t="s">
        <v>2313</v>
      </c>
      <c r="V1654" s="2" t="s">
        <v>2314</v>
      </c>
      <c r="W1654" s="2" t="s">
        <v>2315</v>
      </c>
      <c r="X1654" s="2">
        <v>3241000</v>
      </c>
      <c r="Y1654" s="96" t="s">
        <v>2316</v>
      </c>
    </row>
    <row r="1655" spans="1:25" ht="165" x14ac:dyDescent="0.2">
      <c r="A1655" s="2" t="s">
        <v>2530</v>
      </c>
      <c r="B1655" s="2" t="s">
        <v>2307</v>
      </c>
      <c r="C1655" s="2" t="s">
        <v>2308</v>
      </c>
      <c r="D1655" s="2" t="s">
        <v>2309</v>
      </c>
      <c r="E1655" s="2">
        <v>91111902</v>
      </c>
      <c r="F1655" s="2" t="s">
        <v>2476</v>
      </c>
      <c r="G1655" s="3">
        <v>1</v>
      </c>
      <c r="H1655" s="3">
        <v>1</v>
      </c>
      <c r="I1655" s="2">
        <v>6</v>
      </c>
      <c r="J1655" s="2">
        <v>1</v>
      </c>
      <c r="K1655" s="2" t="s">
        <v>30</v>
      </c>
      <c r="L1655" s="2" t="s">
        <v>31</v>
      </c>
      <c r="M1655" s="2" t="s">
        <v>32</v>
      </c>
      <c r="N1655" s="2">
        <v>0</v>
      </c>
      <c r="O1655" s="1">
        <v>10024290</v>
      </c>
      <c r="P1655" s="1">
        <v>10024290</v>
      </c>
      <c r="Q1655" s="1">
        <v>0</v>
      </c>
      <c r="R1655" s="2">
        <v>0</v>
      </c>
      <c r="S1655" s="2" t="s">
        <v>2311</v>
      </c>
      <c r="T1655" s="2" t="s">
        <v>2312</v>
      </c>
      <c r="U1655" s="2" t="s">
        <v>2313</v>
      </c>
      <c r="V1655" s="2" t="s">
        <v>2314</v>
      </c>
      <c r="W1655" s="2" t="s">
        <v>2315</v>
      </c>
      <c r="X1655" s="2">
        <v>3241000</v>
      </c>
      <c r="Y1655" s="96" t="s">
        <v>2316</v>
      </c>
    </row>
    <row r="1656" spans="1:25" ht="165" x14ac:dyDescent="0.2">
      <c r="A1656" s="2" t="s">
        <v>2531</v>
      </c>
      <c r="B1656" s="2" t="s">
        <v>2307</v>
      </c>
      <c r="C1656" s="2" t="s">
        <v>2308</v>
      </c>
      <c r="D1656" s="2" t="s">
        <v>2309</v>
      </c>
      <c r="E1656" s="2">
        <v>91111902</v>
      </c>
      <c r="F1656" s="2" t="s">
        <v>2476</v>
      </c>
      <c r="G1656" s="3">
        <v>1</v>
      </c>
      <c r="H1656" s="3">
        <v>1</v>
      </c>
      <c r="I1656" s="2">
        <v>6</v>
      </c>
      <c r="J1656" s="2">
        <v>1</v>
      </c>
      <c r="K1656" s="2" t="s">
        <v>30</v>
      </c>
      <c r="L1656" s="2" t="s">
        <v>31</v>
      </c>
      <c r="M1656" s="2" t="s">
        <v>32</v>
      </c>
      <c r="N1656" s="2">
        <v>0</v>
      </c>
      <c r="O1656" s="1">
        <v>10024290</v>
      </c>
      <c r="P1656" s="1">
        <v>10024290</v>
      </c>
      <c r="Q1656" s="1">
        <v>0</v>
      </c>
      <c r="R1656" s="2">
        <v>0</v>
      </c>
      <c r="S1656" s="2" t="s">
        <v>2311</v>
      </c>
      <c r="T1656" s="2" t="s">
        <v>2312</v>
      </c>
      <c r="U1656" s="2" t="s">
        <v>2313</v>
      </c>
      <c r="V1656" s="2" t="s">
        <v>2314</v>
      </c>
      <c r="W1656" s="2" t="s">
        <v>2315</v>
      </c>
      <c r="X1656" s="2">
        <v>3241000</v>
      </c>
      <c r="Y1656" s="96" t="s">
        <v>2316</v>
      </c>
    </row>
    <row r="1657" spans="1:25" ht="165" x14ac:dyDescent="0.2">
      <c r="A1657" s="2" t="s">
        <v>2532</v>
      </c>
      <c r="B1657" s="2" t="s">
        <v>2307</v>
      </c>
      <c r="C1657" s="2" t="s">
        <v>2308</v>
      </c>
      <c r="D1657" s="2" t="s">
        <v>2309</v>
      </c>
      <c r="E1657" s="2">
        <v>91111902</v>
      </c>
      <c r="F1657" s="2" t="s">
        <v>2476</v>
      </c>
      <c r="G1657" s="3">
        <v>1</v>
      </c>
      <c r="H1657" s="3">
        <v>1</v>
      </c>
      <c r="I1657" s="2">
        <v>6</v>
      </c>
      <c r="J1657" s="2">
        <v>1</v>
      </c>
      <c r="K1657" s="2" t="s">
        <v>30</v>
      </c>
      <c r="L1657" s="2" t="s">
        <v>31</v>
      </c>
      <c r="M1657" s="2" t="s">
        <v>32</v>
      </c>
      <c r="N1657" s="2">
        <v>0</v>
      </c>
      <c r="O1657" s="1">
        <v>10024290</v>
      </c>
      <c r="P1657" s="1">
        <v>10024290</v>
      </c>
      <c r="Q1657" s="1">
        <v>0</v>
      </c>
      <c r="R1657" s="2">
        <v>0</v>
      </c>
      <c r="S1657" s="2" t="s">
        <v>2311</v>
      </c>
      <c r="T1657" s="2" t="s">
        <v>2312</v>
      </c>
      <c r="U1657" s="2" t="s">
        <v>2313</v>
      </c>
      <c r="V1657" s="2" t="s">
        <v>2314</v>
      </c>
      <c r="W1657" s="2" t="s">
        <v>2315</v>
      </c>
      <c r="X1657" s="2">
        <v>3241000</v>
      </c>
      <c r="Y1657" s="96" t="s">
        <v>2316</v>
      </c>
    </row>
    <row r="1658" spans="1:25" ht="165" x14ac:dyDescent="0.2">
      <c r="A1658" s="2" t="s">
        <v>2533</v>
      </c>
      <c r="B1658" s="2" t="s">
        <v>2307</v>
      </c>
      <c r="C1658" s="2" t="s">
        <v>2308</v>
      </c>
      <c r="D1658" s="2" t="s">
        <v>2309</v>
      </c>
      <c r="E1658" s="2">
        <v>91111902</v>
      </c>
      <c r="F1658" s="2" t="s">
        <v>2476</v>
      </c>
      <c r="G1658" s="3">
        <v>1</v>
      </c>
      <c r="H1658" s="3">
        <v>1</v>
      </c>
      <c r="I1658" s="2">
        <v>6</v>
      </c>
      <c r="J1658" s="2">
        <v>1</v>
      </c>
      <c r="K1658" s="2" t="s">
        <v>30</v>
      </c>
      <c r="L1658" s="2" t="s">
        <v>31</v>
      </c>
      <c r="M1658" s="2" t="s">
        <v>32</v>
      </c>
      <c r="N1658" s="2">
        <v>0</v>
      </c>
      <c r="O1658" s="1">
        <v>10024290</v>
      </c>
      <c r="P1658" s="1">
        <v>10024290</v>
      </c>
      <c r="Q1658" s="1">
        <v>0</v>
      </c>
      <c r="R1658" s="2">
        <v>0</v>
      </c>
      <c r="S1658" s="2" t="s">
        <v>2311</v>
      </c>
      <c r="T1658" s="2" t="s">
        <v>2312</v>
      </c>
      <c r="U1658" s="2" t="s">
        <v>2313</v>
      </c>
      <c r="V1658" s="2" t="s">
        <v>2314</v>
      </c>
      <c r="W1658" s="2" t="s">
        <v>2315</v>
      </c>
      <c r="X1658" s="2">
        <v>3241000</v>
      </c>
      <c r="Y1658" s="96" t="s">
        <v>2316</v>
      </c>
    </row>
    <row r="1659" spans="1:25" ht="165" x14ac:dyDescent="0.2">
      <c r="A1659" s="2" t="s">
        <v>2534</v>
      </c>
      <c r="B1659" s="2" t="s">
        <v>2307</v>
      </c>
      <c r="C1659" s="2" t="s">
        <v>2308</v>
      </c>
      <c r="D1659" s="2" t="s">
        <v>2309</v>
      </c>
      <c r="E1659" s="2">
        <v>91111902</v>
      </c>
      <c r="F1659" s="2" t="s">
        <v>2476</v>
      </c>
      <c r="G1659" s="3">
        <v>1</v>
      </c>
      <c r="H1659" s="3">
        <v>1</v>
      </c>
      <c r="I1659" s="2">
        <v>6</v>
      </c>
      <c r="J1659" s="2">
        <v>1</v>
      </c>
      <c r="K1659" s="2" t="s">
        <v>30</v>
      </c>
      <c r="L1659" s="2" t="s">
        <v>31</v>
      </c>
      <c r="M1659" s="2" t="s">
        <v>32</v>
      </c>
      <c r="N1659" s="2">
        <v>0</v>
      </c>
      <c r="O1659" s="1">
        <v>10024290</v>
      </c>
      <c r="P1659" s="1">
        <v>10024290</v>
      </c>
      <c r="Q1659" s="1">
        <v>0</v>
      </c>
      <c r="R1659" s="2">
        <v>0</v>
      </c>
      <c r="S1659" s="2" t="s">
        <v>2311</v>
      </c>
      <c r="T1659" s="2" t="s">
        <v>2312</v>
      </c>
      <c r="U1659" s="2" t="s">
        <v>2313</v>
      </c>
      <c r="V1659" s="2" t="s">
        <v>2314</v>
      </c>
      <c r="W1659" s="2" t="s">
        <v>2315</v>
      </c>
      <c r="X1659" s="2">
        <v>3241000</v>
      </c>
      <c r="Y1659" s="96" t="s">
        <v>2316</v>
      </c>
    </row>
    <row r="1660" spans="1:25" ht="165" x14ac:dyDescent="0.2">
      <c r="A1660" s="2" t="s">
        <v>2535</v>
      </c>
      <c r="B1660" s="2" t="s">
        <v>2307</v>
      </c>
      <c r="C1660" s="2" t="s">
        <v>2308</v>
      </c>
      <c r="D1660" s="2" t="s">
        <v>2309</v>
      </c>
      <c r="E1660" s="2">
        <v>91111902</v>
      </c>
      <c r="F1660" s="2" t="s">
        <v>2476</v>
      </c>
      <c r="G1660" s="3">
        <v>1</v>
      </c>
      <c r="H1660" s="3">
        <v>1</v>
      </c>
      <c r="I1660" s="2">
        <v>6</v>
      </c>
      <c r="J1660" s="2">
        <v>1</v>
      </c>
      <c r="K1660" s="2" t="s">
        <v>30</v>
      </c>
      <c r="L1660" s="2" t="s">
        <v>31</v>
      </c>
      <c r="M1660" s="2" t="s">
        <v>32</v>
      </c>
      <c r="N1660" s="2">
        <v>0</v>
      </c>
      <c r="O1660" s="1">
        <v>10024290</v>
      </c>
      <c r="P1660" s="1">
        <v>10024290</v>
      </c>
      <c r="Q1660" s="1">
        <v>0</v>
      </c>
      <c r="R1660" s="2">
        <v>0</v>
      </c>
      <c r="S1660" s="2" t="s">
        <v>2311</v>
      </c>
      <c r="T1660" s="2" t="s">
        <v>2312</v>
      </c>
      <c r="U1660" s="2" t="s">
        <v>2313</v>
      </c>
      <c r="V1660" s="2" t="s">
        <v>2314</v>
      </c>
      <c r="W1660" s="2" t="s">
        <v>2315</v>
      </c>
      <c r="X1660" s="2">
        <v>3241000</v>
      </c>
      <c r="Y1660" s="96" t="s">
        <v>2316</v>
      </c>
    </row>
    <row r="1661" spans="1:25" ht="165" x14ac:dyDescent="0.2">
      <c r="A1661" s="2" t="s">
        <v>2536</v>
      </c>
      <c r="B1661" s="2" t="s">
        <v>2307</v>
      </c>
      <c r="C1661" s="2" t="s">
        <v>2308</v>
      </c>
      <c r="D1661" s="2" t="s">
        <v>2309</v>
      </c>
      <c r="E1661" s="2">
        <v>91111902</v>
      </c>
      <c r="F1661" s="2" t="s">
        <v>2476</v>
      </c>
      <c r="G1661" s="3">
        <v>1</v>
      </c>
      <c r="H1661" s="3">
        <v>1</v>
      </c>
      <c r="I1661" s="2">
        <v>6</v>
      </c>
      <c r="J1661" s="2">
        <v>1</v>
      </c>
      <c r="K1661" s="2" t="s">
        <v>30</v>
      </c>
      <c r="L1661" s="2" t="s">
        <v>31</v>
      </c>
      <c r="M1661" s="2" t="s">
        <v>32</v>
      </c>
      <c r="N1661" s="2">
        <v>0</v>
      </c>
      <c r="O1661" s="1">
        <v>10024290</v>
      </c>
      <c r="P1661" s="1">
        <v>10024290</v>
      </c>
      <c r="Q1661" s="1">
        <v>0</v>
      </c>
      <c r="R1661" s="2">
        <v>0</v>
      </c>
      <c r="S1661" s="2" t="s">
        <v>2311</v>
      </c>
      <c r="T1661" s="2" t="s">
        <v>2312</v>
      </c>
      <c r="U1661" s="2" t="s">
        <v>2313</v>
      </c>
      <c r="V1661" s="2" t="s">
        <v>2314</v>
      </c>
      <c r="W1661" s="2" t="s">
        <v>2315</v>
      </c>
      <c r="X1661" s="2">
        <v>3241000</v>
      </c>
      <c r="Y1661" s="96" t="s">
        <v>2316</v>
      </c>
    </row>
    <row r="1662" spans="1:25" ht="165" x14ac:dyDescent="0.2">
      <c r="A1662" s="2" t="s">
        <v>2537</v>
      </c>
      <c r="B1662" s="2" t="s">
        <v>2307</v>
      </c>
      <c r="C1662" s="2" t="s">
        <v>2308</v>
      </c>
      <c r="D1662" s="2" t="s">
        <v>2309</v>
      </c>
      <c r="E1662" s="2">
        <v>91111902</v>
      </c>
      <c r="F1662" s="2" t="s">
        <v>2476</v>
      </c>
      <c r="G1662" s="3">
        <v>1</v>
      </c>
      <c r="H1662" s="3">
        <v>1</v>
      </c>
      <c r="I1662" s="2">
        <v>6</v>
      </c>
      <c r="J1662" s="2">
        <v>1</v>
      </c>
      <c r="K1662" s="2" t="s">
        <v>30</v>
      </c>
      <c r="L1662" s="2" t="s">
        <v>31</v>
      </c>
      <c r="M1662" s="2" t="s">
        <v>32</v>
      </c>
      <c r="N1662" s="2">
        <v>0</v>
      </c>
      <c r="O1662" s="1">
        <v>10024290</v>
      </c>
      <c r="P1662" s="1">
        <v>10024290</v>
      </c>
      <c r="Q1662" s="1">
        <v>0</v>
      </c>
      <c r="R1662" s="2">
        <v>0</v>
      </c>
      <c r="S1662" s="2" t="s">
        <v>2311</v>
      </c>
      <c r="T1662" s="2" t="s">
        <v>2312</v>
      </c>
      <c r="U1662" s="2" t="s">
        <v>2313</v>
      </c>
      <c r="V1662" s="2" t="s">
        <v>2314</v>
      </c>
      <c r="W1662" s="2" t="s">
        <v>2315</v>
      </c>
      <c r="X1662" s="2">
        <v>3241000</v>
      </c>
      <c r="Y1662" s="96" t="s">
        <v>2316</v>
      </c>
    </row>
    <row r="1663" spans="1:25" ht="165" x14ac:dyDescent="0.2">
      <c r="A1663" s="2" t="s">
        <v>2538</v>
      </c>
      <c r="B1663" s="2" t="s">
        <v>2307</v>
      </c>
      <c r="C1663" s="2" t="s">
        <v>2308</v>
      </c>
      <c r="D1663" s="2" t="s">
        <v>2309</v>
      </c>
      <c r="E1663" s="2">
        <v>91111902</v>
      </c>
      <c r="F1663" s="2" t="s">
        <v>2476</v>
      </c>
      <c r="G1663" s="3">
        <v>1</v>
      </c>
      <c r="H1663" s="3">
        <v>1</v>
      </c>
      <c r="I1663" s="2">
        <v>6</v>
      </c>
      <c r="J1663" s="2">
        <v>1</v>
      </c>
      <c r="K1663" s="2" t="s">
        <v>30</v>
      </c>
      <c r="L1663" s="2" t="s">
        <v>31</v>
      </c>
      <c r="M1663" s="2" t="s">
        <v>32</v>
      </c>
      <c r="N1663" s="2">
        <v>0</v>
      </c>
      <c r="O1663" s="1">
        <v>10024290</v>
      </c>
      <c r="P1663" s="1">
        <v>10024290</v>
      </c>
      <c r="Q1663" s="1">
        <v>0</v>
      </c>
      <c r="R1663" s="2">
        <v>0</v>
      </c>
      <c r="S1663" s="2" t="s">
        <v>2311</v>
      </c>
      <c r="T1663" s="2" t="s">
        <v>2312</v>
      </c>
      <c r="U1663" s="2" t="s">
        <v>2313</v>
      </c>
      <c r="V1663" s="2" t="s">
        <v>2314</v>
      </c>
      <c r="W1663" s="2" t="s">
        <v>2315</v>
      </c>
      <c r="X1663" s="2">
        <v>3241000</v>
      </c>
      <c r="Y1663" s="96" t="s">
        <v>2316</v>
      </c>
    </row>
    <row r="1664" spans="1:25" ht="165" x14ac:dyDescent="0.2">
      <c r="A1664" s="2" t="s">
        <v>2539</v>
      </c>
      <c r="B1664" s="2" t="s">
        <v>2307</v>
      </c>
      <c r="C1664" s="2" t="s">
        <v>2308</v>
      </c>
      <c r="D1664" s="2" t="s">
        <v>2309</v>
      </c>
      <c r="E1664" s="2">
        <v>91111902</v>
      </c>
      <c r="F1664" s="2" t="s">
        <v>2476</v>
      </c>
      <c r="G1664" s="3">
        <v>1</v>
      </c>
      <c r="H1664" s="3">
        <v>1</v>
      </c>
      <c r="I1664" s="2">
        <v>6</v>
      </c>
      <c r="J1664" s="2">
        <v>1</v>
      </c>
      <c r="K1664" s="2" t="s">
        <v>30</v>
      </c>
      <c r="L1664" s="2" t="s">
        <v>31</v>
      </c>
      <c r="M1664" s="2" t="s">
        <v>32</v>
      </c>
      <c r="N1664" s="2">
        <v>0</v>
      </c>
      <c r="O1664" s="1">
        <v>10024290</v>
      </c>
      <c r="P1664" s="1">
        <v>10024290</v>
      </c>
      <c r="Q1664" s="1">
        <v>0</v>
      </c>
      <c r="R1664" s="2">
        <v>0</v>
      </c>
      <c r="S1664" s="2" t="s">
        <v>2311</v>
      </c>
      <c r="T1664" s="2" t="s">
        <v>2312</v>
      </c>
      <c r="U1664" s="2" t="s">
        <v>2313</v>
      </c>
      <c r="V1664" s="2" t="s">
        <v>2314</v>
      </c>
      <c r="W1664" s="2" t="s">
        <v>2315</v>
      </c>
      <c r="X1664" s="2">
        <v>3241000</v>
      </c>
      <c r="Y1664" s="96" t="s">
        <v>2316</v>
      </c>
    </row>
    <row r="1665" spans="1:25" ht="165" x14ac:dyDescent="0.2">
      <c r="A1665" s="2" t="s">
        <v>2540</v>
      </c>
      <c r="B1665" s="2" t="s">
        <v>2307</v>
      </c>
      <c r="C1665" s="2" t="s">
        <v>2308</v>
      </c>
      <c r="D1665" s="2" t="s">
        <v>2309</v>
      </c>
      <c r="E1665" s="2">
        <v>91111902</v>
      </c>
      <c r="F1665" s="2" t="s">
        <v>2476</v>
      </c>
      <c r="G1665" s="3">
        <v>1</v>
      </c>
      <c r="H1665" s="3">
        <v>1</v>
      </c>
      <c r="I1665" s="2">
        <v>6</v>
      </c>
      <c r="J1665" s="2">
        <v>1</v>
      </c>
      <c r="K1665" s="2" t="s">
        <v>30</v>
      </c>
      <c r="L1665" s="2" t="s">
        <v>31</v>
      </c>
      <c r="M1665" s="2" t="s">
        <v>32</v>
      </c>
      <c r="N1665" s="2">
        <v>0</v>
      </c>
      <c r="O1665" s="1">
        <v>10024290</v>
      </c>
      <c r="P1665" s="1">
        <v>10024290</v>
      </c>
      <c r="Q1665" s="1">
        <v>0</v>
      </c>
      <c r="R1665" s="2">
        <v>0</v>
      </c>
      <c r="S1665" s="2" t="s">
        <v>2311</v>
      </c>
      <c r="T1665" s="2" t="s">
        <v>2312</v>
      </c>
      <c r="U1665" s="2" t="s">
        <v>2313</v>
      </c>
      <c r="V1665" s="2" t="s">
        <v>2314</v>
      </c>
      <c r="W1665" s="2" t="s">
        <v>2315</v>
      </c>
      <c r="X1665" s="2">
        <v>3241000</v>
      </c>
      <c r="Y1665" s="96" t="s">
        <v>2316</v>
      </c>
    </row>
    <row r="1666" spans="1:25" ht="165" x14ac:dyDescent="0.2">
      <c r="A1666" s="2" t="s">
        <v>2541</v>
      </c>
      <c r="B1666" s="2" t="s">
        <v>2307</v>
      </c>
      <c r="C1666" s="2" t="s">
        <v>2308</v>
      </c>
      <c r="D1666" s="2" t="s">
        <v>2309</v>
      </c>
      <c r="E1666" s="2">
        <v>91111902</v>
      </c>
      <c r="F1666" s="2" t="s">
        <v>2476</v>
      </c>
      <c r="G1666" s="3">
        <v>1</v>
      </c>
      <c r="H1666" s="3">
        <v>1</v>
      </c>
      <c r="I1666" s="2">
        <v>6</v>
      </c>
      <c r="J1666" s="2">
        <v>1</v>
      </c>
      <c r="K1666" s="2" t="s">
        <v>30</v>
      </c>
      <c r="L1666" s="2" t="s">
        <v>31</v>
      </c>
      <c r="M1666" s="2" t="s">
        <v>32</v>
      </c>
      <c r="N1666" s="2">
        <v>0</v>
      </c>
      <c r="O1666" s="1">
        <v>10024290</v>
      </c>
      <c r="P1666" s="1">
        <v>10024290</v>
      </c>
      <c r="Q1666" s="1">
        <v>0</v>
      </c>
      <c r="R1666" s="2">
        <v>0</v>
      </c>
      <c r="S1666" s="2" t="s">
        <v>2311</v>
      </c>
      <c r="T1666" s="2" t="s">
        <v>2312</v>
      </c>
      <c r="U1666" s="2" t="s">
        <v>2313</v>
      </c>
      <c r="V1666" s="2" t="s">
        <v>2314</v>
      </c>
      <c r="W1666" s="2" t="s">
        <v>2315</v>
      </c>
      <c r="X1666" s="2">
        <v>3241000</v>
      </c>
      <c r="Y1666" s="96" t="s">
        <v>2316</v>
      </c>
    </row>
    <row r="1667" spans="1:25" ht="165" x14ac:dyDescent="0.2">
      <c r="A1667" s="2" t="s">
        <v>2542</v>
      </c>
      <c r="B1667" s="2" t="s">
        <v>2307</v>
      </c>
      <c r="C1667" s="2" t="s">
        <v>2308</v>
      </c>
      <c r="D1667" s="2" t="s">
        <v>2309</v>
      </c>
      <c r="E1667" s="2">
        <v>91111902</v>
      </c>
      <c r="F1667" s="2" t="s">
        <v>2476</v>
      </c>
      <c r="G1667" s="3">
        <v>1</v>
      </c>
      <c r="H1667" s="3">
        <v>1</v>
      </c>
      <c r="I1667" s="2">
        <v>6</v>
      </c>
      <c r="J1667" s="2">
        <v>1</v>
      </c>
      <c r="K1667" s="2" t="s">
        <v>30</v>
      </c>
      <c r="L1667" s="2" t="s">
        <v>31</v>
      </c>
      <c r="M1667" s="2" t="s">
        <v>32</v>
      </c>
      <c r="N1667" s="2">
        <v>0</v>
      </c>
      <c r="O1667" s="1">
        <v>10024290</v>
      </c>
      <c r="P1667" s="1">
        <v>10024290</v>
      </c>
      <c r="Q1667" s="1">
        <v>0</v>
      </c>
      <c r="R1667" s="2">
        <v>0</v>
      </c>
      <c r="S1667" s="2" t="s">
        <v>2311</v>
      </c>
      <c r="T1667" s="2" t="s">
        <v>2312</v>
      </c>
      <c r="U1667" s="2" t="s">
        <v>2313</v>
      </c>
      <c r="V1667" s="2" t="s">
        <v>2314</v>
      </c>
      <c r="W1667" s="2" t="s">
        <v>2315</v>
      </c>
      <c r="X1667" s="2">
        <v>3241000</v>
      </c>
      <c r="Y1667" s="96" t="s">
        <v>2316</v>
      </c>
    </row>
    <row r="1668" spans="1:25" ht="165" x14ac:dyDescent="0.2">
      <c r="A1668" s="2" t="s">
        <v>2543</v>
      </c>
      <c r="B1668" s="2" t="s">
        <v>2307</v>
      </c>
      <c r="C1668" s="2" t="s">
        <v>2308</v>
      </c>
      <c r="D1668" s="2" t="s">
        <v>2309</v>
      </c>
      <c r="E1668" s="2">
        <v>91111902</v>
      </c>
      <c r="F1668" s="2" t="s">
        <v>2476</v>
      </c>
      <c r="G1668" s="3">
        <v>1</v>
      </c>
      <c r="H1668" s="3">
        <v>1</v>
      </c>
      <c r="I1668" s="2">
        <v>6</v>
      </c>
      <c r="J1668" s="2">
        <v>1</v>
      </c>
      <c r="K1668" s="2" t="s">
        <v>30</v>
      </c>
      <c r="L1668" s="2" t="s">
        <v>31</v>
      </c>
      <c r="M1668" s="2" t="s">
        <v>32</v>
      </c>
      <c r="N1668" s="2">
        <v>0</v>
      </c>
      <c r="O1668" s="1">
        <v>10024290</v>
      </c>
      <c r="P1668" s="1">
        <v>10024290</v>
      </c>
      <c r="Q1668" s="1">
        <v>0</v>
      </c>
      <c r="R1668" s="2">
        <v>0</v>
      </c>
      <c r="S1668" s="2" t="s">
        <v>2311</v>
      </c>
      <c r="T1668" s="2" t="s">
        <v>2312</v>
      </c>
      <c r="U1668" s="2" t="s">
        <v>2313</v>
      </c>
      <c r="V1668" s="2" t="s">
        <v>2314</v>
      </c>
      <c r="W1668" s="2" t="s">
        <v>2315</v>
      </c>
      <c r="X1668" s="2">
        <v>3241000</v>
      </c>
      <c r="Y1668" s="96" t="s">
        <v>2316</v>
      </c>
    </row>
    <row r="1669" spans="1:25" ht="165" x14ac:dyDescent="0.2">
      <c r="A1669" s="2" t="s">
        <v>2544</v>
      </c>
      <c r="B1669" s="2" t="s">
        <v>2307</v>
      </c>
      <c r="C1669" s="2" t="s">
        <v>2308</v>
      </c>
      <c r="D1669" s="2" t="s">
        <v>2309</v>
      </c>
      <c r="E1669" s="2">
        <v>91111902</v>
      </c>
      <c r="F1669" s="2" t="s">
        <v>2476</v>
      </c>
      <c r="G1669" s="3">
        <v>1</v>
      </c>
      <c r="H1669" s="3">
        <v>1</v>
      </c>
      <c r="I1669" s="2">
        <v>6</v>
      </c>
      <c r="J1669" s="2">
        <v>1</v>
      </c>
      <c r="K1669" s="2" t="s">
        <v>30</v>
      </c>
      <c r="L1669" s="2" t="s">
        <v>31</v>
      </c>
      <c r="M1669" s="2" t="s">
        <v>32</v>
      </c>
      <c r="N1669" s="2">
        <v>0</v>
      </c>
      <c r="O1669" s="1">
        <v>10024290</v>
      </c>
      <c r="P1669" s="1">
        <v>10024290</v>
      </c>
      <c r="Q1669" s="1">
        <v>0</v>
      </c>
      <c r="R1669" s="2">
        <v>0</v>
      </c>
      <c r="S1669" s="2" t="s">
        <v>2311</v>
      </c>
      <c r="T1669" s="2" t="s">
        <v>2312</v>
      </c>
      <c r="U1669" s="2" t="s">
        <v>2313</v>
      </c>
      <c r="V1669" s="2" t="s">
        <v>2314</v>
      </c>
      <c r="W1669" s="2" t="s">
        <v>2315</v>
      </c>
      <c r="X1669" s="2">
        <v>3241000</v>
      </c>
      <c r="Y1669" s="96" t="s">
        <v>2316</v>
      </c>
    </row>
    <row r="1670" spans="1:25" ht="165" x14ac:dyDescent="0.2">
      <c r="A1670" s="2" t="s">
        <v>2545</v>
      </c>
      <c r="B1670" s="2" t="s">
        <v>2307</v>
      </c>
      <c r="C1670" s="2" t="s">
        <v>2308</v>
      </c>
      <c r="D1670" s="2" t="s">
        <v>2309</v>
      </c>
      <c r="E1670" s="2">
        <v>91111902</v>
      </c>
      <c r="F1670" s="2" t="s">
        <v>2476</v>
      </c>
      <c r="G1670" s="3">
        <v>1</v>
      </c>
      <c r="H1670" s="3">
        <v>1</v>
      </c>
      <c r="I1670" s="2">
        <v>6</v>
      </c>
      <c r="J1670" s="2">
        <v>1</v>
      </c>
      <c r="K1670" s="2" t="s">
        <v>30</v>
      </c>
      <c r="L1670" s="2" t="s">
        <v>31</v>
      </c>
      <c r="M1670" s="2" t="s">
        <v>32</v>
      </c>
      <c r="N1670" s="2">
        <v>0</v>
      </c>
      <c r="O1670" s="1">
        <v>10024290</v>
      </c>
      <c r="P1670" s="1">
        <v>10024290</v>
      </c>
      <c r="Q1670" s="1">
        <v>0</v>
      </c>
      <c r="R1670" s="2">
        <v>0</v>
      </c>
      <c r="S1670" s="2" t="s">
        <v>2311</v>
      </c>
      <c r="T1670" s="2" t="s">
        <v>2312</v>
      </c>
      <c r="U1670" s="2" t="s">
        <v>2313</v>
      </c>
      <c r="V1670" s="2" t="s">
        <v>2314</v>
      </c>
      <c r="W1670" s="2" t="s">
        <v>2315</v>
      </c>
      <c r="X1670" s="2">
        <v>3241000</v>
      </c>
      <c r="Y1670" s="96" t="s">
        <v>2316</v>
      </c>
    </row>
    <row r="1671" spans="1:25" ht="165" x14ac:dyDescent="0.2">
      <c r="A1671" s="2" t="s">
        <v>2546</v>
      </c>
      <c r="B1671" s="2" t="s">
        <v>2307</v>
      </c>
      <c r="C1671" s="2" t="s">
        <v>2308</v>
      </c>
      <c r="D1671" s="2" t="s">
        <v>2309</v>
      </c>
      <c r="E1671" s="2">
        <v>91111902</v>
      </c>
      <c r="F1671" s="2" t="s">
        <v>2476</v>
      </c>
      <c r="G1671" s="3">
        <v>1</v>
      </c>
      <c r="H1671" s="3">
        <v>1</v>
      </c>
      <c r="I1671" s="2">
        <v>6</v>
      </c>
      <c r="J1671" s="2">
        <v>1</v>
      </c>
      <c r="K1671" s="2" t="s">
        <v>30</v>
      </c>
      <c r="L1671" s="2" t="s">
        <v>31</v>
      </c>
      <c r="M1671" s="2" t="s">
        <v>32</v>
      </c>
      <c r="N1671" s="2">
        <v>0</v>
      </c>
      <c r="O1671" s="1">
        <v>10024290</v>
      </c>
      <c r="P1671" s="1">
        <v>10024290</v>
      </c>
      <c r="Q1671" s="1">
        <v>0</v>
      </c>
      <c r="R1671" s="2">
        <v>0</v>
      </c>
      <c r="S1671" s="2" t="s">
        <v>2311</v>
      </c>
      <c r="T1671" s="2" t="s">
        <v>2312</v>
      </c>
      <c r="U1671" s="2" t="s">
        <v>2313</v>
      </c>
      <c r="V1671" s="2" t="s">
        <v>2314</v>
      </c>
      <c r="W1671" s="2" t="s">
        <v>2315</v>
      </c>
      <c r="X1671" s="2">
        <v>3241000</v>
      </c>
      <c r="Y1671" s="96" t="s">
        <v>2316</v>
      </c>
    </row>
    <row r="1672" spans="1:25" ht="165" x14ac:dyDescent="0.2">
      <c r="A1672" s="2" t="s">
        <v>2547</v>
      </c>
      <c r="B1672" s="2" t="s">
        <v>2307</v>
      </c>
      <c r="C1672" s="2" t="s">
        <v>2308</v>
      </c>
      <c r="D1672" s="2" t="s">
        <v>2309</v>
      </c>
      <c r="E1672" s="2">
        <v>91111902</v>
      </c>
      <c r="F1672" s="2" t="s">
        <v>2476</v>
      </c>
      <c r="G1672" s="3">
        <v>1</v>
      </c>
      <c r="H1672" s="3">
        <v>1</v>
      </c>
      <c r="I1672" s="2">
        <v>6</v>
      </c>
      <c r="J1672" s="2">
        <v>1</v>
      </c>
      <c r="K1672" s="2" t="s">
        <v>30</v>
      </c>
      <c r="L1672" s="2" t="s">
        <v>31</v>
      </c>
      <c r="M1672" s="2" t="s">
        <v>32</v>
      </c>
      <c r="N1672" s="2">
        <v>0</v>
      </c>
      <c r="O1672" s="1">
        <v>10024290</v>
      </c>
      <c r="P1672" s="1">
        <v>10024290</v>
      </c>
      <c r="Q1672" s="1">
        <v>0</v>
      </c>
      <c r="R1672" s="2">
        <v>0</v>
      </c>
      <c r="S1672" s="2" t="s">
        <v>2311</v>
      </c>
      <c r="T1672" s="2" t="s">
        <v>2312</v>
      </c>
      <c r="U1672" s="2" t="s">
        <v>2313</v>
      </c>
      <c r="V1672" s="2" t="s">
        <v>2314</v>
      </c>
      <c r="W1672" s="2" t="s">
        <v>2315</v>
      </c>
      <c r="X1672" s="2">
        <v>3241000</v>
      </c>
      <c r="Y1672" s="96" t="s">
        <v>2316</v>
      </c>
    </row>
    <row r="1673" spans="1:25" ht="165" x14ac:dyDescent="0.2">
      <c r="A1673" s="2" t="s">
        <v>2548</v>
      </c>
      <c r="B1673" s="2" t="s">
        <v>2307</v>
      </c>
      <c r="C1673" s="2" t="s">
        <v>2308</v>
      </c>
      <c r="D1673" s="2" t="s">
        <v>2309</v>
      </c>
      <c r="E1673" s="2">
        <v>91111902</v>
      </c>
      <c r="F1673" s="2" t="s">
        <v>2476</v>
      </c>
      <c r="G1673" s="3">
        <v>1</v>
      </c>
      <c r="H1673" s="3">
        <v>1</v>
      </c>
      <c r="I1673" s="2">
        <v>6</v>
      </c>
      <c r="J1673" s="2">
        <v>1</v>
      </c>
      <c r="K1673" s="2" t="s">
        <v>30</v>
      </c>
      <c r="L1673" s="2" t="s">
        <v>31</v>
      </c>
      <c r="M1673" s="2" t="s">
        <v>32</v>
      </c>
      <c r="N1673" s="2">
        <v>0</v>
      </c>
      <c r="O1673" s="1">
        <v>10024290</v>
      </c>
      <c r="P1673" s="1">
        <v>10024290</v>
      </c>
      <c r="Q1673" s="1">
        <v>0</v>
      </c>
      <c r="R1673" s="2">
        <v>0</v>
      </c>
      <c r="S1673" s="2" t="s">
        <v>2311</v>
      </c>
      <c r="T1673" s="2" t="s">
        <v>2312</v>
      </c>
      <c r="U1673" s="2" t="s">
        <v>2313</v>
      </c>
      <c r="V1673" s="2" t="s">
        <v>2314</v>
      </c>
      <c r="W1673" s="2" t="s">
        <v>2315</v>
      </c>
      <c r="X1673" s="2">
        <v>3241000</v>
      </c>
      <c r="Y1673" s="96" t="s">
        <v>2316</v>
      </c>
    </row>
    <row r="1674" spans="1:25" ht="165" x14ac:dyDescent="0.2">
      <c r="A1674" s="2" t="s">
        <v>2549</v>
      </c>
      <c r="B1674" s="2" t="s">
        <v>2307</v>
      </c>
      <c r="C1674" s="2" t="s">
        <v>2308</v>
      </c>
      <c r="D1674" s="2" t="s">
        <v>2309</v>
      </c>
      <c r="E1674" s="2">
        <v>91111902</v>
      </c>
      <c r="F1674" s="2" t="s">
        <v>2476</v>
      </c>
      <c r="G1674" s="3">
        <v>1</v>
      </c>
      <c r="H1674" s="3">
        <v>1</v>
      </c>
      <c r="I1674" s="2">
        <v>6</v>
      </c>
      <c r="J1674" s="2">
        <v>1</v>
      </c>
      <c r="K1674" s="2" t="s">
        <v>30</v>
      </c>
      <c r="L1674" s="2" t="s">
        <v>31</v>
      </c>
      <c r="M1674" s="2" t="s">
        <v>32</v>
      </c>
      <c r="N1674" s="2">
        <v>0</v>
      </c>
      <c r="O1674" s="1">
        <v>10024290</v>
      </c>
      <c r="P1674" s="1">
        <v>10024290</v>
      </c>
      <c r="Q1674" s="1">
        <v>0</v>
      </c>
      <c r="R1674" s="2">
        <v>0</v>
      </c>
      <c r="S1674" s="2" t="s">
        <v>2311</v>
      </c>
      <c r="T1674" s="2" t="s">
        <v>2312</v>
      </c>
      <c r="U1674" s="2" t="s">
        <v>2313</v>
      </c>
      <c r="V1674" s="2" t="s">
        <v>2314</v>
      </c>
      <c r="W1674" s="2" t="s">
        <v>2315</v>
      </c>
      <c r="X1674" s="2">
        <v>3241000</v>
      </c>
      <c r="Y1674" s="96" t="s">
        <v>2316</v>
      </c>
    </row>
    <row r="1675" spans="1:25" ht="165" x14ac:dyDescent="0.2">
      <c r="A1675" s="2" t="s">
        <v>2550</v>
      </c>
      <c r="B1675" s="2" t="s">
        <v>2307</v>
      </c>
      <c r="C1675" s="2" t="s">
        <v>2308</v>
      </c>
      <c r="D1675" s="2" t="s">
        <v>2309</v>
      </c>
      <c r="E1675" s="2">
        <v>91111902</v>
      </c>
      <c r="F1675" s="2" t="s">
        <v>2476</v>
      </c>
      <c r="G1675" s="3">
        <v>1</v>
      </c>
      <c r="H1675" s="3">
        <v>1</v>
      </c>
      <c r="I1675" s="2">
        <v>6</v>
      </c>
      <c r="J1675" s="2">
        <v>1</v>
      </c>
      <c r="K1675" s="2" t="s">
        <v>30</v>
      </c>
      <c r="L1675" s="2" t="s">
        <v>31</v>
      </c>
      <c r="M1675" s="2" t="s">
        <v>32</v>
      </c>
      <c r="N1675" s="2">
        <v>0</v>
      </c>
      <c r="O1675" s="1">
        <v>10024290</v>
      </c>
      <c r="P1675" s="1">
        <v>10024290</v>
      </c>
      <c r="Q1675" s="1">
        <v>0</v>
      </c>
      <c r="R1675" s="2">
        <v>0</v>
      </c>
      <c r="S1675" s="2" t="s">
        <v>2311</v>
      </c>
      <c r="T1675" s="2" t="s">
        <v>2312</v>
      </c>
      <c r="U1675" s="2" t="s">
        <v>2313</v>
      </c>
      <c r="V1675" s="2" t="s">
        <v>2314</v>
      </c>
      <c r="W1675" s="2" t="s">
        <v>2315</v>
      </c>
      <c r="X1675" s="2">
        <v>3241000</v>
      </c>
      <c r="Y1675" s="96" t="s">
        <v>2316</v>
      </c>
    </row>
    <row r="1676" spans="1:25" ht="165" x14ac:dyDescent="0.2">
      <c r="A1676" s="2" t="s">
        <v>2551</v>
      </c>
      <c r="B1676" s="2" t="s">
        <v>2307</v>
      </c>
      <c r="C1676" s="2" t="s">
        <v>2308</v>
      </c>
      <c r="D1676" s="2" t="s">
        <v>2309</v>
      </c>
      <c r="E1676" s="2">
        <v>91111902</v>
      </c>
      <c r="F1676" s="2" t="s">
        <v>2476</v>
      </c>
      <c r="G1676" s="3">
        <v>1</v>
      </c>
      <c r="H1676" s="3">
        <v>1</v>
      </c>
      <c r="I1676" s="2">
        <v>6</v>
      </c>
      <c r="J1676" s="2">
        <v>1</v>
      </c>
      <c r="K1676" s="2" t="s">
        <v>30</v>
      </c>
      <c r="L1676" s="2" t="s">
        <v>31</v>
      </c>
      <c r="M1676" s="2" t="s">
        <v>32</v>
      </c>
      <c r="N1676" s="2">
        <v>0</v>
      </c>
      <c r="O1676" s="1">
        <v>10024290</v>
      </c>
      <c r="P1676" s="1">
        <v>10024290</v>
      </c>
      <c r="Q1676" s="1">
        <v>0</v>
      </c>
      <c r="R1676" s="2">
        <v>0</v>
      </c>
      <c r="S1676" s="2" t="s">
        <v>2311</v>
      </c>
      <c r="T1676" s="2" t="s">
        <v>2312</v>
      </c>
      <c r="U1676" s="2" t="s">
        <v>2313</v>
      </c>
      <c r="V1676" s="2" t="s">
        <v>2314</v>
      </c>
      <c r="W1676" s="2" t="s">
        <v>2315</v>
      </c>
      <c r="X1676" s="2">
        <v>3241000</v>
      </c>
      <c r="Y1676" s="96" t="s">
        <v>2316</v>
      </c>
    </row>
    <row r="1677" spans="1:25" ht="165" x14ac:dyDescent="0.2">
      <c r="A1677" s="2" t="s">
        <v>2552</v>
      </c>
      <c r="B1677" s="2" t="s">
        <v>2307</v>
      </c>
      <c r="C1677" s="2" t="s">
        <v>2308</v>
      </c>
      <c r="D1677" s="2" t="s">
        <v>2309</v>
      </c>
      <c r="E1677" s="2">
        <v>91111902</v>
      </c>
      <c r="F1677" s="2" t="s">
        <v>2476</v>
      </c>
      <c r="G1677" s="3">
        <v>1</v>
      </c>
      <c r="H1677" s="3">
        <v>1</v>
      </c>
      <c r="I1677" s="2">
        <v>6</v>
      </c>
      <c r="J1677" s="2">
        <v>1</v>
      </c>
      <c r="K1677" s="2" t="s">
        <v>30</v>
      </c>
      <c r="L1677" s="2" t="s">
        <v>31</v>
      </c>
      <c r="M1677" s="2" t="s">
        <v>32</v>
      </c>
      <c r="N1677" s="2">
        <v>0</v>
      </c>
      <c r="O1677" s="1">
        <v>10024290</v>
      </c>
      <c r="P1677" s="1">
        <v>10024290</v>
      </c>
      <c r="Q1677" s="1">
        <v>0</v>
      </c>
      <c r="R1677" s="2">
        <v>0</v>
      </c>
      <c r="S1677" s="2" t="s">
        <v>2311</v>
      </c>
      <c r="T1677" s="2" t="s">
        <v>2312</v>
      </c>
      <c r="U1677" s="2" t="s">
        <v>2313</v>
      </c>
      <c r="V1677" s="2" t="s">
        <v>2314</v>
      </c>
      <c r="W1677" s="2" t="s">
        <v>2315</v>
      </c>
      <c r="X1677" s="2">
        <v>3241000</v>
      </c>
      <c r="Y1677" s="96" t="s">
        <v>2316</v>
      </c>
    </row>
    <row r="1678" spans="1:25" ht="165" x14ac:dyDescent="0.2">
      <c r="A1678" s="2" t="s">
        <v>2553</v>
      </c>
      <c r="B1678" s="2" t="s">
        <v>2307</v>
      </c>
      <c r="C1678" s="2" t="s">
        <v>2308</v>
      </c>
      <c r="D1678" s="2" t="s">
        <v>2309</v>
      </c>
      <c r="E1678" s="2">
        <v>91111902</v>
      </c>
      <c r="F1678" s="2" t="s">
        <v>2476</v>
      </c>
      <c r="G1678" s="3">
        <v>1</v>
      </c>
      <c r="H1678" s="3">
        <v>1</v>
      </c>
      <c r="I1678" s="2">
        <v>6</v>
      </c>
      <c r="J1678" s="2">
        <v>1</v>
      </c>
      <c r="K1678" s="2" t="s">
        <v>30</v>
      </c>
      <c r="L1678" s="2" t="s">
        <v>31</v>
      </c>
      <c r="M1678" s="2" t="s">
        <v>32</v>
      </c>
      <c r="N1678" s="2">
        <v>0</v>
      </c>
      <c r="O1678" s="1">
        <v>10024290</v>
      </c>
      <c r="P1678" s="1">
        <v>10024290</v>
      </c>
      <c r="Q1678" s="1">
        <v>0</v>
      </c>
      <c r="R1678" s="2">
        <v>0</v>
      </c>
      <c r="S1678" s="2" t="s">
        <v>2311</v>
      </c>
      <c r="T1678" s="2" t="s">
        <v>2312</v>
      </c>
      <c r="U1678" s="2" t="s">
        <v>2313</v>
      </c>
      <c r="V1678" s="2" t="s">
        <v>2314</v>
      </c>
      <c r="W1678" s="2" t="s">
        <v>2315</v>
      </c>
      <c r="X1678" s="2">
        <v>3241000</v>
      </c>
      <c r="Y1678" s="96" t="s">
        <v>2316</v>
      </c>
    </row>
    <row r="1679" spans="1:25" ht="165" x14ac:dyDescent="0.2">
      <c r="A1679" s="2" t="s">
        <v>2554</v>
      </c>
      <c r="B1679" s="2" t="s">
        <v>2307</v>
      </c>
      <c r="C1679" s="2" t="s">
        <v>2308</v>
      </c>
      <c r="D1679" s="2" t="s">
        <v>2309</v>
      </c>
      <c r="E1679" s="2">
        <v>91111902</v>
      </c>
      <c r="F1679" s="2" t="s">
        <v>2476</v>
      </c>
      <c r="G1679" s="3">
        <v>1</v>
      </c>
      <c r="H1679" s="3">
        <v>1</v>
      </c>
      <c r="I1679" s="2">
        <v>6</v>
      </c>
      <c r="J1679" s="2">
        <v>1</v>
      </c>
      <c r="K1679" s="2" t="s">
        <v>30</v>
      </c>
      <c r="L1679" s="2" t="s">
        <v>31</v>
      </c>
      <c r="M1679" s="2" t="s">
        <v>32</v>
      </c>
      <c r="N1679" s="2">
        <v>0</v>
      </c>
      <c r="O1679" s="1">
        <v>10024290</v>
      </c>
      <c r="P1679" s="1">
        <v>10024290</v>
      </c>
      <c r="Q1679" s="1">
        <v>0</v>
      </c>
      <c r="R1679" s="2">
        <v>0</v>
      </c>
      <c r="S1679" s="2" t="s">
        <v>2311</v>
      </c>
      <c r="T1679" s="2" t="s">
        <v>2312</v>
      </c>
      <c r="U1679" s="2" t="s">
        <v>2313</v>
      </c>
      <c r="V1679" s="2" t="s">
        <v>2314</v>
      </c>
      <c r="W1679" s="2" t="s">
        <v>2315</v>
      </c>
      <c r="X1679" s="2">
        <v>3241000</v>
      </c>
      <c r="Y1679" s="96" t="s">
        <v>2316</v>
      </c>
    </row>
    <row r="1680" spans="1:25" ht="165" x14ac:dyDescent="0.2">
      <c r="A1680" s="2" t="s">
        <v>2555</v>
      </c>
      <c r="B1680" s="2" t="s">
        <v>2307</v>
      </c>
      <c r="C1680" s="2" t="s">
        <v>2308</v>
      </c>
      <c r="D1680" s="2" t="s">
        <v>2309</v>
      </c>
      <c r="E1680" s="2">
        <v>91111902</v>
      </c>
      <c r="F1680" s="2" t="s">
        <v>2476</v>
      </c>
      <c r="G1680" s="3">
        <v>1</v>
      </c>
      <c r="H1680" s="3">
        <v>1</v>
      </c>
      <c r="I1680" s="2">
        <v>6</v>
      </c>
      <c r="J1680" s="2">
        <v>1</v>
      </c>
      <c r="K1680" s="2" t="s">
        <v>30</v>
      </c>
      <c r="L1680" s="2" t="s">
        <v>31</v>
      </c>
      <c r="M1680" s="2" t="s">
        <v>32</v>
      </c>
      <c r="N1680" s="2">
        <v>0</v>
      </c>
      <c r="O1680" s="1">
        <v>10024290</v>
      </c>
      <c r="P1680" s="1">
        <v>10024290</v>
      </c>
      <c r="Q1680" s="1">
        <v>0</v>
      </c>
      <c r="R1680" s="2">
        <v>0</v>
      </c>
      <c r="S1680" s="2" t="s">
        <v>2311</v>
      </c>
      <c r="T1680" s="2" t="s">
        <v>2312</v>
      </c>
      <c r="U1680" s="2" t="s">
        <v>2313</v>
      </c>
      <c r="V1680" s="2" t="s">
        <v>2314</v>
      </c>
      <c r="W1680" s="2" t="s">
        <v>2315</v>
      </c>
      <c r="X1680" s="2">
        <v>3241000</v>
      </c>
      <c r="Y1680" s="96" t="s">
        <v>2316</v>
      </c>
    </row>
    <row r="1681" spans="1:25" ht="165" x14ac:dyDescent="0.2">
      <c r="A1681" s="2" t="s">
        <v>2556</v>
      </c>
      <c r="B1681" s="2" t="s">
        <v>2307</v>
      </c>
      <c r="C1681" s="2" t="s">
        <v>2308</v>
      </c>
      <c r="D1681" s="2" t="s">
        <v>2309</v>
      </c>
      <c r="E1681" s="2">
        <v>91111902</v>
      </c>
      <c r="F1681" s="2" t="s">
        <v>2476</v>
      </c>
      <c r="G1681" s="3">
        <v>1</v>
      </c>
      <c r="H1681" s="3">
        <v>1</v>
      </c>
      <c r="I1681" s="2">
        <v>6</v>
      </c>
      <c r="J1681" s="2">
        <v>1</v>
      </c>
      <c r="K1681" s="2" t="s">
        <v>30</v>
      </c>
      <c r="L1681" s="2" t="s">
        <v>31</v>
      </c>
      <c r="M1681" s="2" t="s">
        <v>32</v>
      </c>
      <c r="N1681" s="2">
        <v>0</v>
      </c>
      <c r="O1681" s="1">
        <v>10024290</v>
      </c>
      <c r="P1681" s="1">
        <v>10024290</v>
      </c>
      <c r="Q1681" s="1">
        <v>0</v>
      </c>
      <c r="R1681" s="2">
        <v>0</v>
      </c>
      <c r="S1681" s="2" t="s">
        <v>2311</v>
      </c>
      <c r="T1681" s="2" t="s">
        <v>2312</v>
      </c>
      <c r="U1681" s="2" t="s">
        <v>2313</v>
      </c>
      <c r="V1681" s="2" t="s">
        <v>2314</v>
      </c>
      <c r="W1681" s="2" t="s">
        <v>2315</v>
      </c>
      <c r="X1681" s="2">
        <v>3241000</v>
      </c>
      <c r="Y1681" s="96" t="s">
        <v>2316</v>
      </c>
    </row>
    <row r="1682" spans="1:25" ht="165" x14ac:dyDescent="0.2">
      <c r="A1682" s="2" t="s">
        <v>2557</v>
      </c>
      <c r="B1682" s="2" t="s">
        <v>2307</v>
      </c>
      <c r="C1682" s="2" t="s">
        <v>2308</v>
      </c>
      <c r="D1682" s="2" t="s">
        <v>2309</v>
      </c>
      <c r="E1682" s="2">
        <v>91111902</v>
      </c>
      <c r="F1682" s="2" t="s">
        <v>2476</v>
      </c>
      <c r="G1682" s="3">
        <v>1</v>
      </c>
      <c r="H1682" s="3">
        <v>1</v>
      </c>
      <c r="I1682" s="2">
        <v>6</v>
      </c>
      <c r="J1682" s="2">
        <v>1</v>
      </c>
      <c r="K1682" s="2" t="s">
        <v>30</v>
      </c>
      <c r="L1682" s="2" t="s">
        <v>31</v>
      </c>
      <c r="M1682" s="2" t="s">
        <v>32</v>
      </c>
      <c r="N1682" s="2">
        <v>0</v>
      </c>
      <c r="O1682" s="1">
        <v>10024290</v>
      </c>
      <c r="P1682" s="1">
        <v>10024290</v>
      </c>
      <c r="Q1682" s="1">
        <v>0</v>
      </c>
      <c r="R1682" s="2">
        <v>0</v>
      </c>
      <c r="S1682" s="2" t="s">
        <v>2311</v>
      </c>
      <c r="T1682" s="2" t="s">
        <v>2312</v>
      </c>
      <c r="U1682" s="2" t="s">
        <v>2313</v>
      </c>
      <c r="V1682" s="2" t="s">
        <v>2314</v>
      </c>
      <c r="W1682" s="2" t="s">
        <v>2315</v>
      </c>
      <c r="X1682" s="2">
        <v>3241000</v>
      </c>
      <c r="Y1682" s="96" t="s">
        <v>2316</v>
      </c>
    </row>
    <row r="1683" spans="1:25" ht="165" x14ac:dyDescent="0.2">
      <c r="A1683" s="2" t="s">
        <v>2558</v>
      </c>
      <c r="B1683" s="2" t="s">
        <v>2307</v>
      </c>
      <c r="C1683" s="2" t="s">
        <v>2308</v>
      </c>
      <c r="D1683" s="2" t="s">
        <v>2309</v>
      </c>
      <c r="E1683" s="2">
        <v>91111902</v>
      </c>
      <c r="F1683" s="2" t="s">
        <v>2476</v>
      </c>
      <c r="G1683" s="3">
        <v>1</v>
      </c>
      <c r="H1683" s="3">
        <v>1</v>
      </c>
      <c r="I1683" s="2">
        <v>6</v>
      </c>
      <c r="J1683" s="2">
        <v>1</v>
      </c>
      <c r="K1683" s="2" t="s">
        <v>30</v>
      </c>
      <c r="L1683" s="2" t="s">
        <v>31</v>
      </c>
      <c r="M1683" s="2" t="s">
        <v>32</v>
      </c>
      <c r="N1683" s="2">
        <v>0</v>
      </c>
      <c r="O1683" s="1">
        <v>10024290</v>
      </c>
      <c r="P1683" s="1">
        <v>10024290</v>
      </c>
      <c r="Q1683" s="1">
        <v>0</v>
      </c>
      <c r="R1683" s="2">
        <v>0</v>
      </c>
      <c r="S1683" s="2" t="s">
        <v>2311</v>
      </c>
      <c r="T1683" s="2" t="s">
        <v>2312</v>
      </c>
      <c r="U1683" s="2" t="s">
        <v>2313</v>
      </c>
      <c r="V1683" s="2" t="s">
        <v>2314</v>
      </c>
      <c r="W1683" s="2" t="s">
        <v>2315</v>
      </c>
      <c r="X1683" s="2">
        <v>3241000</v>
      </c>
      <c r="Y1683" s="96" t="s">
        <v>2316</v>
      </c>
    </row>
    <row r="1684" spans="1:25" ht="165" x14ac:dyDescent="0.2">
      <c r="A1684" s="2" t="s">
        <v>2559</v>
      </c>
      <c r="B1684" s="2" t="s">
        <v>2307</v>
      </c>
      <c r="C1684" s="2" t="s">
        <v>2308</v>
      </c>
      <c r="D1684" s="2" t="s">
        <v>2309</v>
      </c>
      <c r="E1684" s="2">
        <v>91111902</v>
      </c>
      <c r="F1684" s="2" t="s">
        <v>2476</v>
      </c>
      <c r="G1684" s="3">
        <v>1</v>
      </c>
      <c r="H1684" s="3">
        <v>1</v>
      </c>
      <c r="I1684" s="2">
        <v>6</v>
      </c>
      <c r="J1684" s="2">
        <v>1</v>
      </c>
      <c r="K1684" s="2" t="s">
        <v>30</v>
      </c>
      <c r="L1684" s="2" t="s">
        <v>31</v>
      </c>
      <c r="M1684" s="2" t="s">
        <v>32</v>
      </c>
      <c r="N1684" s="2">
        <v>0</v>
      </c>
      <c r="O1684" s="1">
        <v>10024290</v>
      </c>
      <c r="P1684" s="1">
        <v>10024290</v>
      </c>
      <c r="Q1684" s="1">
        <v>0</v>
      </c>
      <c r="R1684" s="2">
        <v>0</v>
      </c>
      <c r="S1684" s="2" t="s">
        <v>2311</v>
      </c>
      <c r="T1684" s="2" t="s">
        <v>2312</v>
      </c>
      <c r="U1684" s="2" t="s">
        <v>2313</v>
      </c>
      <c r="V1684" s="2" t="s">
        <v>2314</v>
      </c>
      <c r="W1684" s="2" t="s">
        <v>2315</v>
      </c>
      <c r="X1684" s="2">
        <v>3241000</v>
      </c>
      <c r="Y1684" s="96" t="s">
        <v>2316</v>
      </c>
    </row>
    <row r="1685" spans="1:25" ht="165" x14ac:dyDescent="0.2">
      <c r="A1685" s="2" t="s">
        <v>2560</v>
      </c>
      <c r="B1685" s="2" t="s">
        <v>2307</v>
      </c>
      <c r="C1685" s="2" t="s">
        <v>2308</v>
      </c>
      <c r="D1685" s="2" t="s">
        <v>2309</v>
      </c>
      <c r="E1685" s="2">
        <v>91111902</v>
      </c>
      <c r="F1685" s="2" t="s">
        <v>2476</v>
      </c>
      <c r="G1685" s="3">
        <v>1</v>
      </c>
      <c r="H1685" s="3">
        <v>1</v>
      </c>
      <c r="I1685" s="2">
        <v>6</v>
      </c>
      <c r="J1685" s="2">
        <v>1</v>
      </c>
      <c r="K1685" s="2" t="s">
        <v>30</v>
      </c>
      <c r="L1685" s="2" t="s">
        <v>31</v>
      </c>
      <c r="M1685" s="2" t="s">
        <v>32</v>
      </c>
      <c r="N1685" s="2">
        <v>0</v>
      </c>
      <c r="O1685" s="1">
        <v>10024290</v>
      </c>
      <c r="P1685" s="1">
        <v>10024290</v>
      </c>
      <c r="Q1685" s="1">
        <v>0</v>
      </c>
      <c r="R1685" s="2">
        <v>0</v>
      </c>
      <c r="S1685" s="2" t="s">
        <v>2311</v>
      </c>
      <c r="T1685" s="2" t="s">
        <v>2312</v>
      </c>
      <c r="U1685" s="2" t="s">
        <v>2313</v>
      </c>
      <c r="V1685" s="2" t="s">
        <v>2314</v>
      </c>
      <c r="W1685" s="2" t="s">
        <v>2315</v>
      </c>
      <c r="X1685" s="2">
        <v>3241000</v>
      </c>
      <c r="Y1685" s="96" t="s">
        <v>2316</v>
      </c>
    </row>
    <row r="1686" spans="1:25" ht="165" x14ac:dyDescent="0.2">
      <c r="A1686" s="2" t="s">
        <v>2561</v>
      </c>
      <c r="B1686" s="2" t="s">
        <v>2307</v>
      </c>
      <c r="C1686" s="2" t="s">
        <v>2308</v>
      </c>
      <c r="D1686" s="2" t="s">
        <v>2309</v>
      </c>
      <c r="E1686" s="2">
        <v>91111902</v>
      </c>
      <c r="F1686" s="2" t="s">
        <v>2476</v>
      </c>
      <c r="G1686" s="3">
        <v>1</v>
      </c>
      <c r="H1686" s="3">
        <v>1</v>
      </c>
      <c r="I1686" s="2">
        <v>6</v>
      </c>
      <c r="J1686" s="2">
        <v>1</v>
      </c>
      <c r="K1686" s="2" t="s">
        <v>30</v>
      </c>
      <c r="L1686" s="2" t="s">
        <v>31</v>
      </c>
      <c r="M1686" s="2" t="s">
        <v>32</v>
      </c>
      <c r="N1686" s="2">
        <v>0</v>
      </c>
      <c r="O1686" s="1">
        <v>10024290</v>
      </c>
      <c r="P1686" s="1">
        <v>10024290</v>
      </c>
      <c r="Q1686" s="1">
        <v>0</v>
      </c>
      <c r="R1686" s="2">
        <v>0</v>
      </c>
      <c r="S1686" s="2" t="s">
        <v>2311</v>
      </c>
      <c r="T1686" s="2" t="s">
        <v>2312</v>
      </c>
      <c r="U1686" s="2" t="s">
        <v>2313</v>
      </c>
      <c r="V1686" s="2" t="s">
        <v>2314</v>
      </c>
      <c r="W1686" s="2" t="s">
        <v>2315</v>
      </c>
      <c r="X1686" s="2">
        <v>3241000</v>
      </c>
      <c r="Y1686" s="96" t="s">
        <v>2316</v>
      </c>
    </row>
    <row r="1687" spans="1:25" ht="165" x14ac:dyDescent="0.2">
      <c r="A1687" s="2" t="s">
        <v>2562</v>
      </c>
      <c r="B1687" s="2" t="s">
        <v>2307</v>
      </c>
      <c r="C1687" s="2" t="s">
        <v>2308</v>
      </c>
      <c r="D1687" s="2" t="s">
        <v>2309</v>
      </c>
      <c r="E1687" s="2">
        <v>91111902</v>
      </c>
      <c r="F1687" s="2" t="s">
        <v>2476</v>
      </c>
      <c r="G1687" s="3">
        <v>1</v>
      </c>
      <c r="H1687" s="3">
        <v>1</v>
      </c>
      <c r="I1687" s="2">
        <v>6</v>
      </c>
      <c r="J1687" s="2">
        <v>1</v>
      </c>
      <c r="K1687" s="2" t="s">
        <v>30</v>
      </c>
      <c r="L1687" s="2" t="s">
        <v>31</v>
      </c>
      <c r="M1687" s="2" t="s">
        <v>32</v>
      </c>
      <c r="N1687" s="2">
        <v>0</v>
      </c>
      <c r="O1687" s="1">
        <v>10024290</v>
      </c>
      <c r="P1687" s="1">
        <v>10024290</v>
      </c>
      <c r="Q1687" s="1">
        <v>0</v>
      </c>
      <c r="R1687" s="2">
        <v>0</v>
      </c>
      <c r="S1687" s="2" t="s">
        <v>2311</v>
      </c>
      <c r="T1687" s="2" t="s">
        <v>2312</v>
      </c>
      <c r="U1687" s="2" t="s">
        <v>2313</v>
      </c>
      <c r="V1687" s="2" t="s">
        <v>2314</v>
      </c>
      <c r="W1687" s="2" t="s">
        <v>2315</v>
      </c>
      <c r="X1687" s="2">
        <v>3241000</v>
      </c>
      <c r="Y1687" s="96" t="s">
        <v>2316</v>
      </c>
    </row>
    <row r="1688" spans="1:25" ht="165" x14ac:dyDescent="0.2">
      <c r="A1688" s="2" t="s">
        <v>2563</v>
      </c>
      <c r="B1688" s="2" t="s">
        <v>2307</v>
      </c>
      <c r="C1688" s="2" t="s">
        <v>2308</v>
      </c>
      <c r="D1688" s="2" t="s">
        <v>2309</v>
      </c>
      <c r="E1688" s="2">
        <v>91111902</v>
      </c>
      <c r="F1688" s="2" t="s">
        <v>2476</v>
      </c>
      <c r="G1688" s="3">
        <v>1</v>
      </c>
      <c r="H1688" s="3">
        <v>1</v>
      </c>
      <c r="I1688" s="2">
        <v>6</v>
      </c>
      <c r="J1688" s="2">
        <v>1</v>
      </c>
      <c r="K1688" s="2" t="s">
        <v>30</v>
      </c>
      <c r="L1688" s="2" t="s">
        <v>31</v>
      </c>
      <c r="M1688" s="2" t="s">
        <v>32</v>
      </c>
      <c r="N1688" s="2">
        <v>0</v>
      </c>
      <c r="O1688" s="1">
        <v>10024290</v>
      </c>
      <c r="P1688" s="1">
        <v>10024290</v>
      </c>
      <c r="Q1688" s="1">
        <v>0</v>
      </c>
      <c r="R1688" s="2">
        <v>0</v>
      </c>
      <c r="S1688" s="2" t="s">
        <v>2311</v>
      </c>
      <c r="T1688" s="2" t="s">
        <v>2312</v>
      </c>
      <c r="U1688" s="2" t="s">
        <v>2313</v>
      </c>
      <c r="V1688" s="2" t="s">
        <v>2314</v>
      </c>
      <c r="W1688" s="2" t="s">
        <v>2315</v>
      </c>
      <c r="X1688" s="2">
        <v>3241000</v>
      </c>
      <c r="Y1688" s="96" t="s">
        <v>2316</v>
      </c>
    </row>
    <row r="1689" spans="1:25" ht="165" x14ac:dyDescent="0.2">
      <c r="A1689" s="2" t="s">
        <v>2564</v>
      </c>
      <c r="B1689" s="2" t="s">
        <v>2307</v>
      </c>
      <c r="C1689" s="2" t="s">
        <v>2308</v>
      </c>
      <c r="D1689" s="2" t="s">
        <v>2309</v>
      </c>
      <c r="E1689" s="2">
        <v>91111902</v>
      </c>
      <c r="F1689" s="2" t="s">
        <v>2476</v>
      </c>
      <c r="G1689" s="3">
        <v>1</v>
      </c>
      <c r="H1689" s="3">
        <v>1</v>
      </c>
      <c r="I1689" s="2">
        <v>6</v>
      </c>
      <c r="J1689" s="2">
        <v>1</v>
      </c>
      <c r="K1689" s="2" t="s">
        <v>30</v>
      </c>
      <c r="L1689" s="2" t="s">
        <v>31</v>
      </c>
      <c r="M1689" s="2" t="s">
        <v>32</v>
      </c>
      <c r="N1689" s="2">
        <v>0</v>
      </c>
      <c r="O1689" s="1">
        <v>10024290</v>
      </c>
      <c r="P1689" s="1">
        <v>10024290</v>
      </c>
      <c r="Q1689" s="1">
        <v>0</v>
      </c>
      <c r="R1689" s="2">
        <v>0</v>
      </c>
      <c r="S1689" s="2" t="s">
        <v>2311</v>
      </c>
      <c r="T1689" s="2" t="s">
        <v>2312</v>
      </c>
      <c r="U1689" s="2" t="s">
        <v>2313</v>
      </c>
      <c r="V1689" s="2" t="s">
        <v>2314</v>
      </c>
      <c r="W1689" s="2" t="s">
        <v>2315</v>
      </c>
      <c r="X1689" s="2">
        <v>3241000</v>
      </c>
      <c r="Y1689" s="96" t="s">
        <v>2316</v>
      </c>
    </row>
    <row r="1690" spans="1:25" ht="120" x14ac:dyDescent="0.2">
      <c r="A1690" s="2" t="s">
        <v>2565</v>
      </c>
      <c r="B1690" s="2" t="s">
        <v>2307</v>
      </c>
      <c r="C1690" s="2" t="s">
        <v>2308</v>
      </c>
      <c r="D1690" s="2" t="s">
        <v>2309</v>
      </c>
      <c r="E1690" s="2">
        <v>80101505</v>
      </c>
      <c r="F1690" s="2" t="s">
        <v>2566</v>
      </c>
      <c r="G1690" s="3">
        <v>1</v>
      </c>
      <c r="H1690" s="3">
        <v>1</v>
      </c>
      <c r="I1690" s="2">
        <v>6</v>
      </c>
      <c r="J1690" s="2">
        <v>1</v>
      </c>
      <c r="K1690" s="2" t="s">
        <v>30</v>
      </c>
      <c r="L1690" s="2" t="s">
        <v>31</v>
      </c>
      <c r="M1690" s="2" t="s">
        <v>32</v>
      </c>
      <c r="N1690" s="2">
        <v>0</v>
      </c>
      <c r="O1690" s="1">
        <v>13743084</v>
      </c>
      <c r="P1690" s="1">
        <v>13743084</v>
      </c>
      <c r="Q1690" s="1">
        <v>0</v>
      </c>
      <c r="R1690" s="2">
        <v>0</v>
      </c>
      <c r="S1690" s="2" t="s">
        <v>2311</v>
      </c>
      <c r="T1690" s="2" t="s">
        <v>2312</v>
      </c>
      <c r="U1690" s="2" t="s">
        <v>2313</v>
      </c>
      <c r="V1690" s="2" t="s">
        <v>2314</v>
      </c>
      <c r="W1690" s="2" t="s">
        <v>2315</v>
      </c>
      <c r="X1690" s="2">
        <v>3241000</v>
      </c>
      <c r="Y1690" s="96" t="s">
        <v>2316</v>
      </c>
    </row>
    <row r="1691" spans="1:25" ht="120" x14ac:dyDescent="0.2">
      <c r="A1691" s="2" t="s">
        <v>2567</v>
      </c>
      <c r="B1691" s="2" t="s">
        <v>2307</v>
      </c>
      <c r="C1691" s="2" t="s">
        <v>2308</v>
      </c>
      <c r="D1691" s="2" t="s">
        <v>2309</v>
      </c>
      <c r="E1691" s="2">
        <v>80101505</v>
      </c>
      <c r="F1691" s="2" t="s">
        <v>2566</v>
      </c>
      <c r="G1691" s="3">
        <v>1</v>
      </c>
      <c r="H1691" s="3">
        <v>1</v>
      </c>
      <c r="I1691" s="2">
        <v>6</v>
      </c>
      <c r="J1691" s="2">
        <v>1</v>
      </c>
      <c r="K1691" s="2" t="s">
        <v>30</v>
      </c>
      <c r="L1691" s="2" t="s">
        <v>31</v>
      </c>
      <c r="M1691" s="2" t="s">
        <v>32</v>
      </c>
      <c r="N1691" s="2">
        <v>0</v>
      </c>
      <c r="O1691" s="1">
        <v>13743084</v>
      </c>
      <c r="P1691" s="1">
        <v>13743084</v>
      </c>
      <c r="Q1691" s="1">
        <v>0</v>
      </c>
      <c r="R1691" s="2">
        <v>0</v>
      </c>
      <c r="S1691" s="2" t="s">
        <v>2311</v>
      </c>
      <c r="T1691" s="2" t="s">
        <v>2312</v>
      </c>
      <c r="U1691" s="2" t="s">
        <v>2313</v>
      </c>
      <c r="V1691" s="2" t="s">
        <v>2314</v>
      </c>
      <c r="W1691" s="2" t="s">
        <v>2315</v>
      </c>
      <c r="X1691" s="2">
        <v>3241000</v>
      </c>
      <c r="Y1691" s="96" t="s">
        <v>2316</v>
      </c>
    </row>
    <row r="1692" spans="1:25" ht="120" x14ac:dyDescent="0.2">
      <c r="A1692" s="2" t="s">
        <v>2568</v>
      </c>
      <c r="B1692" s="2" t="s">
        <v>2307</v>
      </c>
      <c r="C1692" s="2" t="s">
        <v>2308</v>
      </c>
      <c r="D1692" s="2" t="s">
        <v>2309</v>
      </c>
      <c r="E1692" s="2">
        <v>80101505</v>
      </c>
      <c r="F1692" s="2" t="s">
        <v>2566</v>
      </c>
      <c r="G1692" s="3">
        <v>1</v>
      </c>
      <c r="H1692" s="3">
        <v>1</v>
      </c>
      <c r="I1692" s="2">
        <v>6</v>
      </c>
      <c r="J1692" s="2">
        <v>1</v>
      </c>
      <c r="K1692" s="2" t="s">
        <v>30</v>
      </c>
      <c r="L1692" s="2" t="s">
        <v>31</v>
      </c>
      <c r="M1692" s="2" t="s">
        <v>32</v>
      </c>
      <c r="N1692" s="2">
        <v>0</v>
      </c>
      <c r="O1692" s="1">
        <v>13743084</v>
      </c>
      <c r="P1692" s="1">
        <v>13743084</v>
      </c>
      <c r="Q1692" s="1">
        <v>0</v>
      </c>
      <c r="R1692" s="2">
        <v>0</v>
      </c>
      <c r="S1692" s="2" t="s">
        <v>2311</v>
      </c>
      <c r="T1692" s="2" t="s">
        <v>2312</v>
      </c>
      <c r="U1692" s="2" t="s">
        <v>2313</v>
      </c>
      <c r="V1692" s="2" t="s">
        <v>2314</v>
      </c>
      <c r="W1692" s="2" t="s">
        <v>2315</v>
      </c>
      <c r="X1692" s="2">
        <v>3241000</v>
      </c>
      <c r="Y1692" s="96" t="s">
        <v>2316</v>
      </c>
    </row>
    <row r="1693" spans="1:25" ht="120" x14ac:dyDescent="0.2">
      <c r="A1693" s="2" t="s">
        <v>2569</v>
      </c>
      <c r="B1693" s="2" t="s">
        <v>2307</v>
      </c>
      <c r="C1693" s="2" t="s">
        <v>2308</v>
      </c>
      <c r="D1693" s="2" t="s">
        <v>2309</v>
      </c>
      <c r="E1693" s="2">
        <v>80101505</v>
      </c>
      <c r="F1693" s="2" t="s">
        <v>2566</v>
      </c>
      <c r="G1693" s="3">
        <v>1</v>
      </c>
      <c r="H1693" s="3">
        <v>1</v>
      </c>
      <c r="I1693" s="2">
        <v>6</v>
      </c>
      <c r="J1693" s="2">
        <v>1</v>
      </c>
      <c r="K1693" s="2" t="s">
        <v>30</v>
      </c>
      <c r="L1693" s="2" t="s">
        <v>31</v>
      </c>
      <c r="M1693" s="2" t="s">
        <v>32</v>
      </c>
      <c r="N1693" s="2">
        <v>0</v>
      </c>
      <c r="O1693" s="1">
        <v>13743084</v>
      </c>
      <c r="P1693" s="1">
        <v>13743084</v>
      </c>
      <c r="Q1693" s="1">
        <v>0</v>
      </c>
      <c r="R1693" s="2">
        <v>0</v>
      </c>
      <c r="S1693" s="2" t="s">
        <v>2311</v>
      </c>
      <c r="T1693" s="2" t="s">
        <v>2312</v>
      </c>
      <c r="U1693" s="2" t="s">
        <v>2313</v>
      </c>
      <c r="V1693" s="2" t="s">
        <v>2314</v>
      </c>
      <c r="W1693" s="2" t="s">
        <v>2315</v>
      </c>
      <c r="X1693" s="2">
        <v>3241000</v>
      </c>
      <c r="Y1693" s="96" t="s">
        <v>2316</v>
      </c>
    </row>
    <row r="1694" spans="1:25" ht="120" x14ac:dyDescent="0.2">
      <c r="A1694" s="2" t="s">
        <v>2570</v>
      </c>
      <c r="B1694" s="2" t="s">
        <v>2307</v>
      </c>
      <c r="C1694" s="2" t="s">
        <v>2308</v>
      </c>
      <c r="D1694" s="2" t="s">
        <v>2309</v>
      </c>
      <c r="E1694" s="2">
        <v>91111902</v>
      </c>
      <c r="F1694" s="2" t="s">
        <v>2566</v>
      </c>
      <c r="G1694" s="3">
        <v>1</v>
      </c>
      <c r="H1694" s="3">
        <v>1</v>
      </c>
      <c r="I1694" s="2">
        <v>6</v>
      </c>
      <c r="J1694" s="2">
        <v>1</v>
      </c>
      <c r="K1694" s="2" t="s">
        <v>30</v>
      </c>
      <c r="L1694" s="2" t="s">
        <v>31</v>
      </c>
      <c r="M1694" s="2" t="s">
        <v>32</v>
      </c>
      <c r="N1694" s="2">
        <v>0</v>
      </c>
      <c r="O1694" s="1">
        <v>13743084</v>
      </c>
      <c r="P1694" s="1">
        <v>13743084</v>
      </c>
      <c r="Q1694" s="1">
        <v>0</v>
      </c>
      <c r="R1694" s="2">
        <v>0</v>
      </c>
      <c r="S1694" s="2" t="s">
        <v>2311</v>
      </c>
      <c r="T1694" s="2" t="s">
        <v>2312</v>
      </c>
      <c r="U1694" s="2" t="s">
        <v>2313</v>
      </c>
      <c r="V1694" s="2" t="s">
        <v>2314</v>
      </c>
      <c r="W1694" s="2" t="s">
        <v>2315</v>
      </c>
      <c r="X1694" s="2">
        <v>3241000</v>
      </c>
      <c r="Y1694" s="96" t="s">
        <v>2316</v>
      </c>
    </row>
    <row r="1695" spans="1:25" ht="120" x14ac:dyDescent="0.2">
      <c r="A1695" s="2" t="s">
        <v>2571</v>
      </c>
      <c r="B1695" s="2" t="s">
        <v>2307</v>
      </c>
      <c r="C1695" s="2" t="s">
        <v>2308</v>
      </c>
      <c r="D1695" s="2" t="s">
        <v>2309</v>
      </c>
      <c r="E1695" s="2">
        <v>80101505</v>
      </c>
      <c r="F1695" s="2" t="s">
        <v>2566</v>
      </c>
      <c r="G1695" s="3">
        <v>1</v>
      </c>
      <c r="H1695" s="3">
        <v>1</v>
      </c>
      <c r="I1695" s="2">
        <v>6</v>
      </c>
      <c r="J1695" s="2">
        <v>1</v>
      </c>
      <c r="K1695" s="2" t="s">
        <v>30</v>
      </c>
      <c r="L1695" s="2" t="s">
        <v>31</v>
      </c>
      <c r="M1695" s="2" t="s">
        <v>32</v>
      </c>
      <c r="N1695" s="2">
        <v>0</v>
      </c>
      <c r="O1695" s="1">
        <v>13743084</v>
      </c>
      <c r="P1695" s="1">
        <v>13743084</v>
      </c>
      <c r="Q1695" s="1">
        <v>0</v>
      </c>
      <c r="R1695" s="2">
        <v>0</v>
      </c>
      <c r="S1695" s="2" t="s">
        <v>2311</v>
      </c>
      <c r="T1695" s="2" t="s">
        <v>2312</v>
      </c>
      <c r="U1695" s="2" t="s">
        <v>2313</v>
      </c>
      <c r="V1695" s="2" t="s">
        <v>2314</v>
      </c>
      <c r="W1695" s="2" t="s">
        <v>2315</v>
      </c>
      <c r="X1695" s="2">
        <v>3241000</v>
      </c>
      <c r="Y1695" s="96" t="s">
        <v>2316</v>
      </c>
    </row>
    <row r="1696" spans="1:25" ht="120" x14ac:dyDescent="0.2">
      <c r="A1696" s="2" t="s">
        <v>2572</v>
      </c>
      <c r="B1696" s="2" t="s">
        <v>2307</v>
      </c>
      <c r="C1696" s="2" t="s">
        <v>2308</v>
      </c>
      <c r="D1696" s="2" t="s">
        <v>2309</v>
      </c>
      <c r="E1696" s="2">
        <v>80101505</v>
      </c>
      <c r="F1696" s="2" t="s">
        <v>2566</v>
      </c>
      <c r="G1696" s="3">
        <v>1</v>
      </c>
      <c r="H1696" s="3">
        <v>1</v>
      </c>
      <c r="I1696" s="2">
        <v>6</v>
      </c>
      <c r="J1696" s="2">
        <v>1</v>
      </c>
      <c r="K1696" s="2" t="s">
        <v>30</v>
      </c>
      <c r="L1696" s="2" t="s">
        <v>31</v>
      </c>
      <c r="M1696" s="2" t="s">
        <v>32</v>
      </c>
      <c r="N1696" s="2">
        <v>0</v>
      </c>
      <c r="O1696" s="1">
        <v>13743084</v>
      </c>
      <c r="P1696" s="1">
        <v>13743084</v>
      </c>
      <c r="Q1696" s="1">
        <v>0</v>
      </c>
      <c r="R1696" s="2">
        <v>0</v>
      </c>
      <c r="S1696" s="2" t="s">
        <v>2311</v>
      </c>
      <c r="T1696" s="2" t="s">
        <v>2312</v>
      </c>
      <c r="U1696" s="2" t="s">
        <v>2313</v>
      </c>
      <c r="V1696" s="2" t="s">
        <v>2314</v>
      </c>
      <c r="W1696" s="2" t="s">
        <v>2315</v>
      </c>
      <c r="X1696" s="2">
        <v>3241000</v>
      </c>
      <c r="Y1696" s="96" t="s">
        <v>2316</v>
      </c>
    </row>
    <row r="1697" spans="1:25" ht="120" x14ac:dyDescent="0.2">
      <c r="A1697" s="2" t="s">
        <v>2573</v>
      </c>
      <c r="B1697" s="2" t="s">
        <v>2307</v>
      </c>
      <c r="C1697" s="2" t="s">
        <v>2308</v>
      </c>
      <c r="D1697" s="2" t="s">
        <v>2309</v>
      </c>
      <c r="E1697" s="2">
        <v>80101505</v>
      </c>
      <c r="F1697" s="2" t="s">
        <v>2566</v>
      </c>
      <c r="G1697" s="3">
        <v>1</v>
      </c>
      <c r="H1697" s="3">
        <v>1</v>
      </c>
      <c r="I1697" s="2">
        <v>6</v>
      </c>
      <c r="J1697" s="2">
        <v>1</v>
      </c>
      <c r="K1697" s="2" t="s">
        <v>30</v>
      </c>
      <c r="L1697" s="2" t="s">
        <v>31</v>
      </c>
      <c r="M1697" s="2" t="s">
        <v>32</v>
      </c>
      <c r="N1697" s="2">
        <v>0</v>
      </c>
      <c r="O1697" s="1">
        <v>13743084</v>
      </c>
      <c r="P1697" s="1">
        <v>13743084</v>
      </c>
      <c r="Q1697" s="1">
        <v>0</v>
      </c>
      <c r="R1697" s="2">
        <v>0</v>
      </c>
      <c r="S1697" s="2" t="s">
        <v>2311</v>
      </c>
      <c r="T1697" s="2" t="s">
        <v>2312</v>
      </c>
      <c r="U1697" s="2" t="s">
        <v>2313</v>
      </c>
      <c r="V1697" s="2" t="s">
        <v>2314</v>
      </c>
      <c r="W1697" s="2" t="s">
        <v>2315</v>
      </c>
      <c r="X1697" s="2">
        <v>3241000</v>
      </c>
      <c r="Y1697" s="96" t="s">
        <v>2316</v>
      </c>
    </row>
    <row r="1698" spans="1:25" ht="120" x14ac:dyDescent="0.2">
      <c r="A1698" s="2" t="s">
        <v>2574</v>
      </c>
      <c r="B1698" s="2" t="s">
        <v>2307</v>
      </c>
      <c r="C1698" s="2" t="s">
        <v>2308</v>
      </c>
      <c r="D1698" s="2" t="s">
        <v>2309</v>
      </c>
      <c r="E1698" s="2">
        <v>80101505</v>
      </c>
      <c r="F1698" s="2" t="s">
        <v>2566</v>
      </c>
      <c r="G1698" s="3">
        <v>1</v>
      </c>
      <c r="H1698" s="3">
        <v>1</v>
      </c>
      <c r="I1698" s="2">
        <v>6</v>
      </c>
      <c r="J1698" s="2">
        <v>1</v>
      </c>
      <c r="K1698" s="2" t="s">
        <v>30</v>
      </c>
      <c r="L1698" s="2" t="s">
        <v>31</v>
      </c>
      <c r="M1698" s="2" t="s">
        <v>32</v>
      </c>
      <c r="N1698" s="2">
        <v>0</v>
      </c>
      <c r="O1698" s="1">
        <v>13743084</v>
      </c>
      <c r="P1698" s="1">
        <v>13743084</v>
      </c>
      <c r="Q1698" s="1">
        <v>0</v>
      </c>
      <c r="R1698" s="2">
        <v>0</v>
      </c>
      <c r="S1698" s="2" t="s">
        <v>2311</v>
      </c>
      <c r="T1698" s="2" t="s">
        <v>2312</v>
      </c>
      <c r="U1698" s="2" t="s">
        <v>2313</v>
      </c>
      <c r="V1698" s="2" t="s">
        <v>2314</v>
      </c>
      <c r="W1698" s="2" t="s">
        <v>2315</v>
      </c>
      <c r="X1698" s="2">
        <v>3241000</v>
      </c>
      <c r="Y1698" s="96" t="s">
        <v>2316</v>
      </c>
    </row>
    <row r="1699" spans="1:25" ht="120" x14ac:dyDescent="0.2">
      <c r="A1699" s="2" t="s">
        <v>2575</v>
      </c>
      <c r="B1699" s="2" t="s">
        <v>2307</v>
      </c>
      <c r="C1699" s="2" t="s">
        <v>2308</v>
      </c>
      <c r="D1699" s="2" t="s">
        <v>2309</v>
      </c>
      <c r="E1699" s="2">
        <v>80101505</v>
      </c>
      <c r="F1699" s="2" t="s">
        <v>2566</v>
      </c>
      <c r="G1699" s="3">
        <v>1</v>
      </c>
      <c r="H1699" s="3">
        <v>1</v>
      </c>
      <c r="I1699" s="2">
        <v>6</v>
      </c>
      <c r="J1699" s="2">
        <v>1</v>
      </c>
      <c r="K1699" s="2" t="s">
        <v>30</v>
      </c>
      <c r="L1699" s="2" t="s">
        <v>31</v>
      </c>
      <c r="M1699" s="2" t="s">
        <v>32</v>
      </c>
      <c r="N1699" s="2">
        <v>0</v>
      </c>
      <c r="O1699" s="1">
        <v>13743084</v>
      </c>
      <c r="P1699" s="1">
        <v>13743084</v>
      </c>
      <c r="Q1699" s="1">
        <v>0</v>
      </c>
      <c r="R1699" s="2">
        <v>0</v>
      </c>
      <c r="S1699" s="2" t="s">
        <v>2311</v>
      </c>
      <c r="T1699" s="2" t="s">
        <v>2312</v>
      </c>
      <c r="U1699" s="2" t="s">
        <v>2313</v>
      </c>
      <c r="V1699" s="2" t="s">
        <v>2314</v>
      </c>
      <c r="W1699" s="2" t="s">
        <v>2315</v>
      </c>
      <c r="X1699" s="2">
        <v>3241000</v>
      </c>
      <c r="Y1699" s="96" t="s">
        <v>2316</v>
      </c>
    </row>
    <row r="1700" spans="1:25" ht="120" x14ac:dyDescent="0.2">
      <c r="A1700" s="2" t="s">
        <v>2576</v>
      </c>
      <c r="B1700" s="2" t="s">
        <v>2307</v>
      </c>
      <c r="C1700" s="2" t="s">
        <v>2308</v>
      </c>
      <c r="D1700" s="2" t="s">
        <v>2309</v>
      </c>
      <c r="E1700" s="2">
        <v>80101505</v>
      </c>
      <c r="F1700" s="2" t="s">
        <v>2566</v>
      </c>
      <c r="G1700" s="3">
        <v>1</v>
      </c>
      <c r="H1700" s="3">
        <v>1</v>
      </c>
      <c r="I1700" s="2">
        <v>6</v>
      </c>
      <c r="J1700" s="2">
        <v>1</v>
      </c>
      <c r="K1700" s="2" t="s">
        <v>30</v>
      </c>
      <c r="L1700" s="2" t="s">
        <v>31</v>
      </c>
      <c r="M1700" s="2" t="s">
        <v>32</v>
      </c>
      <c r="N1700" s="2">
        <v>0</v>
      </c>
      <c r="O1700" s="1">
        <v>13743084</v>
      </c>
      <c r="P1700" s="1">
        <v>13743084</v>
      </c>
      <c r="Q1700" s="1">
        <v>0</v>
      </c>
      <c r="R1700" s="2">
        <v>0</v>
      </c>
      <c r="S1700" s="2" t="s">
        <v>2311</v>
      </c>
      <c r="T1700" s="2" t="s">
        <v>2312</v>
      </c>
      <c r="U1700" s="2" t="s">
        <v>2313</v>
      </c>
      <c r="V1700" s="2" t="s">
        <v>2314</v>
      </c>
      <c r="W1700" s="2" t="s">
        <v>2315</v>
      </c>
      <c r="X1700" s="2">
        <v>3241000</v>
      </c>
      <c r="Y1700" s="96" t="s">
        <v>2316</v>
      </c>
    </row>
    <row r="1701" spans="1:25" ht="120" x14ac:dyDescent="0.2">
      <c r="A1701" s="2" t="s">
        <v>2577</v>
      </c>
      <c r="B1701" s="2" t="s">
        <v>2307</v>
      </c>
      <c r="C1701" s="2" t="s">
        <v>2308</v>
      </c>
      <c r="D1701" s="2" t="s">
        <v>2309</v>
      </c>
      <c r="E1701" s="2">
        <v>80101505</v>
      </c>
      <c r="F1701" s="2" t="s">
        <v>2566</v>
      </c>
      <c r="G1701" s="3">
        <v>1</v>
      </c>
      <c r="H1701" s="3">
        <v>1</v>
      </c>
      <c r="I1701" s="2">
        <v>6</v>
      </c>
      <c r="J1701" s="2">
        <v>1</v>
      </c>
      <c r="K1701" s="2" t="s">
        <v>30</v>
      </c>
      <c r="L1701" s="2" t="s">
        <v>31</v>
      </c>
      <c r="M1701" s="2" t="s">
        <v>32</v>
      </c>
      <c r="N1701" s="2">
        <v>0</v>
      </c>
      <c r="O1701" s="1">
        <v>13743084</v>
      </c>
      <c r="P1701" s="1">
        <v>13743084</v>
      </c>
      <c r="Q1701" s="1">
        <v>0</v>
      </c>
      <c r="R1701" s="2">
        <v>0</v>
      </c>
      <c r="S1701" s="2" t="s">
        <v>2311</v>
      </c>
      <c r="T1701" s="2" t="s">
        <v>2312</v>
      </c>
      <c r="U1701" s="2" t="s">
        <v>2313</v>
      </c>
      <c r="V1701" s="2" t="s">
        <v>2314</v>
      </c>
      <c r="W1701" s="2" t="s">
        <v>2315</v>
      </c>
      <c r="X1701" s="2">
        <v>3241000</v>
      </c>
      <c r="Y1701" s="96" t="s">
        <v>2316</v>
      </c>
    </row>
    <row r="1702" spans="1:25" ht="120" x14ac:dyDescent="0.2">
      <c r="A1702" s="2" t="s">
        <v>2578</v>
      </c>
      <c r="B1702" s="2" t="s">
        <v>2307</v>
      </c>
      <c r="C1702" s="2" t="s">
        <v>2308</v>
      </c>
      <c r="D1702" s="2" t="s">
        <v>2309</v>
      </c>
      <c r="E1702" s="2">
        <v>80101505</v>
      </c>
      <c r="F1702" s="2" t="s">
        <v>2566</v>
      </c>
      <c r="G1702" s="3">
        <v>1</v>
      </c>
      <c r="H1702" s="3">
        <v>1</v>
      </c>
      <c r="I1702" s="2">
        <v>6</v>
      </c>
      <c r="J1702" s="2">
        <v>1</v>
      </c>
      <c r="K1702" s="2" t="s">
        <v>30</v>
      </c>
      <c r="L1702" s="2" t="s">
        <v>31</v>
      </c>
      <c r="M1702" s="2" t="s">
        <v>32</v>
      </c>
      <c r="N1702" s="2">
        <v>0</v>
      </c>
      <c r="O1702" s="1">
        <v>13743084</v>
      </c>
      <c r="P1702" s="1">
        <v>13743084</v>
      </c>
      <c r="Q1702" s="1">
        <v>0</v>
      </c>
      <c r="R1702" s="2">
        <v>0</v>
      </c>
      <c r="S1702" s="2" t="s">
        <v>2311</v>
      </c>
      <c r="T1702" s="2" t="s">
        <v>2312</v>
      </c>
      <c r="U1702" s="2" t="s">
        <v>2313</v>
      </c>
      <c r="V1702" s="2" t="s">
        <v>2314</v>
      </c>
      <c r="W1702" s="2" t="s">
        <v>2315</v>
      </c>
      <c r="X1702" s="2">
        <v>3241000</v>
      </c>
      <c r="Y1702" s="96" t="s">
        <v>2316</v>
      </c>
    </row>
    <row r="1703" spans="1:25" ht="120" x14ac:dyDescent="0.2">
      <c r="A1703" s="2" t="s">
        <v>2579</v>
      </c>
      <c r="B1703" s="2" t="s">
        <v>2307</v>
      </c>
      <c r="C1703" s="2" t="s">
        <v>2308</v>
      </c>
      <c r="D1703" s="2" t="s">
        <v>2309</v>
      </c>
      <c r="E1703" s="2">
        <v>80101505</v>
      </c>
      <c r="F1703" s="2" t="s">
        <v>2566</v>
      </c>
      <c r="G1703" s="3">
        <v>1</v>
      </c>
      <c r="H1703" s="3">
        <v>1</v>
      </c>
      <c r="I1703" s="2">
        <v>6</v>
      </c>
      <c r="J1703" s="2">
        <v>1</v>
      </c>
      <c r="K1703" s="2" t="s">
        <v>30</v>
      </c>
      <c r="L1703" s="2" t="s">
        <v>31</v>
      </c>
      <c r="M1703" s="2" t="s">
        <v>32</v>
      </c>
      <c r="N1703" s="2">
        <v>0</v>
      </c>
      <c r="O1703" s="1">
        <v>13743084</v>
      </c>
      <c r="P1703" s="1">
        <v>13743084</v>
      </c>
      <c r="Q1703" s="1">
        <v>0</v>
      </c>
      <c r="R1703" s="2">
        <v>0</v>
      </c>
      <c r="S1703" s="2" t="s">
        <v>2311</v>
      </c>
      <c r="T1703" s="2" t="s">
        <v>2312</v>
      </c>
      <c r="U1703" s="2" t="s">
        <v>2313</v>
      </c>
      <c r="V1703" s="2" t="s">
        <v>2314</v>
      </c>
      <c r="W1703" s="2" t="s">
        <v>2315</v>
      </c>
      <c r="X1703" s="2">
        <v>3241000</v>
      </c>
      <c r="Y1703" s="96" t="s">
        <v>2316</v>
      </c>
    </row>
    <row r="1704" spans="1:25" ht="120" x14ac:dyDescent="0.2">
      <c r="A1704" s="2" t="s">
        <v>2580</v>
      </c>
      <c r="B1704" s="2" t="s">
        <v>2307</v>
      </c>
      <c r="C1704" s="2" t="s">
        <v>2308</v>
      </c>
      <c r="D1704" s="2" t="s">
        <v>2309</v>
      </c>
      <c r="E1704" s="2">
        <v>80101505</v>
      </c>
      <c r="F1704" s="2" t="s">
        <v>2581</v>
      </c>
      <c r="G1704" s="3">
        <v>1</v>
      </c>
      <c r="H1704" s="3">
        <v>1</v>
      </c>
      <c r="I1704" s="2">
        <v>6</v>
      </c>
      <c r="J1704" s="2">
        <v>1</v>
      </c>
      <c r="K1704" s="2" t="s">
        <v>30</v>
      </c>
      <c r="L1704" s="2" t="s">
        <v>31</v>
      </c>
      <c r="M1704" s="2" t="s">
        <v>32</v>
      </c>
      <c r="N1704" s="2">
        <v>0</v>
      </c>
      <c r="O1704" s="1">
        <v>13743084</v>
      </c>
      <c r="P1704" s="1">
        <v>13743084</v>
      </c>
      <c r="Q1704" s="1">
        <v>0</v>
      </c>
      <c r="R1704" s="2">
        <v>0</v>
      </c>
      <c r="S1704" s="2" t="s">
        <v>2311</v>
      </c>
      <c r="T1704" s="2" t="s">
        <v>2312</v>
      </c>
      <c r="U1704" s="2" t="s">
        <v>2313</v>
      </c>
      <c r="V1704" s="2" t="s">
        <v>2314</v>
      </c>
      <c r="W1704" s="2" t="s">
        <v>2315</v>
      </c>
      <c r="X1704" s="2">
        <v>3241000</v>
      </c>
      <c r="Y1704" s="96" t="s">
        <v>2316</v>
      </c>
    </row>
    <row r="1705" spans="1:25" ht="120" x14ac:dyDescent="0.2">
      <c r="A1705" s="2" t="s">
        <v>2582</v>
      </c>
      <c r="B1705" s="2" t="s">
        <v>2307</v>
      </c>
      <c r="C1705" s="2" t="s">
        <v>2308</v>
      </c>
      <c r="D1705" s="2" t="s">
        <v>2309</v>
      </c>
      <c r="E1705" s="2">
        <v>80101505</v>
      </c>
      <c r="F1705" s="2" t="s">
        <v>2581</v>
      </c>
      <c r="G1705" s="3">
        <v>1</v>
      </c>
      <c r="H1705" s="3">
        <v>1</v>
      </c>
      <c r="I1705" s="2">
        <v>6</v>
      </c>
      <c r="J1705" s="2">
        <v>1</v>
      </c>
      <c r="K1705" s="2" t="s">
        <v>30</v>
      </c>
      <c r="L1705" s="2" t="s">
        <v>31</v>
      </c>
      <c r="M1705" s="2" t="s">
        <v>32</v>
      </c>
      <c r="N1705" s="2">
        <v>0</v>
      </c>
      <c r="O1705" s="1">
        <v>13743084</v>
      </c>
      <c r="P1705" s="1">
        <v>13743084</v>
      </c>
      <c r="Q1705" s="1">
        <v>0</v>
      </c>
      <c r="R1705" s="2">
        <v>0</v>
      </c>
      <c r="S1705" s="2" t="s">
        <v>2311</v>
      </c>
      <c r="T1705" s="2" t="s">
        <v>2312</v>
      </c>
      <c r="U1705" s="2" t="s">
        <v>2313</v>
      </c>
      <c r="V1705" s="2" t="s">
        <v>2314</v>
      </c>
      <c r="W1705" s="2" t="s">
        <v>2315</v>
      </c>
      <c r="X1705" s="2">
        <v>3241000</v>
      </c>
      <c r="Y1705" s="96" t="s">
        <v>2316</v>
      </c>
    </row>
    <row r="1706" spans="1:25" ht="120" x14ac:dyDescent="0.2">
      <c r="A1706" s="2" t="s">
        <v>2583</v>
      </c>
      <c r="B1706" s="2" t="s">
        <v>2307</v>
      </c>
      <c r="C1706" s="2" t="s">
        <v>2308</v>
      </c>
      <c r="D1706" s="2" t="s">
        <v>2309</v>
      </c>
      <c r="E1706" s="2">
        <v>80101505</v>
      </c>
      <c r="F1706" s="2" t="s">
        <v>2581</v>
      </c>
      <c r="G1706" s="3">
        <v>1</v>
      </c>
      <c r="H1706" s="3">
        <v>1</v>
      </c>
      <c r="I1706" s="2">
        <v>6</v>
      </c>
      <c r="J1706" s="2">
        <v>1</v>
      </c>
      <c r="K1706" s="2" t="s">
        <v>30</v>
      </c>
      <c r="L1706" s="2" t="s">
        <v>31</v>
      </c>
      <c r="M1706" s="2" t="s">
        <v>32</v>
      </c>
      <c r="N1706" s="2">
        <v>0</v>
      </c>
      <c r="O1706" s="1">
        <v>13743084</v>
      </c>
      <c r="P1706" s="1">
        <v>13743084</v>
      </c>
      <c r="Q1706" s="1">
        <v>0</v>
      </c>
      <c r="R1706" s="2">
        <v>0</v>
      </c>
      <c r="S1706" s="2" t="s">
        <v>2311</v>
      </c>
      <c r="T1706" s="2" t="s">
        <v>2312</v>
      </c>
      <c r="U1706" s="2" t="s">
        <v>2313</v>
      </c>
      <c r="V1706" s="2" t="s">
        <v>2314</v>
      </c>
      <c r="W1706" s="2" t="s">
        <v>2315</v>
      </c>
      <c r="X1706" s="2">
        <v>3241000</v>
      </c>
      <c r="Y1706" s="96" t="s">
        <v>2316</v>
      </c>
    </row>
    <row r="1707" spans="1:25" ht="120" x14ac:dyDescent="0.2">
      <c r="A1707" s="2" t="s">
        <v>2584</v>
      </c>
      <c r="B1707" s="2" t="s">
        <v>2307</v>
      </c>
      <c r="C1707" s="2" t="s">
        <v>2308</v>
      </c>
      <c r="D1707" s="2" t="s">
        <v>2309</v>
      </c>
      <c r="E1707" s="2">
        <v>80101505</v>
      </c>
      <c r="F1707" s="2" t="s">
        <v>2581</v>
      </c>
      <c r="G1707" s="3">
        <v>1</v>
      </c>
      <c r="H1707" s="3">
        <v>1</v>
      </c>
      <c r="I1707" s="2">
        <v>6</v>
      </c>
      <c r="J1707" s="2">
        <v>1</v>
      </c>
      <c r="K1707" s="2" t="s">
        <v>30</v>
      </c>
      <c r="L1707" s="2" t="s">
        <v>31</v>
      </c>
      <c r="M1707" s="2" t="s">
        <v>32</v>
      </c>
      <c r="N1707" s="2">
        <v>0</v>
      </c>
      <c r="O1707" s="1">
        <v>13743084</v>
      </c>
      <c r="P1707" s="1">
        <v>13743084</v>
      </c>
      <c r="Q1707" s="1">
        <v>0</v>
      </c>
      <c r="R1707" s="2">
        <v>0</v>
      </c>
      <c r="S1707" s="2" t="s">
        <v>2311</v>
      </c>
      <c r="T1707" s="2" t="s">
        <v>2312</v>
      </c>
      <c r="U1707" s="2" t="s">
        <v>2313</v>
      </c>
      <c r="V1707" s="2" t="s">
        <v>2314</v>
      </c>
      <c r="W1707" s="2" t="s">
        <v>2315</v>
      </c>
      <c r="X1707" s="2">
        <v>3241000</v>
      </c>
      <c r="Y1707" s="96" t="s">
        <v>2316</v>
      </c>
    </row>
    <row r="1708" spans="1:25" ht="120" x14ac:dyDescent="0.2">
      <c r="A1708" s="2" t="s">
        <v>2585</v>
      </c>
      <c r="B1708" s="2" t="s">
        <v>2307</v>
      </c>
      <c r="C1708" s="2" t="s">
        <v>2308</v>
      </c>
      <c r="D1708" s="2" t="s">
        <v>2309</v>
      </c>
      <c r="E1708" s="2">
        <v>80101505</v>
      </c>
      <c r="F1708" s="2" t="s">
        <v>2581</v>
      </c>
      <c r="G1708" s="3">
        <v>1</v>
      </c>
      <c r="H1708" s="3">
        <v>1</v>
      </c>
      <c r="I1708" s="2">
        <v>6</v>
      </c>
      <c r="J1708" s="2">
        <v>1</v>
      </c>
      <c r="K1708" s="2" t="s">
        <v>30</v>
      </c>
      <c r="L1708" s="2" t="s">
        <v>31</v>
      </c>
      <c r="M1708" s="2" t="s">
        <v>32</v>
      </c>
      <c r="N1708" s="2">
        <v>0</v>
      </c>
      <c r="O1708" s="1">
        <v>13743084</v>
      </c>
      <c r="P1708" s="1">
        <v>13743084</v>
      </c>
      <c r="Q1708" s="1">
        <v>0</v>
      </c>
      <c r="R1708" s="2">
        <v>0</v>
      </c>
      <c r="S1708" s="2" t="s">
        <v>2311</v>
      </c>
      <c r="T1708" s="2" t="s">
        <v>2312</v>
      </c>
      <c r="U1708" s="2" t="s">
        <v>2313</v>
      </c>
      <c r="V1708" s="2" t="s">
        <v>2314</v>
      </c>
      <c r="W1708" s="2" t="s">
        <v>2315</v>
      </c>
      <c r="X1708" s="2">
        <v>3241000</v>
      </c>
      <c r="Y1708" s="96" t="s">
        <v>2316</v>
      </c>
    </row>
    <row r="1709" spans="1:25" ht="150" x14ac:dyDescent="0.2">
      <c r="A1709" s="2" t="s">
        <v>2586</v>
      </c>
      <c r="B1709" s="2" t="s">
        <v>2307</v>
      </c>
      <c r="C1709" s="2" t="s">
        <v>2308</v>
      </c>
      <c r="D1709" s="2" t="s">
        <v>2309</v>
      </c>
      <c r="E1709" s="2">
        <v>80101505</v>
      </c>
      <c r="F1709" s="2" t="s">
        <v>2587</v>
      </c>
      <c r="G1709" s="3">
        <v>1</v>
      </c>
      <c r="H1709" s="3">
        <v>1</v>
      </c>
      <c r="I1709" s="2">
        <v>6</v>
      </c>
      <c r="J1709" s="2">
        <v>1</v>
      </c>
      <c r="K1709" s="2" t="s">
        <v>30</v>
      </c>
      <c r="L1709" s="2" t="s">
        <v>31</v>
      </c>
      <c r="M1709" s="2" t="s">
        <v>32</v>
      </c>
      <c r="N1709" s="2">
        <v>0</v>
      </c>
      <c r="O1709" s="1">
        <v>13743084</v>
      </c>
      <c r="P1709" s="1">
        <v>13743084</v>
      </c>
      <c r="Q1709" s="1">
        <v>0</v>
      </c>
      <c r="R1709" s="2">
        <v>0</v>
      </c>
      <c r="S1709" s="2" t="s">
        <v>2311</v>
      </c>
      <c r="T1709" s="2" t="s">
        <v>2312</v>
      </c>
      <c r="U1709" s="2" t="s">
        <v>2313</v>
      </c>
      <c r="V1709" s="2" t="s">
        <v>2314</v>
      </c>
      <c r="W1709" s="2" t="s">
        <v>2315</v>
      </c>
      <c r="X1709" s="2">
        <v>3241000</v>
      </c>
      <c r="Y1709" s="96" t="s">
        <v>2316</v>
      </c>
    </row>
    <row r="1710" spans="1:25" ht="150" x14ac:dyDescent="0.2">
      <c r="A1710" s="2" t="s">
        <v>2588</v>
      </c>
      <c r="B1710" s="2" t="s">
        <v>2307</v>
      </c>
      <c r="C1710" s="2" t="s">
        <v>2308</v>
      </c>
      <c r="D1710" s="2" t="s">
        <v>2309</v>
      </c>
      <c r="E1710" s="2">
        <v>80101505</v>
      </c>
      <c r="F1710" s="2" t="s">
        <v>2587</v>
      </c>
      <c r="G1710" s="3">
        <v>1</v>
      </c>
      <c r="H1710" s="3">
        <v>1</v>
      </c>
      <c r="I1710" s="2">
        <v>6</v>
      </c>
      <c r="J1710" s="2">
        <v>1</v>
      </c>
      <c r="K1710" s="2" t="s">
        <v>30</v>
      </c>
      <c r="L1710" s="2" t="s">
        <v>31</v>
      </c>
      <c r="M1710" s="2" t="s">
        <v>32</v>
      </c>
      <c r="N1710" s="2">
        <v>0</v>
      </c>
      <c r="O1710" s="1">
        <v>13743084</v>
      </c>
      <c r="P1710" s="1">
        <v>13743084</v>
      </c>
      <c r="Q1710" s="1">
        <v>0</v>
      </c>
      <c r="R1710" s="2">
        <v>0</v>
      </c>
      <c r="S1710" s="2" t="s">
        <v>2311</v>
      </c>
      <c r="T1710" s="2" t="s">
        <v>2312</v>
      </c>
      <c r="U1710" s="2" t="s">
        <v>2313</v>
      </c>
      <c r="V1710" s="2" t="s">
        <v>2314</v>
      </c>
      <c r="W1710" s="2" t="s">
        <v>2315</v>
      </c>
      <c r="X1710" s="2">
        <v>3241000</v>
      </c>
      <c r="Y1710" s="96" t="s">
        <v>2316</v>
      </c>
    </row>
    <row r="1711" spans="1:25" ht="150" x14ac:dyDescent="0.2">
      <c r="A1711" s="2" t="s">
        <v>2589</v>
      </c>
      <c r="B1711" s="2" t="s">
        <v>2307</v>
      </c>
      <c r="C1711" s="2" t="s">
        <v>2308</v>
      </c>
      <c r="D1711" s="2" t="s">
        <v>2309</v>
      </c>
      <c r="E1711" s="2">
        <v>80101505</v>
      </c>
      <c r="F1711" s="2" t="s">
        <v>2587</v>
      </c>
      <c r="G1711" s="3">
        <v>1</v>
      </c>
      <c r="H1711" s="3">
        <v>1</v>
      </c>
      <c r="I1711" s="2">
        <v>6</v>
      </c>
      <c r="J1711" s="2">
        <v>1</v>
      </c>
      <c r="K1711" s="2" t="s">
        <v>30</v>
      </c>
      <c r="L1711" s="2" t="s">
        <v>31</v>
      </c>
      <c r="M1711" s="2" t="s">
        <v>32</v>
      </c>
      <c r="N1711" s="2">
        <v>0</v>
      </c>
      <c r="O1711" s="1">
        <v>13743084</v>
      </c>
      <c r="P1711" s="1">
        <v>13743084</v>
      </c>
      <c r="Q1711" s="1">
        <v>0</v>
      </c>
      <c r="R1711" s="2">
        <v>0</v>
      </c>
      <c r="S1711" s="2" t="s">
        <v>2311</v>
      </c>
      <c r="T1711" s="2" t="s">
        <v>2312</v>
      </c>
      <c r="U1711" s="2" t="s">
        <v>2313</v>
      </c>
      <c r="V1711" s="2" t="s">
        <v>2314</v>
      </c>
      <c r="W1711" s="2" t="s">
        <v>2315</v>
      </c>
      <c r="X1711" s="2">
        <v>3241000</v>
      </c>
      <c r="Y1711" s="96" t="s">
        <v>2316</v>
      </c>
    </row>
    <row r="1712" spans="1:25" ht="150" x14ac:dyDescent="0.2">
      <c r="A1712" s="2" t="s">
        <v>2590</v>
      </c>
      <c r="B1712" s="2" t="s">
        <v>2307</v>
      </c>
      <c r="C1712" s="2" t="s">
        <v>2308</v>
      </c>
      <c r="D1712" s="2" t="s">
        <v>2309</v>
      </c>
      <c r="E1712" s="2">
        <v>80101505</v>
      </c>
      <c r="F1712" s="2" t="s">
        <v>2587</v>
      </c>
      <c r="G1712" s="3">
        <v>1</v>
      </c>
      <c r="H1712" s="3">
        <v>1</v>
      </c>
      <c r="I1712" s="2">
        <v>6</v>
      </c>
      <c r="J1712" s="2">
        <v>1</v>
      </c>
      <c r="K1712" s="2" t="s">
        <v>30</v>
      </c>
      <c r="L1712" s="2" t="s">
        <v>31</v>
      </c>
      <c r="M1712" s="2" t="s">
        <v>32</v>
      </c>
      <c r="N1712" s="2">
        <v>0</v>
      </c>
      <c r="O1712" s="1">
        <v>13743084</v>
      </c>
      <c r="P1712" s="1">
        <v>13743084</v>
      </c>
      <c r="Q1712" s="1">
        <v>0</v>
      </c>
      <c r="R1712" s="2">
        <v>0</v>
      </c>
      <c r="S1712" s="2" t="s">
        <v>2311</v>
      </c>
      <c r="T1712" s="2" t="s">
        <v>2312</v>
      </c>
      <c r="U1712" s="2" t="s">
        <v>2313</v>
      </c>
      <c r="V1712" s="2" t="s">
        <v>2314</v>
      </c>
      <c r="W1712" s="2" t="s">
        <v>2315</v>
      </c>
      <c r="X1712" s="2">
        <v>3241000</v>
      </c>
      <c r="Y1712" s="96" t="s">
        <v>2316</v>
      </c>
    </row>
    <row r="1713" spans="1:25" ht="150" x14ac:dyDescent="0.2">
      <c r="A1713" s="2" t="s">
        <v>2591</v>
      </c>
      <c r="B1713" s="2" t="s">
        <v>2307</v>
      </c>
      <c r="C1713" s="2" t="s">
        <v>2308</v>
      </c>
      <c r="D1713" s="2" t="s">
        <v>2309</v>
      </c>
      <c r="E1713" s="2">
        <v>80101505</v>
      </c>
      <c r="F1713" s="2" t="s">
        <v>2587</v>
      </c>
      <c r="G1713" s="3">
        <v>1</v>
      </c>
      <c r="H1713" s="3">
        <v>1</v>
      </c>
      <c r="I1713" s="2">
        <v>6</v>
      </c>
      <c r="J1713" s="2">
        <v>1</v>
      </c>
      <c r="K1713" s="2" t="s">
        <v>30</v>
      </c>
      <c r="L1713" s="2" t="s">
        <v>31</v>
      </c>
      <c r="M1713" s="2" t="s">
        <v>32</v>
      </c>
      <c r="N1713" s="2">
        <v>0</v>
      </c>
      <c r="O1713" s="1">
        <v>13743084</v>
      </c>
      <c r="P1713" s="1">
        <v>13743084</v>
      </c>
      <c r="Q1713" s="1">
        <v>0</v>
      </c>
      <c r="R1713" s="2">
        <v>0</v>
      </c>
      <c r="S1713" s="2" t="s">
        <v>2311</v>
      </c>
      <c r="T1713" s="2" t="s">
        <v>2312</v>
      </c>
      <c r="U1713" s="2" t="s">
        <v>2313</v>
      </c>
      <c r="V1713" s="2" t="s">
        <v>2314</v>
      </c>
      <c r="W1713" s="2" t="s">
        <v>2315</v>
      </c>
      <c r="X1713" s="2">
        <v>3241000</v>
      </c>
      <c r="Y1713" s="96" t="s">
        <v>2316</v>
      </c>
    </row>
    <row r="1714" spans="1:25" ht="150" x14ac:dyDescent="0.2">
      <c r="A1714" s="2" t="s">
        <v>2592</v>
      </c>
      <c r="B1714" s="2" t="s">
        <v>2307</v>
      </c>
      <c r="C1714" s="2" t="s">
        <v>2308</v>
      </c>
      <c r="D1714" s="2" t="s">
        <v>2309</v>
      </c>
      <c r="E1714" s="2">
        <v>80101505</v>
      </c>
      <c r="F1714" s="2" t="s">
        <v>2587</v>
      </c>
      <c r="G1714" s="3">
        <v>1</v>
      </c>
      <c r="H1714" s="3">
        <v>1</v>
      </c>
      <c r="I1714" s="2">
        <v>6</v>
      </c>
      <c r="J1714" s="2">
        <v>1</v>
      </c>
      <c r="K1714" s="2" t="s">
        <v>30</v>
      </c>
      <c r="L1714" s="2" t="s">
        <v>31</v>
      </c>
      <c r="M1714" s="2" t="s">
        <v>32</v>
      </c>
      <c r="N1714" s="2">
        <v>0</v>
      </c>
      <c r="O1714" s="1">
        <v>13743084</v>
      </c>
      <c r="P1714" s="1">
        <v>13743084</v>
      </c>
      <c r="Q1714" s="1">
        <v>0</v>
      </c>
      <c r="R1714" s="2">
        <v>0</v>
      </c>
      <c r="S1714" s="2" t="s">
        <v>2311</v>
      </c>
      <c r="T1714" s="2" t="s">
        <v>2312</v>
      </c>
      <c r="U1714" s="2" t="s">
        <v>2313</v>
      </c>
      <c r="V1714" s="2" t="s">
        <v>2314</v>
      </c>
      <c r="W1714" s="2" t="s">
        <v>2315</v>
      </c>
      <c r="X1714" s="2">
        <v>3241000</v>
      </c>
      <c r="Y1714" s="96" t="s">
        <v>2316</v>
      </c>
    </row>
    <row r="1715" spans="1:25" ht="150" x14ac:dyDescent="0.2">
      <c r="A1715" s="2" t="s">
        <v>2593</v>
      </c>
      <c r="B1715" s="2" t="s">
        <v>2307</v>
      </c>
      <c r="C1715" s="2" t="s">
        <v>2308</v>
      </c>
      <c r="D1715" s="2" t="s">
        <v>2309</v>
      </c>
      <c r="E1715" s="2">
        <v>80101505</v>
      </c>
      <c r="F1715" s="2" t="s">
        <v>2587</v>
      </c>
      <c r="G1715" s="3">
        <v>1</v>
      </c>
      <c r="H1715" s="3">
        <v>1</v>
      </c>
      <c r="I1715" s="2">
        <v>6</v>
      </c>
      <c r="J1715" s="2">
        <v>1</v>
      </c>
      <c r="K1715" s="2" t="s">
        <v>30</v>
      </c>
      <c r="L1715" s="2" t="s">
        <v>31</v>
      </c>
      <c r="M1715" s="2" t="s">
        <v>32</v>
      </c>
      <c r="N1715" s="2">
        <v>0</v>
      </c>
      <c r="O1715" s="1">
        <v>13743084</v>
      </c>
      <c r="P1715" s="1">
        <v>13743084</v>
      </c>
      <c r="Q1715" s="1">
        <v>0</v>
      </c>
      <c r="R1715" s="2">
        <v>0</v>
      </c>
      <c r="S1715" s="2" t="s">
        <v>2311</v>
      </c>
      <c r="T1715" s="2" t="s">
        <v>2312</v>
      </c>
      <c r="U1715" s="2" t="s">
        <v>2313</v>
      </c>
      <c r="V1715" s="2" t="s">
        <v>2314</v>
      </c>
      <c r="W1715" s="2" t="s">
        <v>2315</v>
      </c>
      <c r="X1715" s="2">
        <v>3241000</v>
      </c>
      <c r="Y1715" s="96" t="s">
        <v>2316</v>
      </c>
    </row>
    <row r="1716" spans="1:25" ht="150" x14ac:dyDescent="0.2">
      <c r="A1716" s="2" t="s">
        <v>2594</v>
      </c>
      <c r="B1716" s="2" t="s">
        <v>2307</v>
      </c>
      <c r="C1716" s="2" t="s">
        <v>2308</v>
      </c>
      <c r="D1716" s="2" t="s">
        <v>2309</v>
      </c>
      <c r="E1716" s="2">
        <v>80101505</v>
      </c>
      <c r="F1716" s="2" t="s">
        <v>2587</v>
      </c>
      <c r="G1716" s="3">
        <v>1</v>
      </c>
      <c r="H1716" s="3">
        <v>1</v>
      </c>
      <c r="I1716" s="2">
        <v>6</v>
      </c>
      <c r="J1716" s="2">
        <v>1</v>
      </c>
      <c r="K1716" s="2" t="s">
        <v>30</v>
      </c>
      <c r="L1716" s="2" t="s">
        <v>31</v>
      </c>
      <c r="M1716" s="2" t="s">
        <v>32</v>
      </c>
      <c r="N1716" s="2">
        <v>0</v>
      </c>
      <c r="O1716" s="1">
        <v>13743084</v>
      </c>
      <c r="P1716" s="1">
        <v>13743084</v>
      </c>
      <c r="Q1716" s="1">
        <v>0</v>
      </c>
      <c r="R1716" s="2">
        <v>0</v>
      </c>
      <c r="S1716" s="2" t="s">
        <v>2311</v>
      </c>
      <c r="T1716" s="2" t="s">
        <v>2312</v>
      </c>
      <c r="U1716" s="2" t="s">
        <v>2313</v>
      </c>
      <c r="V1716" s="2" t="s">
        <v>2314</v>
      </c>
      <c r="W1716" s="2" t="s">
        <v>2315</v>
      </c>
      <c r="X1716" s="2">
        <v>3241000</v>
      </c>
      <c r="Y1716" s="96" t="s">
        <v>2316</v>
      </c>
    </row>
    <row r="1717" spans="1:25" ht="150" x14ac:dyDescent="0.2">
      <c r="A1717" s="2" t="s">
        <v>2595</v>
      </c>
      <c r="B1717" s="2" t="s">
        <v>2307</v>
      </c>
      <c r="C1717" s="2" t="s">
        <v>2308</v>
      </c>
      <c r="D1717" s="2" t="s">
        <v>2309</v>
      </c>
      <c r="E1717" s="2">
        <v>80101505</v>
      </c>
      <c r="F1717" s="2" t="s">
        <v>2587</v>
      </c>
      <c r="G1717" s="3">
        <v>1</v>
      </c>
      <c r="H1717" s="3">
        <v>1</v>
      </c>
      <c r="I1717" s="2">
        <v>6</v>
      </c>
      <c r="J1717" s="2">
        <v>1</v>
      </c>
      <c r="K1717" s="2" t="s">
        <v>30</v>
      </c>
      <c r="L1717" s="2" t="s">
        <v>31</v>
      </c>
      <c r="M1717" s="2" t="s">
        <v>32</v>
      </c>
      <c r="N1717" s="2">
        <v>0</v>
      </c>
      <c r="O1717" s="1">
        <v>13743084</v>
      </c>
      <c r="P1717" s="1">
        <v>13743084</v>
      </c>
      <c r="Q1717" s="1">
        <v>0</v>
      </c>
      <c r="R1717" s="2">
        <v>0</v>
      </c>
      <c r="S1717" s="2" t="s">
        <v>2311</v>
      </c>
      <c r="T1717" s="2" t="s">
        <v>2312</v>
      </c>
      <c r="U1717" s="2" t="s">
        <v>2313</v>
      </c>
      <c r="V1717" s="2" t="s">
        <v>2314</v>
      </c>
      <c r="W1717" s="2" t="s">
        <v>2315</v>
      </c>
      <c r="X1717" s="2">
        <v>3241000</v>
      </c>
      <c r="Y1717" s="96" t="s">
        <v>2316</v>
      </c>
    </row>
    <row r="1718" spans="1:25" ht="150" x14ac:dyDescent="0.2">
      <c r="A1718" s="2" t="s">
        <v>2596</v>
      </c>
      <c r="B1718" s="2" t="s">
        <v>2307</v>
      </c>
      <c r="C1718" s="2" t="s">
        <v>2308</v>
      </c>
      <c r="D1718" s="2" t="s">
        <v>2309</v>
      </c>
      <c r="E1718" s="2">
        <v>80101505</v>
      </c>
      <c r="F1718" s="2" t="s">
        <v>2587</v>
      </c>
      <c r="G1718" s="3">
        <v>1</v>
      </c>
      <c r="H1718" s="3">
        <v>1</v>
      </c>
      <c r="I1718" s="2">
        <v>6</v>
      </c>
      <c r="J1718" s="2">
        <v>1</v>
      </c>
      <c r="K1718" s="2" t="s">
        <v>30</v>
      </c>
      <c r="L1718" s="2" t="s">
        <v>31</v>
      </c>
      <c r="M1718" s="2" t="s">
        <v>32</v>
      </c>
      <c r="N1718" s="2">
        <v>0</v>
      </c>
      <c r="O1718" s="1">
        <v>13743084</v>
      </c>
      <c r="P1718" s="1">
        <v>13743084</v>
      </c>
      <c r="Q1718" s="1">
        <v>0</v>
      </c>
      <c r="R1718" s="2">
        <v>0</v>
      </c>
      <c r="S1718" s="2" t="s">
        <v>2311</v>
      </c>
      <c r="T1718" s="2" t="s">
        <v>2312</v>
      </c>
      <c r="U1718" s="2" t="s">
        <v>2313</v>
      </c>
      <c r="V1718" s="2" t="s">
        <v>2314</v>
      </c>
      <c r="W1718" s="2" t="s">
        <v>2315</v>
      </c>
      <c r="X1718" s="2">
        <v>3241000</v>
      </c>
      <c r="Y1718" s="96" t="s">
        <v>2316</v>
      </c>
    </row>
    <row r="1719" spans="1:25" ht="150" x14ac:dyDescent="0.2">
      <c r="A1719" s="2" t="s">
        <v>2597</v>
      </c>
      <c r="B1719" s="2" t="s">
        <v>2307</v>
      </c>
      <c r="C1719" s="2" t="s">
        <v>2308</v>
      </c>
      <c r="D1719" s="2" t="s">
        <v>2309</v>
      </c>
      <c r="E1719" s="2">
        <v>80101505</v>
      </c>
      <c r="F1719" s="2" t="s">
        <v>2587</v>
      </c>
      <c r="G1719" s="3">
        <v>1</v>
      </c>
      <c r="H1719" s="3">
        <v>1</v>
      </c>
      <c r="I1719" s="2">
        <v>6</v>
      </c>
      <c r="J1719" s="2">
        <v>1</v>
      </c>
      <c r="K1719" s="2" t="s">
        <v>30</v>
      </c>
      <c r="L1719" s="2" t="s">
        <v>31</v>
      </c>
      <c r="M1719" s="2" t="s">
        <v>32</v>
      </c>
      <c r="N1719" s="2">
        <v>0</v>
      </c>
      <c r="O1719" s="1">
        <v>13743084</v>
      </c>
      <c r="P1719" s="1">
        <v>13743084</v>
      </c>
      <c r="Q1719" s="1">
        <v>0</v>
      </c>
      <c r="R1719" s="2">
        <v>0</v>
      </c>
      <c r="S1719" s="2" t="s">
        <v>2311</v>
      </c>
      <c r="T1719" s="2" t="s">
        <v>2312</v>
      </c>
      <c r="U1719" s="2" t="s">
        <v>2313</v>
      </c>
      <c r="V1719" s="2" t="s">
        <v>2314</v>
      </c>
      <c r="W1719" s="2" t="s">
        <v>2315</v>
      </c>
      <c r="X1719" s="2">
        <v>3241000</v>
      </c>
      <c r="Y1719" s="96" t="s">
        <v>2316</v>
      </c>
    </row>
    <row r="1720" spans="1:25" ht="150" x14ac:dyDescent="0.2">
      <c r="A1720" s="2" t="s">
        <v>2598</v>
      </c>
      <c r="B1720" s="2" t="s">
        <v>2307</v>
      </c>
      <c r="C1720" s="2" t="s">
        <v>2308</v>
      </c>
      <c r="D1720" s="2" t="s">
        <v>2309</v>
      </c>
      <c r="E1720" s="2">
        <v>80101505</v>
      </c>
      <c r="F1720" s="2" t="s">
        <v>2587</v>
      </c>
      <c r="G1720" s="3">
        <v>1</v>
      </c>
      <c r="H1720" s="3">
        <v>1</v>
      </c>
      <c r="I1720" s="2">
        <v>6</v>
      </c>
      <c r="J1720" s="2">
        <v>1</v>
      </c>
      <c r="K1720" s="2" t="s">
        <v>30</v>
      </c>
      <c r="L1720" s="2" t="s">
        <v>31</v>
      </c>
      <c r="M1720" s="2" t="s">
        <v>32</v>
      </c>
      <c r="N1720" s="2">
        <v>0</v>
      </c>
      <c r="O1720" s="1">
        <v>13743084</v>
      </c>
      <c r="P1720" s="1">
        <v>13743084</v>
      </c>
      <c r="Q1720" s="1">
        <v>0</v>
      </c>
      <c r="R1720" s="2">
        <v>0</v>
      </c>
      <c r="S1720" s="2" t="s">
        <v>2311</v>
      </c>
      <c r="T1720" s="2" t="s">
        <v>2312</v>
      </c>
      <c r="U1720" s="2" t="s">
        <v>2313</v>
      </c>
      <c r="V1720" s="2" t="s">
        <v>2314</v>
      </c>
      <c r="W1720" s="2" t="s">
        <v>2315</v>
      </c>
      <c r="X1720" s="2">
        <v>3241000</v>
      </c>
      <c r="Y1720" s="96" t="s">
        <v>2316</v>
      </c>
    </row>
    <row r="1721" spans="1:25" ht="150" x14ac:dyDescent="0.2">
      <c r="A1721" s="2" t="s">
        <v>2599</v>
      </c>
      <c r="B1721" s="2" t="s">
        <v>2307</v>
      </c>
      <c r="C1721" s="2" t="s">
        <v>2308</v>
      </c>
      <c r="D1721" s="2" t="s">
        <v>2309</v>
      </c>
      <c r="E1721" s="2">
        <v>80101505</v>
      </c>
      <c r="F1721" s="2" t="s">
        <v>2587</v>
      </c>
      <c r="G1721" s="3">
        <v>1</v>
      </c>
      <c r="H1721" s="3">
        <v>1</v>
      </c>
      <c r="I1721" s="2">
        <v>6</v>
      </c>
      <c r="J1721" s="2">
        <v>1</v>
      </c>
      <c r="K1721" s="2" t="s">
        <v>30</v>
      </c>
      <c r="L1721" s="2" t="s">
        <v>31</v>
      </c>
      <c r="M1721" s="2" t="s">
        <v>32</v>
      </c>
      <c r="N1721" s="2">
        <v>0</v>
      </c>
      <c r="O1721" s="1">
        <v>13743084</v>
      </c>
      <c r="P1721" s="1">
        <v>13743084</v>
      </c>
      <c r="Q1721" s="1">
        <v>0</v>
      </c>
      <c r="R1721" s="2">
        <v>0</v>
      </c>
      <c r="S1721" s="2" t="s">
        <v>2311</v>
      </c>
      <c r="T1721" s="2" t="s">
        <v>2312</v>
      </c>
      <c r="U1721" s="2" t="s">
        <v>2313</v>
      </c>
      <c r="V1721" s="2" t="s">
        <v>2314</v>
      </c>
      <c r="W1721" s="2" t="s">
        <v>2315</v>
      </c>
      <c r="X1721" s="2">
        <v>3241000</v>
      </c>
      <c r="Y1721" s="96" t="s">
        <v>2316</v>
      </c>
    </row>
    <row r="1722" spans="1:25" ht="150" x14ac:dyDescent="0.2">
      <c r="A1722" s="2" t="s">
        <v>2600</v>
      </c>
      <c r="B1722" s="2" t="s">
        <v>2307</v>
      </c>
      <c r="C1722" s="2" t="s">
        <v>2308</v>
      </c>
      <c r="D1722" s="2" t="s">
        <v>2309</v>
      </c>
      <c r="E1722" s="2">
        <v>80101505</v>
      </c>
      <c r="F1722" s="2" t="s">
        <v>2587</v>
      </c>
      <c r="G1722" s="3">
        <v>1</v>
      </c>
      <c r="H1722" s="3">
        <v>1</v>
      </c>
      <c r="I1722" s="2">
        <v>6</v>
      </c>
      <c r="J1722" s="2">
        <v>1</v>
      </c>
      <c r="K1722" s="2" t="s">
        <v>30</v>
      </c>
      <c r="L1722" s="2" t="s">
        <v>31</v>
      </c>
      <c r="M1722" s="2" t="s">
        <v>32</v>
      </c>
      <c r="N1722" s="2">
        <v>0</v>
      </c>
      <c r="O1722" s="1">
        <v>13743084</v>
      </c>
      <c r="P1722" s="1">
        <v>13743084</v>
      </c>
      <c r="Q1722" s="1">
        <v>0</v>
      </c>
      <c r="R1722" s="2">
        <v>0</v>
      </c>
      <c r="S1722" s="2" t="s">
        <v>2311</v>
      </c>
      <c r="T1722" s="2" t="s">
        <v>2312</v>
      </c>
      <c r="U1722" s="2" t="s">
        <v>2313</v>
      </c>
      <c r="V1722" s="2" t="s">
        <v>2314</v>
      </c>
      <c r="W1722" s="2" t="s">
        <v>2315</v>
      </c>
      <c r="X1722" s="2">
        <v>3241000</v>
      </c>
      <c r="Y1722" s="96" t="s">
        <v>2316</v>
      </c>
    </row>
    <row r="1723" spans="1:25" ht="165" x14ac:dyDescent="0.2">
      <c r="A1723" s="2" t="s">
        <v>2601</v>
      </c>
      <c r="B1723" s="2" t="s">
        <v>2307</v>
      </c>
      <c r="C1723" s="2" t="s">
        <v>2308</v>
      </c>
      <c r="D1723" s="2" t="s">
        <v>2309</v>
      </c>
      <c r="E1723" s="2">
        <v>91111902</v>
      </c>
      <c r="F1723" s="2" t="s">
        <v>2476</v>
      </c>
      <c r="G1723" s="3">
        <v>1</v>
      </c>
      <c r="H1723" s="3">
        <v>1</v>
      </c>
      <c r="I1723" s="2">
        <v>6</v>
      </c>
      <c r="J1723" s="2">
        <v>1</v>
      </c>
      <c r="K1723" s="2" t="s">
        <v>30</v>
      </c>
      <c r="L1723" s="2" t="s">
        <v>31</v>
      </c>
      <c r="M1723" s="2" t="s">
        <v>32</v>
      </c>
      <c r="N1723" s="2">
        <v>0</v>
      </c>
      <c r="O1723" s="1">
        <v>10024290</v>
      </c>
      <c r="P1723" s="1">
        <v>10024290</v>
      </c>
      <c r="Q1723" s="1">
        <v>0</v>
      </c>
      <c r="R1723" s="2">
        <v>0</v>
      </c>
      <c r="S1723" s="2" t="s">
        <v>2311</v>
      </c>
      <c r="T1723" s="2" t="s">
        <v>2312</v>
      </c>
      <c r="U1723" s="2" t="s">
        <v>2313</v>
      </c>
      <c r="V1723" s="2" t="s">
        <v>2314</v>
      </c>
      <c r="W1723" s="2" t="s">
        <v>2315</v>
      </c>
      <c r="X1723" s="2">
        <v>3241000</v>
      </c>
      <c r="Y1723" s="96" t="s">
        <v>2316</v>
      </c>
    </row>
    <row r="1724" spans="1:25" ht="165" x14ac:dyDescent="0.2">
      <c r="A1724" s="2" t="s">
        <v>2602</v>
      </c>
      <c r="B1724" s="2" t="s">
        <v>2307</v>
      </c>
      <c r="C1724" s="2" t="s">
        <v>2308</v>
      </c>
      <c r="D1724" s="2" t="s">
        <v>2309</v>
      </c>
      <c r="E1724" s="2">
        <v>91111902</v>
      </c>
      <c r="F1724" s="2" t="s">
        <v>2476</v>
      </c>
      <c r="G1724" s="3">
        <v>1</v>
      </c>
      <c r="H1724" s="3">
        <v>1</v>
      </c>
      <c r="I1724" s="2">
        <v>6</v>
      </c>
      <c r="J1724" s="2">
        <v>1</v>
      </c>
      <c r="K1724" s="2" t="s">
        <v>30</v>
      </c>
      <c r="L1724" s="2" t="s">
        <v>31</v>
      </c>
      <c r="M1724" s="2" t="s">
        <v>32</v>
      </c>
      <c r="N1724" s="2">
        <v>0</v>
      </c>
      <c r="O1724" s="1">
        <v>10024290</v>
      </c>
      <c r="P1724" s="1">
        <v>10024290</v>
      </c>
      <c r="Q1724" s="1">
        <v>0</v>
      </c>
      <c r="R1724" s="2">
        <v>0</v>
      </c>
      <c r="S1724" s="2" t="s">
        <v>2311</v>
      </c>
      <c r="T1724" s="2" t="s">
        <v>2312</v>
      </c>
      <c r="U1724" s="2" t="s">
        <v>2313</v>
      </c>
      <c r="V1724" s="2" t="s">
        <v>2314</v>
      </c>
      <c r="W1724" s="2" t="s">
        <v>2315</v>
      </c>
      <c r="X1724" s="2">
        <v>3241000</v>
      </c>
      <c r="Y1724" s="96" t="s">
        <v>2316</v>
      </c>
    </row>
    <row r="1725" spans="1:25" ht="165" x14ac:dyDescent="0.2">
      <c r="A1725" s="2" t="s">
        <v>2603</v>
      </c>
      <c r="B1725" s="2" t="s">
        <v>2307</v>
      </c>
      <c r="C1725" s="2" t="s">
        <v>2308</v>
      </c>
      <c r="D1725" s="2" t="s">
        <v>2309</v>
      </c>
      <c r="E1725" s="2">
        <v>91111902</v>
      </c>
      <c r="F1725" s="2" t="s">
        <v>2476</v>
      </c>
      <c r="G1725" s="3">
        <v>1</v>
      </c>
      <c r="H1725" s="3">
        <v>1</v>
      </c>
      <c r="I1725" s="2">
        <v>6</v>
      </c>
      <c r="J1725" s="2">
        <v>1</v>
      </c>
      <c r="K1725" s="2" t="s">
        <v>30</v>
      </c>
      <c r="L1725" s="2" t="s">
        <v>31</v>
      </c>
      <c r="M1725" s="2" t="s">
        <v>32</v>
      </c>
      <c r="N1725" s="2">
        <v>0</v>
      </c>
      <c r="O1725" s="1">
        <v>10024290</v>
      </c>
      <c r="P1725" s="1">
        <v>10024290</v>
      </c>
      <c r="Q1725" s="1">
        <v>0</v>
      </c>
      <c r="R1725" s="2">
        <v>0</v>
      </c>
      <c r="S1725" s="2" t="s">
        <v>2311</v>
      </c>
      <c r="T1725" s="2" t="s">
        <v>2312</v>
      </c>
      <c r="U1725" s="2" t="s">
        <v>2313</v>
      </c>
      <c r="V1725" s="2" t="s">
        <v>2314</v>
      </c>
      <c r="W1725" s="2" t="s">
        <v>2315</v>
      </c>
      <c r="X1725" s="2">
        <v>3241000</v>
      </c>
      <c r="Y1725" s="96" t="s">
        <v>2316</v>
      </c>
    </row>
    <row r="1726" spans="1:25" ht="165" x14ac:dyDescent="0.2">
      <c r="A1726" s="2" t="s">
        <v>2604</v>
      </c>
      <c r="B1726" s="2" t="s">
        <v>2307</v>
      </c>
      <c r="C1726" s="2" t="s">
        <v>2308</v>
      </c>
      <c r="D1726" s="2" t="s">
        <v>2309</v>
      </c>
      <c r="E1726" s="2">
        <v>91111902</v>
      </c>
      <c r="F1726" s="2" t="s">
        <v>2476</v>
      </c>
      <c r="G1726" s="3">
        <v>1</v>
      </c>
      <c r="H1726" s="3">
        <v>1</v>
      </c>
      <c r="I1726" s="2">
        <v>6</v>
      </c>
      <c r="J1726" s="2">
        <v>1</v>
      </c>
      <c r="K1726" s="2" t="s">
        <v>30</v>
      </c>
      <c r="L1726" s="2" t="s">
        <v>31</v>
      </c>
      <c r="M1726" s="2" t="s">
        <v>32</v>
      </c>
      <c r="N1726" s="2">
        <v>0</v>
      </c>
      <c r="O1726" s="1">
        <v>10024290</v>
      </c>
      <c r="P1726" s="1">
        <v>10024290</v>
      </c>
      <c r="Q1726" s="1">
        <v>0</v>
      </c>
      <c r="R1726" s="2">
        <v>0</v>
      </c>
      <c r="S1726" s="2" t="s">
        <v>2311</v>
      </c>
      <c r="T1726" s="2" t="s">
        <v>2312</v>
      </c>
      <c r="U1726" s="2" t="s">
        <v>2313</v>
      </c>
      <c r="V1726" s="2" t="s">
        <v>2314</v>
      </c>
      <c r="W1726" s="2" t="s">
        <v>2315</v>
      </c>
      <c r="X1726" s="2">
        <v>3241000</v>
      </c>
      <c r="Y1726" s="96" t="s">
        <v>2316</v>
      </c>
    </row>
    <row r="1727" spans="1:25" ht="165" x14ac:dyDescent="0.2">
      <c r="A1727" s="2" t="s">
        <v>2605</v>
      </c>
      <c r="B1727" s="2" t="s">
        <v>2307</v>
      </c>
      <c r="C1727" s="2" t="s">
        <v>2308</v>
      </c>
      <c r="D1727" s="2" t="s">
        <v>2309</v>
      </c>
      <c r="E1727" s="2">
        <v>91111902</v>
      </c>
      <c r="F1727" s="2" t="s">
        <v>2476</v>
      </c>
      <c r="G1727" s="3">
        <v>1</v>
      </c>
      <c r="H1727" s="3">
        <v>1</v>
      </c>
      <c r="I1727" s="2">
        <v>6</v>
      </c>
      <c r="J1727" s="2">
        <v>1</v>
      </c>
      <c r="K1727" s="2" t="s">
        <v>30</v>
      </c>
      <c r="L1727" s="2" t="s">
        <v>31</v>
      </c>
      <c r="M1727" s="2" t="s">
        <v>32</v>
      </c>
      <c r="N1727" s="2">
        <v>0</v>
      </c>
      <c r="O1727" s="1">
        <v>10024290</v>
      </c>
      <c r="P1727" s="1">
        <v>10024290</v>
      </c>
      <c r="Q1727" s="1">
        <v>0</v>
      </c>
      <c r="R1727" s="2">
        <v>0</v>
      </c>
      <c r="S1727" s="2" t="s">
        <v>2311</v>
      </c>
      <c r="T1727" s="2" t="s">
        <v>2312</v>
      </c>
      <c r="U1727" s="2" t="s">
        <v>2313</v>
      </c>
      <c r="V1727" s="2" t="s">
        <v>2314</v>
      </c>
      <c r="W1727" s="2" t="s">
        <v>2315</v>
      </c>
      <c r="X1727" s="2">
        <v>3241000</v>
      </c>
      <c r="Y1727" s="96" t="s">
        <v>2316</v>
      </c>
    </row>
    <row r="1728" spans="1:25" ht="165" x14ac:dyDescent="0.2">
      <c r="A1728" s="2" t="s">
        <v>2606</v>
      </c>
      <c r="B1728" s="2" t="s">
        <v>2307</v>
      </c>
      <c r="C1728" s="2" t="s">
        <v>2308</v>
      </c>
      <c r="D1728" s="2" t="s">
        <v>2309</v>
      </c>
      <c r="E1728" s="2">
        <v>91111902</v>
      </c>
      <c r="F1728" s="2" t="s">
        <v>2476</v>
      </c>
      <c r="G1728" s="3">
        <v>1</v>
      </c>
      <c r="H1728" s="3">
        <v>1</v>
      </c>
      <c r="I1728" s="2">
        <v>6</v>
      </c>
      <c r="J1728" s="2">
        <v>1</v>
      </c>
      <c r="K1728" s="2" t="s">
        <v>30</v>
      </c>
      <c r="L1728" s="2" t="s">
        <v>31</v>
      </c>
      <c r="M1728" s="2" t="s">
        <v>32</v>
      </c>
      <c r="N1728" s="2">
        <v>0</v>
      </c>
      <c r="O1728" s="1">
        <v>10024290</v>
      </c>
      <c r="P1728" s="1">
        <v>10024290</v>
      </c>
      <c r="Q1728" s="1">
        <v>0</v>
      </c>
      <c r="R1728" s="2">
        <v>0</v>
      </c>
      <c r="S1728" s="2" t="s">
        <v>2311</v>
      </c>
      <c r="T1728" s="2" t="s">
        <v>2312</v>
      </c>
      <c r="U1728" s="2" t="s">
        <v>2313</v>
      </c>
      <c r="V1728" s="2" t="s">
        <v>2314</v>
      </c>
      <c r="W1728" s="2" t="s">
        <v>2315</v>
      </c>
      <c r="X1728" s="2">
        <v>3241000</v>
      </c>
      <c r="Y1728" s="96" t="s">
        <v>2316</v>
      </c>
    </row>
    <row r="1729" spans="1:25" ht="165" x14ac:dyDescent="0.2">
      <c r="A1729" s="2" t="s">
        <v>2607</v>
      </c>
      <c r="B1729" s="2" t="s">
        <v>2307</v>
      </c>
      <c r="C1729" s="2" t="s">
        <v>2308</v>
      </c>
      <c r="D1729" s="2" t="s">
        <v>2309</v>
      </c>
      <c r="E1729" s="2">
        <v>91111902</v>
      </c>
      <c r="F1729" s="2" t="s">
        <v>2476</v>
      </c>
      <c r="G1729" s="3">
        <v>1</v>
      </c>
      <c r="H1729" s="3">
        <v>1</v>
      </c>
      <c r="I1729" s="2">
        <v>6</v>
      </c>
      <c r="J1729" s="2">
        <v>1</v>
      </c>
      <c r="K1729" s="2" t="s">
        <v>30</v>
      </c>
      <c r="L1729" s="2" t="s">
        <v>31</v>
      </c>
      <c r="M1729" s="2" t="s">
        <v>32</v>
      </c>
      <c r="N1729" s="2">
        <v>0</v>
      </c>
      <c r="O1729" s="1">
        <v>10024290</v>
      </c>
      <c r="P1729" s="1">
        <v>10024290</v>
      </c>
      <c r="Q1729" s="1">
        <v>0</v>
      </c>
      <c r="R1729" s="2">
        <v>0</v>
      </c>
      <c r="S1729" s="2" t="s">
        <v>2311</v>
      </c>
      <c r="T1729" s="2" t="s">
        <v>2312</v>
      </c>
      <c r="U1729" s="2" t="s">
        <v>2313</v>
      </c>
      <c r="V1729" s="2" t="s">
        <v>2314</v>
      </c>
      <c r="W1729" s="2" t="s">
        <v>2315</v>
      </c>
      <c r="X1729" s="2">
        <v>3241000</v>
      </c>
      <c r="Y1729" s="96" t="s">
        <v>2316</v>
      </c>
    </row>
    <row r="1730" spans="1:25" ht="165" x14ac:dyDescent="0.2">
      <c r="A1730" s="2" t="s">
        <v>2608</v>
      </c>
      <c r="B1730" s="2" t="s">
        <v>2307</v>
      </c>
      <c r="C1730" s="2" t="s">
        <v>2308</v>
      </c>
      <c r="D1730" s="2" t="s">
        <v>2309</v>
      </c>
      <c r="E1730" s="2">
        <v>91111902</v>
      </c>
      <c r="F1730" s="2" t="s">
        <v>2476</v>
      </c>
      <c r="G1730" s="3">
        <v>1</v>
      </c>
      <c r="H1730" s="3">
        <v>1</v>
      </c>
      <c r="I1730" s="2">
        <v>6</v>
      </c>
      <c r="J1730" s="2">
        <v>1</v>
      </c>
      <c r="K1730" s="2" t="s">
        <v>30</v>
      </c>
      <c r="L1730" s="2" t="s">
        <v>31</v>
      </c>
      <c r="M1730" s="2" t="s">
        <v>32</v>
      </c>
      <c r="N1730" s="2">
        <v>0</v>
      </c>
      <c r="O1730" s="1">
        <v>10024290</v>
      </c>
      <c r="P1730" s="1">
        <v>10024290</v>
      </c>
      <c r="Q1730" s="1">
        <v>0</v>
      </c>
      <c r="R1730" s="2">
        <v>0</v>
      </c>
      <c r="S1730" s="2" t="s">
        <v>2311</v>
      </c>
      <c r="T1730" s="2" t="s">
        <v>2312</v>
      </c>
      <c r="U1730" s="2" t="s">
        <v>2313</v>
      </c>
      <c r="V1730" s="2" t="s">
        <v>2314</v>
      </c>
      <c r="W1730" s="2" t="s">
        <v>2315</v>
      </c>
      <c r="X1730" s="2">
        <v>3241000</v>
      </c>
      <c r="Y1730" s="96" t="s">
        <v>2316</v>
      </c>
    </row>
    <row r="1731" spans="1:25" ht="165" x14ac:dyDescent="0.2">
      <c r="A1731" s="2" t="s">
        <v>2609</v>
      </c>
      <c r="B1731" s="2" t="s">
        <v>2307</v>
      </c>
      <c r="C1731" s="2" t="s">
        <v>2308</v>
      </c>
      <c r="D1731" s="2" t="s">
        <v>2309</v>
      </c>
      <c r="E1731" s="2">
        <v>91111902</v>
      </c>
      <c r="F1731" s="2" t="s">
        <v>2476</v>
      </c>
      <c r="G1731" s="3">
        <v>1</v>
      </c>
      <c r="H1731" s="3">
        <v>1</v>
      </c>
      <c r="I1731" s="2">
        <v>6</v>
      </c>
      <c r="J1731" s="2">
        <v>1</v>
      </c>
      <c r="K1731" s="2" t="s">
        <v>30</v>
      </c>
      <c r="L1731" s="2" t="s">
        <v>31</v>
      </c>
      <c r="M1731" s="2" t="s">
        <v>32</v>
      </c>
      <c r="N1731" s="2">
        <v>0</v>
      </c>
      <c r="O1731" s="1">
        <v>10024290</v>
      </c>
      <c r="P1731" s="1">
        <v>10024290</v>
      </c>
      <c r="Q1731" s="1">
        <v>0</v>
      </c>
      <c r="R1731" s="2">
        <v>0</v>
      </c>
      <c r="S1731" s="2" t="s">
        <v>2311</v>
      </c>
      <c r="T1731" s="2" t="s">
        <v>2312</v>
      </c>
      <c r="U1731" s="2" t="s">
        <v>2313</v>
      </c>
      <c r="V1731" s="2" t="s">
        <v>2314</v>
      </c>
      <c r="W1731" s="2" t="s">
        <v>2315</v>
      </c>
      <c r="X1731" s="2">
        <v>3241000</v>
      </c>
      <c r="Y1731" s="96" t="s">
        <v>2316</v>
      </c>
    </row>
    <row r="1732" spans="1:25" ht="165" x14ac:dyDescent="0.2">
      <c r="A1732" s="2" t="s">
        <v>2610</v>
      </c>
      <c r="B1732" s="2" t="s">
        <v>2307</v>
      </c>
      <c r="C1732" s="2" t="s">
        <v>2308</v>
      </c>
      <c r="D1732" s="2" t="s">
        <v>2309</v>
      </c>
      <c r="E1732" s="2">
        <v>91111902</v>
      </c>
      <c r="F1732" s="2" t="s">
        <v>2476</v>
      </c>
      <c r="G1732" s="3">
        <v>1</v>
      </c>
      <c r="H1732" s="3">
        <v>1</v>
      </c>
      <c r="I1732" s="2">
        <v>6</v>
      </c>
      <c r="J1732" s="2">
        <v>1</v>
      </c>
      <c r="K1732" s="2" t="s">
        <v>30</v>
      </c>
      <c r="L1732" s="2" t="s">
        <v>31</v>
      </c>
      <c r="M1732" s="2" t="s">
        <v>32</v>
      </c>
      <c r="N1732" s="2">
        <v>0</v>
      </c>
      <c r="O1732" s="1">
        <v>10024290</v>
      </c>
      <c r="P1732" s="1">
        <v>10024290</v>
      </c>
      <c r="Q1732" s="1">
        <v>0</v>
      </c>
      <c r="R1732" s="2">
        <v>0</v>
      </c>
      <c r="S1732" s="2" t="s">
        <v>2311</v>
      </c>
      <c r="T1732" s="2" t="s">
        <v>2312</v>
      </c>
      <c r="U1732" s="2" t="s">
        <v>2313</v>
      </c>
      <c r="V1732" s="2" t="s">
        <v>2314</v>
      </c>
      <c r="W1732" s="2" t="s">
        <v>2315</v>
      </c>
      <c r="X1732" s="2">
        <v>3241000</v>
      </c>
      <c r="Y1732" s="96" t="s">
        <v>2316</v>
      </c>
    </row>
    <row r="1733" spans="1:25" ht="165" x14ac:dyDescent="0.2">
      <c r="A1733" s="2" t="s">
        <v>2611</v>
      </c>
      <c r="B1733" s="2" t="s">
        <v>2307</v>
      </c>
      <c r="C1733" s="2" t="s">
        <v>2308</v>
      </c>
      <c r="D1733" s="2" t="s">
        <v>2309</v>
      </c>
      <c r="E1733" s="2">
        <v>91111902</v>
      </c>
      <c r="F1733" s="2" t="s">
        <v>2476</v>
      </c>
      <c r="G1733" s="3">
        <v>1</v>
      </c>
      <c r="H1733" s="3">
        <v>1</v>
      </c>
      <c r="I1733" s="2">
        <v>6</v>
      </c>
      <c r="J1733" s="2">
        <v>1</v>
      </c>
      <c r="K1733" s="2" t="s">
        <v>30</v>
      </c>
      <c r="L1733" s="2" t="s">
        <v>31</v>
      </c>
      <c r="M1733" s="2" t="s">
        <v>32</v>
      </c>
      <c r="N1733" s="2">
        <v>0</v>
      </c>
      <c r="O1733" s="1">
        <v>10024290</v>
      </c>
      <c r="P1733" s="1">
        <v>10024290</v>
      </c>
      <c r="Q1733" s="1">
        <v>0</v>
      </c>
      <c r="R1733" s="2">
        <v>0</v>
      </c>
      <c r="S1733" s="2" t="s">
        <v>2311</v>
      </c>
      <c r="T1733" s="2" t="s">
        <v>2312</v>
      </c>
      <c r="U1733" s="2" t="s">
        <v>2313</v>
      </c>
      <c r="V1733" s="2" t="s">
        <v>2314</v>
      </c>
      <c r="W1733" s="2" t="s">
        <v>2315</v>
      </c>
      <c r="X1733" s="2">
        <v>3241000</v>
      </c>
      <c r="Y1733" s="96" t="s">
        <v>2316</v>
      </c>
    </row>
    <row r="1734" spans="1:25" ht="165" x14ac:dyDescent="0.2">
      <c r="A1734" s="2" t="s">
        <v>2612</v>
      </c>
      <c r="B1734" s="2" t="s">
        <v>2307</v>
      </c>
      <c r="C1734" s="2" t="s">
        <v>2308</v>
      </c>
      <c r="D1734" s="2" t="s">
        <v>2309</v>
      </c>
      <c r="E1734" s="2">
        <v>91111902</v>
      </c>
      <c r="F1734" s="2" t="s">
        <v>2476</v>
      </c>
      <c r="G1734" s="3">
        <v>1</v>
      </c>
      <c r="H1734" s="3">
        <v>1</v>
      </c>
      <c r="I1734" s="2">
        <v>6</v>
      </c>
      <c r="J1734" s="2">
        <v>1</v>
      </c>
      <c r="K1734" s="2" t="s">
        <v>30</v>
      </c>
      <c r="L1734" s="2" t="s">
        <v>31</v>
      </c>
      <c r="M1734" s="2" t="s">
        <v>32</v>
      </c>
      <c r="N1734" s="2">
        <v>0</v>
      </c>
      <c r="O1734" s="1">
        <v>10024290</v>
      </c>
      <c r="P1734" s="1">
        <v>10024290</v>
      </c>
      <c r="Q1734" s="1">
        <v>0</v>
      </c>
      <c r="R1734" s="2">
        <v>0</v>
      </c>
      <c r="S1734" s="2" t="s">
        <v>2311</v>
      </c>
      <c r="T1734" s="2" t="s">
        <v>2312</v>
      </c>
      <c r="U1734" s="2" t="s">
        <v>2313</v>
      </c>
      <c r="V1734" s="2" t="s">
        <v>2314</v>
      </c>
      <c r="W1734" s="2" t="s">
        <v>2315</v>
      </c>
      <c r="X1734" s="2">
        <v>3241000</v>
      </c>
      <c r="Y1734" s="96" t="s">
        <v>2316</v>
      </c>
    </row>
    <row r="1735" spans="1:25" ht="165" x14ac:dyDescent="0.2">
      <c r="A1735" s="2" t="s">
        <v>2613</v>
      </c>
      <c r="B1735" s="2" t="s">
        <v>2307</v>
      </c>
      <c r="C1735" s="2" t="s">
        <v>2308</v>
      </c>
      <c r="D1735" s="2" t="s">
        <v>2309</v>
      </c>
      <c r="E1735" s="2">
        <v>91111902</v>
      </c>
      <c r="F1735" s="2" t="s">
        <v>2476</v>
      </c>
      <c r="G1735" s="3">
        <v>1</v>
      </c>
      <c r="H1735" s="3">
        <v>1</v>
      </c>
      <c r="I1735" s="2">
        <v>6</v>
      </c>
      <c r="J1735" s="2">
        <v>1</v>
      </c>
      <c r="K1735" s="2" t="s">
        <v>30</v>
      </c>
      <c r="L1735" s="2" t="s">
        <v>31</v>
      </c>
      <c r="M1735" s="2" t="s">
        <v>32</v>
      </c>
      <c r="N1735" s="2">
        <v>0</v>
      </c>
      <c r="O1735" s="1">
        <v>10024290</v>
      </c>
      <c r="P1735" s="1">
        <v>10024290</v>
      </c>
      <c r="Q1735" s="1">
        <v>0</v>
      </c>
      <c r="R1735" s="2">
        <v>0</v>
      </c>
      <c r="S1735" s="2" t="s">
        <v>2311</v>
      </c>
      <c r="T1735" s="2" t="s">
        <v>2312</v>
      </c>
      <c r="U1735" s="2" t="s">
        <v>2313</v>
      </c>
      <c r="V1735" s="2" t="s">
        <v>2314</v>
      </c>
      <c r="W1735" s="2" t="s">
        <v>2315</v>
      </c>
      <c r="X1735" s="2">
        <v>3241000</v>
      </c>
      <c r="Y1735" s="96" t="s">
        <v>2316</v>
      </c>
    </row>
    <row r="1736" spans="1:25" ht="165" x14ac:dyDescent="0.2">
      <c r="A1736" s="2" t="s">
        <v>2614</v>
      </c>
      <c r="B1736" s="2" t="s">
        <v>2307</v>
      </c>
      <c r="C1736" s="2" t="s">
        <v>2308</v>
      </c>
      <c r="D1736" s="2" t="s">
        <v>2309</v>
      </c>
      <c r="E1736" s="2">
        <v>91111902</v>
      </c>
      <c r="F1736" s="2" t="s">
        <v>2476</v>
      </c>
      <c r="G1736" s="3">
        <v>1</v>
      </c>
      <c r="H1736" s="3">
        <v>1</v>
      </c>
      <c r="I1736" s="2">
        <v>6</v>
      </c>
      <c r="J1736" s="2">
        <v>1</v>
      </c>
      <c r="K1736" s="2" t="s">
        <v>30</v>
      </c>
      <c r="L1736" s="2" t="s">
        <v>31</v>
      </c>
      <c r="M1736" s="2" t="s">
        <v>32</v>
      </c>
      <c r="N1736" s="2">
        <v>0</v>
      </c>
      <c r="O1736" s="1">
        <v>10024290</v>
      </c>
      <c r="P1736" s="1">
        <v>10024290</v>
      </c>
      <c r="Q1736" s="1">
        <v>0</v>
      </c>
      <c r="R1736" s="2">
        <v>0</v>
      </c>
      <c r="S1736" s="2" t="s">
        <v>2311</v>
      </c>
      <c r="T1736" s="2" t="s">
        <v>2312</v>
      </c>
      <c r="U1736" s="2" t="s">
        <v>2313</v>
      </c>
      <c r="V1736" s="2" t="s">
        <v>2314</v>
      </c>
      <c r="W1736" s="2" t="s">
        <v>2315</v>
      </c>
      <c r="X1736" s="2">
        <v>3241000</v>
      </c>
      <c r="Y1736" s="96" t="s">
        <v>2316</v>
      </c>
    </row>
    <row r="1737" spans="1:25" ht="165" x14ac:dyDescent="0.2">
      <c r="A1737" s="2" t="s">
        <v>2615</v>
      </c>
      <c r="B1737" s="2" t="s">
        <v>2307</v>
      </c>
      <c r="C1737" s="2" t="s">
        <v>2308</v>
      </c>
      <c r="D1737" s="2" t="s">
        <v>2309</v>
      </c>
      <c r="E1737" s="2">
        <v>91111902</v>
      </c>
      <c r="F1737" s="2" t="s">
        <v>2476</v>
      </c>
      <c r="G1737" s="3">
        <v>1</v>
      </c>
      <c r="H1737" s="3">
        <v>1</v>
      </c>
      <c r="I1737" s="2">
        <v>6</v>
      </c>
      <c r="J1737" s="2">
        <v>1</v>
      </c>
      <c r="K1737" s="2" t="s">
        <v>30</v>
      </c>
      <c r="L1737" s="2" t="s">
        <v>31</v>
      </c>
      <c r="M1737" s="2" t="s">
        <v>32</v>
      </c>
      <c r="N1737" s="2">
        <v>0</v>
      </c>
      <c r="O1737" s="1">
        <v>10024290</v>
      </c>
      <c r="P1737" s="1">
        <v>10024290</v>
      </c>
      <c r="Q1737" s="1">
        <v>0</v>
      </c>
      <c r="R1737" s="2">
        <v>0</v>
      </c>
      <c r="S1737" s="2" t="s">
        <v>2311</v>
      </c>
      <c r="T1737" s="2" t="s">
        <v>2312</v>
      </c>
      <c r="U1737" s="2" t="s">
        <v>2313</v>
      </c>
      <c r="V1737" s="2" t="s">
        <v>2314</v>
      </c>
      <c r="W1737" s="2" t="s">
        <v>2315</v>
      </c>
      <c r="X1737" s="2">
        <v>3241000</v>
      </c>
      <c r="Y1737" s="96" t="s">
        <v>2316</v>
      </c>
    </row>
    <row r="1738" spans="1:25" ht="120" x14ac:dyDescent="0.2">
      <c r="A1738" s="2" t="s">
        <v>2616</v>
      </c>
      <c r="B1738" s="2" t="s">
        <v>2307</v>
      </c>
      <c r="C1738" s="2" t="s">
        <v>2308</v>
      </c>
      <c r="D1738" s="2" t="s">
        <v>2309</v>
      </c>
      <c r="E1738" s="2">
        <v>80101505</v>
      </c>
      <c r="F1738" s="2" t="s">
        <v>2617</v>
      </c>
      <c r="G1738" s="3">
        <v>1</v>
      </c>
      <c r="H1738" s="3">
        <v>1</v>
      </c>
      <c r="I1738" s="2">
        <v>6</v>
      </c>
      <c r="J1738" s="2">
        <v>1</v>
      </c>
      <c r="K1738" s="2" t="s">
        <v>30</v>
      </c>
      <c r="L1738" s="2" t="s">
        <v>31</v>
      </c>
      <c r="M1738" s="2" t="s">
        <v>32</v>
      </c>
      <c r="N1738" s="2">
        <v>0</v>
      </c>
      <c r="O1738" s="1">
        <v>13743084</v>
      </c>
      <c r="P1738" s="1">
        <v>13743084</v>
      </c>
      <c r="Q1738" s="1">
        <v>0</v>
      </c>
      <c r="R1738" s="2">
        <v>0</v>
      </c>
      <c r="S1738" s="2" t="s">
        <v>2311</v>
      </c>
      <c r="T1738" s="2" t="s">
        <v>2312</v>
      </c>
      <c r="U1738" s="2" t="s">
        <v>2313</v>
      </c>
      <c r="V1738" s="2" t="s">
        <v>2314</v>
      </c>
      <c r="W1738" s="2" t="s">
        <v>2315</v>
      </c>
      <c r="X1738" s="2">
        <v>3241000</v>
      </c>
      <c r="Y1738" s="96" t="s">
        <v>2316</v>
      </c>
    </row>
    <row r="1739" spans="1:25" ht="120" x14ac:dyDescent="0.2">
      <c r="A1739" s="2" t="s">
        <v>2618</v>
      </c>
      <c r="B1739" s="2" t="s">
        <v>2307</v>
      </c>
      <c r="C1739" s="2" t="s">
        <v>2308</v>
      </c>
      <c r="D1739" s="2" t="s">
        <v>2309</v>
      </c>
      <c r="E1739" s="2">
        <v>80101505</v>
      </c>
      <c r="F1739" s="2" t="s">
        <v>2617</v>
      </c>
      <c r="G1739" s="3">
        <v>1</v>
      </c>
      <c r="H1739" s="3">
        <v>1</v>
      </c>
      <c r="I1739" s="2">
        <v>6</v>
      </c>
      <c r="J1739" s="2">
        <v>1</v>
      </c>
      <c r="K1739" s="2" t="s">
        <v>30</v>
      </c>
      <c r="L1739" s="2" t="s">
        <v>31</v>
      </c>
      <c r="M1739" s="2" t="s">
        <v>32</v>
      </c>
      <c r="N1739" s="2">
        <v>0</v>
      </c>
      <c r="O1739" s="1">
        <v>13743084</v>
      </c>
      <c r="P1739" s="1">
        <v>13743084</v>
      </c>
      <c r="Q1739" s="1">
        <v>0</v>
      </c>
      <c r="R1739" s="2">
        <v>0</v>
      </c>
      <c r="S1739" s="2" t="s">
        <v>2311</v>
      </c>
      <c r="T1739" s="2" t="s">
        <v>2312</v>
      </c>
      <c r="U1739" s="2" t="s">
        <v>2313</v>
      </c>
      <c r="V1739" s="2" t="s">
        <v>2314</v>
      </c>
      <c r="W1739" s="2" t="s">
        <v>2315</v>
      </c>
      <c r="X1739" s="2">
        <v>3241000</v>
      </c>
      <c r="Y1739" s="96" t="s">
        <v>2316</v>
      </c>
    </row>
    <row r="1740" spans="1:25" ht="120" x14ac:dyDescent="0.2">
      <c r="A1740" s="2" t="s">
        <v>2619</v>
      </c>
      <c r="B1740" s="2" t="s">
        <v>2307</v>
      </c>
      <c r="C1740" s="2" t="s">
        <v>2308</v>
      </c>
      <c r="D1740" s="2" t="s">
        <v>2309</v>
      </c>
      <c r="E1740" s="2">
        <v>80101505</v>
      </c>
      <c r="F1740" s="2" t="s">
        <v>2617</v>
      </c>
      <c r="G1740" s="3">
        <v>1</v>
      </c>
      <c r="H1740" s="3">
        <v>1</v>
      </c>
      <c r="I1740" s="2">
        <v>6</v>
      </c>
      <c r="J1740" s="2">
        <v>1</v>
      </c>
      <c r="K1740" s="2" t="s">
        <v>30</v>
      </c>
      <c r="L1740" s="2" t="s">
        <v>31</v>
      </c>
      <c r="M1740" s="2" t="s">
        <v>32</v>
      </c>
      <c r="N1740" s="2">
        <v>0</v>
      </c>
      <c r="O1740" s="1">
        <v>13743084</v>
      </c>
      <c r="P1740" s="1">
        <v>13743084</v>
      </c>
      <c r="Q1740" s="1">
        <v>0</v>
      </c>
      <c r="R1740" s="2">
        <v>0</v>
      </c>
      <c r="S1740" s="2" t="s">
        <v>2311</v>
      </c>
      <c r="T1740" s="2" t="s">
        <v>2312</v>
      </c>
      <c r="U1740" s="2" t="s">
        <v>2313</v>
      </c>
      <c r="V1740" s="2" t="s">
        <v>2314</v>
      </c>
      <c r="W1740" s="2" t="s">
        <v>2315</v>
      </c>
      <c r="X1740" s="2">
        <v>3241000</v>
      </c>
      <c r="Y1740" s="96" t="s">
        <v>2316</v>
      </c>
    </row>
    <row r="1741" spans="1:25" ht="120" x14ac:dyDescent="0.2">
      <c r="A1741" s="2" t="s">
        <v>2620</v>
      </c>
      <c r="B1741" s="2" t="s">
        <v>2307</v>
      </c>
      <c r="C1741" s="2" t="s">
        <v>2308</v>
      </c>
      <c r="D1741" s="2" t="s">
        <v>2309</v>
      </c>
      <c r="E1741" s="2">
        <v>80101505</v>
      </c>
      <c r="F1741" s="2" t="s">
        <v>2617</v>
      </c>
      <c r="G1741" s="3">
        <v>1</v>
      </c>
      <c r="H1741" s="3">
        <v>1</v>
      </c>
      <c r="I1741" s="2">
        <v>6</v>
      </c>
      <c r="J1741" s="2">
        <v>1</v>
      </c>
      <c r="K1741" s="2" t="s">
        <v>30</v>
      </c>
      <c r="L1741" s="2" t="s">
        <v>31</v>
      </c>
      <c r="M1741" s="2" t="s">
        <v>32</v>
      </c>
      <c r="N1741" s="2">
        <v>0</v>
      </c>
      <c r="O1741" s="1">
        <v>13743084</v>
      </c>
      <c r="P1741" s="1">
        <v>13743084</v>
      </c>
      <c r="Q1741" s="1">
        <v>0</v>
      </c>
      <c r="R1741" s="2">
        <v>0</v>
      </c>
      <c r="S1741" s="2" t="s">
        <v>2311</v>
      </c>
      <c r="T1741" s="2" t="s">
        <v>2312</v>
      </c>
      <c r="U1741" s="2" t="s">
        <v>2313</v>
      </c>
      <c r="V1741" s="2" t="s">
        <v>2314</v>
      </c>
      <c r="W1741" s="2" t="s">
        <v>2315</v>
      </c>
      <c r="X1741" s="2">
        <v>3241000</v>
      </c>
      <c r="Y1741" s="96" t="s">
        <v>2316</v>
      </c>
    </row>
    <row r="1742" spans="1:25" ht="120" x14ac:dyDescent="0.2">
      <c r="A1742" s="2" t="s">
        <v>2621</v>
      </c>
      <c r="B1742" s="2" t="s">
        <v>2307</v>
      </c>
      <c r="C1742" s="2" t="s">
        <v>2308</v>
      </c>
      <c r="D1742" s="2" t="s">
        <v>2309</v>
      </c>
      <c r="E1742" s="2">
        <v>80101505</v>
      </c>
      <c r="F1742" s="2" t="s">
        <v>2617</v>
      </c>
      <c r="G1742" s="3">
        <v>1</v>
      </c>
      <c r="H1742" s="3">
        <v>1</v>
      </c>
      <c r="I1742" s="2">
        <v>6</v>
      </c>
      <c r="J1742" s="2">
        <v>1</v>
      </c>
      <c r="K1742" s="2" t="s">
        <v>30</v>
      </c>
      <c r="L1742" s="2" t="s">
        <v>31</v>
      </c>
      <c r="M1742" s="2" t="s">
        <v>32</v>
      </c>
      <c r="N1742" s="2">
        <v>0</v>
      </c>
      <c r="O1742" s="1">
        <v>13743084</v>
      </c>
      <c r="P1742" s="1">
        <v>13743084</v>
      </c>
      <c r="Q1742" s="1">
        <v>0</v>
      </c>
      <c r="R1742" s="2">
        <v>0</v>
      </c>
      <c r="S1742" s="2" t="s">
        <v>2311</v>
      </c>
      <c r="T1742" s="2" t="s">
        <v>2312</v>
      </c>
      <c r="U1742" s="2" t="s">
        <v>2313</v>
      </c>
      <c r="V1742" s="2" t="s">
        <v>2314</v>
      </c>
      <c r="W1742" s="2" t="s">
        <v>2315</v>
      </c>
      <c r="X1742" s="2">
        <v>3241000</v>
      </c>
      <c r="Y1742" s="96" t="s">
        <v>2316</v>
      </c>
    </row>
    <row r="1743" spans="1:25" ht="120" x14ac:dyDescent="0.2">
      <c r="A1743" s="2" t="s">
        <v>2622</v>
      </c>
      <c r="B1743" s="2" t="s">
        <v>2307</v>
      </c>
      <c r="C1743" s="2" t="s">
        <v>2308</v>
      </c>
      <c r="D1743" s="2" t="s">
        <v>2309</v>
      </c>
      <c r="E1743" s="2">
        <v>80101505</v>
      </c>
      <c r="F1743" s="2" t="s">
        <v>2617</v>
      </c>
      <c r="G1743" s="3">
        <v>1</v>
      </c>
      <c r="H1743" s="3">
        <v>1</v>
      </c>
      <c r="I1743" s="2">
        <v>6</v>
      </c>
      <c r="J1743" s="2">
        <v>1</v>
      </c>
      <c r="K1743" s="2" t="s">
        <v>30</v>
      </c>
      <c r="L1743" s="2" t="s">
        <v>31</v>
      </c>
      <c r="M1743" s="2" t="s">
        <v>32</v>
      </c>
      <c r="N1743" s="2">
        <v>0</v>
      </c>
      <c r="O1743" s="1">
        <v>13743084</v>
      </c>
      <c r="P1743" s="1">
        <v>13743084</v>
      </c>
      <c r="Q1743" s="1">
        <v>0</v>
      </c>
      <c r="R1743" s="2">
        <v>0</v>
      </c>
      <c r="S1743" s="2" t="s">
        <v>2311</v>
      </c>
      <c r="T1743" s="2" t="s">
        <v>2312</v>
      </c>
      <c r="U1743" s="2" t="s">
        <v>2313</v>
      </c>
      <c r="V1743" s="2" t="s">
        <v>2314</v>
      </c>
      <c r="W1743" s="2" t="s">
        <v>2315</v>
      </c>
      <c r="X1743" s="2">
        <v>3241000</v>
      </c>
      <c r="Y1743" s="96" t="s">
        <v>2316</v>
      </c>
    </row>
    <row r="1744" spans="1:25" ht="120" x14ac:dyDescent="0.2">
      <c r="A1744" s="2" t="s">
        <v>2623</v>
      </c>
      <c r="B1744" s="2" t="s">
        <v>2307</v>
      </c>
      <c r="C1744" s="2" t="s">
        <v>2308</v>
      </c>
      <c r="D1744" s="2" t="s">
        <v>2309</v>
      </c>
      <c r="E1744" s="2">
        <v>80101505</v>
      </c>
      <c r="F1744" s="2" t="s">
        <v>2617</v>
      </c>
      <c r="G1744" s="3">
        <v>1</v>
      </c>
      <c r="H1744" s="3">
        <v>1</v>
      </c>
      <c r="I1744" s="2">
        <v>6</v>
      </c>
      <c r="J1744" s="2">
        <v>1</v>
      </c>
      <c r="K1744" s="2" t="s">
        <v>30</v>
      </c>
      <c r="L1744" s="2" t="s">
        <v>31</v>
      </c>
      <c r="M1744" s="2" t="s">
        <v>32</v>
      </c>
      <c r="N1744" s="2">
        <v>0</v>
      </c>
      <c r="O1744" s="1">
        <v>13743084</v>
      </c>
      <c r="P1744" s="1">
        <v>13743084</v>
      </c>
      <c r="Q1744" s="1">
        <v>0</v>
      </c>
      <c r="R1744" s="2">
        <v>0</v>
      </c>
      <c r="S1744" s="2" t="s">
        <v>2311</v>
      </c>
      <c r="T1744" s="2" t="s">
        <v>2312</v>
      </c>
      <c r="U1744" s="2" t="s">
        <v>2313</v>
      </c>
      <c r="V1744" s="2" t="s">
        <v>2314</v>
      </c>
      <c r="W1744" s="2" t="s">
        <v>2315</v>
      </c>
      <c r="X1744" s="2">
        <v>3241000</v>
      </c>
      <c r="Y1744" s="96" t="s">
        <v>2316</v>
      </c>
    </row>
    <row r="1745" spans="1:25" ht="120" x14ac:dyDescent="0.2">
      <c r="A1745" s="2" t="s">
        <v>2624</v>
      </c>
      <c r="B1745" s="2" t="s">
        <v>2307</v>
      </c>
      <c r="C1745" s="2" t="s">
        <v>2308</v>
      </c>
      <c r="D1745" s="2" t="s">
        <v>2309</v>
      </c>
      <c r="E1745" s="2">
        <v>80101505</v>
      </c>
      <c r="F1745" s="2" t="s">
        <v>2617</v>
      </c>
      <c r="G1745" s="3">
        <v>1</v>
      </c>
      <c r="H1745" s="3">
        <v>1</v>
      </c>
      <c r="I1745" s="2">
        <v>6</v>
      </c>
      <c r="J1745" s="2">
        <v>1</v>
      </c>
      <c r="K1745" s="2" t="s">
        <v>30</v>
      </c>
      <c r="L1745" s="2" t="s">
        <v>31</v>
      </c>
      <c r="M1745" s="2" t="s">
        <v>32</v>
      </c>
      <c r="N1745" s="2">
        <v>0</v>
      </c>
      <c r="O1745" s="1">
        <v>13743084</v>
      </c>
      <c r="P1745" s="1">
        <v>13743084</v>
      </c>
      <c r="Q1745" s="1">
        <v>0</v>
      </c>
      <c r="R1745" s="2">
        <v>0</v>
      </c>
      <c r="S1745" s="2" t="s">
        <v>2311</v>
      </c>
      <c r="T1745" s="2" t="s">
        <v>2312</v>
      </c>
      <c r="U1745" s="2" t="s">
        <v>2313</v>
      </c>
      <c r="V1745" s="2" t="s">
        <v>2314</v>
      </c>
      <c r="W1745" s="2" t="s">
        <v>2315</v>
      </c>
      <c r="X1745" s="2">
        <v>3241000</v>
      </c>
      <c r="Y1745" s="96" t="s">
        <v>2316</v>
      </c>
    </row>
    <row r="1746" spans="1:25" ht="120" x14ac:dyDescent="0.2">
      <c r="A1746" s="2" t="s">
        <v>2625</v>
      </c>
      <c r="B1746" s="2" t="s">
        <v>2307</v>
      </c>
      <c r="C1746" s="2" t="s">
        <v>2308</v>
      </c>
      <c r="D1746" s="2" t="s">
        <v>2309</v>
      </c>
      <c r="E1746" s="2">
        <v>80101505</v>
      </c>
      <c r="F1746" s="2" t="s">
        <v>2617</v>
      </c>
      <c r="G1746" s="3">
        <v>1</v>
      </c>
      <c r="H1746" s="3">
        <v>1</v>
      </c>
      <c r="I1746" s="2">
        <v>6</v>
      </c>
      <c r="J1746" s="2">
        <v>1</v>
      </c>
      <c r="K1746" s="2" t="s">
        <v>30</v>
      </c>
      <c r="L1746" s="2" t="s">
        <v>31</v>
      </c>
      <c r="M1746" s="2" t="s">
        <v>32</v>
      </c>
      <c r="N1746" s="2">
        <v>0</v>
      </c>
      <c r="O1746" s="1">
        <v>13743084</v>
      </c>
      <c r="P1746" s="1">
        <v>13743084</v>
      </c>
      <c r="Q1746" s="1">
        <v>0</v>
      </c>
      <c r="R1746" s="2">
        <v>0</v>
      </c>
      <c r="S1746" s="2" t="s">
        <v>2311</v>
      </c>
      <c r="T1746" s="2" t="s">
        <v>2312</v>
      </c>
      <c r="U1746" s="2" t="s">
        <v>2313</v>
      </c>
      <c r="V1746" s="2" t="s">
        <v>2314</v>
      </c>
      <c r="W1746" s="2" t="s">
        <v>2315</v>
      </c>
      <c r="X1746" s="2">
        <v>3241000</v>
      </c>
      <c r="Y1746" s="96" t="s">
        <v>2316</v>
      </c>
    </row>
    <row r="1747" spans="1:25" ht="120" x14ac:dyDescent="0.2">
      <c r="A1747" s="2" t="s">
        <v>2626</v>
      </c>
      <c r="B1747" s="2" t="s">
        <v>2307</v>
      </c>
      <c r="C1747" s="2" t="s">
        <v>2308</v>
      </c>
      <c r="D1747" s="2" t="s">
        <v>2309</v>
      </c>
      <c r="E1747" s="2">
        <v>80101505</v>
      </c>
      <c r="F1747" s="2" t="s">
        <v>2617</v>
      </c>
      <c r="G1747" s="3">
        <v>1</v>
      </c>
      <c r="H1747" s="3">
        <v>1</v>
      </c>
      <c r="I1747" s="2">
        <v>6</v>
      </c>
      <c r="J1747" s="2">
        <v>1</v>
      </c>
      <c r="K1747" s="2" t="s">
        <v>30</v>
      </c>
      <c r="L1747" s="2" t="s">
        <v>31</v>
      </c>
      <c r="M1747" s="2" t="s">
        <v>32</v>
      </c>
      <c r="N1747" s="2">
        <v>0</v>
      </c>
      <c r="O1747" s="1">
        <v>13743084</v>
      </c>
      <c r="P1747" s="1">
        <v>13743084</v>
      </c>
      <c r="Q1747" s="1">
        <v>0</v>
      </c>
      <c r="R1747" s="2">
        <v>0</v>
      </c>
      <c r="S1747" s="2" t="s">
        <v>2311</v>
      </c>
      <c r="T1747" s="2" t="s">
        <v>2312</v>
      </c>
      <c r="U1747" s="2" t="s">
        <v>2313</v>
      </c>
      <c r="V1747" s="2" t="s">
        <v>2314</v>
      </c>
      <c r="W1747" s="2" t="s">
        <v>2315</v>
      </c>
      <c r="X1747" s="2">
        <v>3241000</v>
      </c>
      <c r="Y1747" s="96" t="s">
        <v>2316</v>
      </c>
    </row>
    <row r="1748" spans="1:25" ht="120" x14ac:dyDescent="0.2">
      <c r="A1748" s="2" t="s">
        <v>2627</v>
      </c>
      <c r="B1748" s="2" t="s">
        <v>2307</v>
      </c>
      <c r="C1748" s="2" t="s">
        <v>2308</v>
      </c>
      <c r="D1748" s="2" t="s">
        <v>2309</v>
      </c>
      <c r="E1748" s="2">
        <v>80101505</v>
      </c>
      <c r="F1748" s="2" t="s">
        <v>2617</v>
      </c>
      <c r="G1748" s="3">
        <v>1</v>
      </c>
      <c r="H1748" s="3">
        <v>1</v>
      </c>
      <c r="I1748" s="2">
        <v>6</v>
      </c>
      <c r="J1748" s="2">
        <v>1</v>
      </c>
      <c r="K1748" s="2" t="s">
        <v>30</v>
      </c>
      <c r="L1748" s="2" t="s">
        <v>31</v>
      </c>
      <c r="M1748" s="2" t="s">
        <v>32</v>
      </c>
      <c r="N1748" s="2">
        <v>0</v>
      </c>
      <c r="O1748" s="1">
        <v>13743084</v>
      </c>
      <c r="P1748" s="1">
        <v>13743084</v>
      </c>
      <c r="Q1748" s="1">
        <v>0</v>
      </c>
      <c r="R1748" s="2">
        <v>0</v>
      </c>
      <c r="S1748" s="2" t="s">
        <v>2311</v>
      </c>
      <c r="T1748" s="2" t="s">
        <v>2312</v>
      </c>
      <c r="U1748" s="2" t="s">
        <v>2313</v>
      </c>
      <c r="V1748" s="2" t="s">
        <v>2314</v>
      </c>
      <c r="W1748" s="2" t="s">
        <v>2315</v>
      </c>
      <c r="X1748" s="2">
        <v>3241000</v>
      </c>
      <c r="Y1748" s="96" t="s">
        <v>2316</v>
      </c>
    </row>
    <row r="1749" spans="1:25" ht="120" x14ac:dyDescent="0.2">
      <c r="A1749" s="2" t="s">
        <v>2628</v>
      </c>
      <c r="B1749" s="2" t="s">
        <v>2307</v>
      </c>
      <c r="C1749" s="2" t="s">
        <v>2308</v>
      </c>
      <c r="D1749" s="2" t="s">
        <v>2309</v>
      </c>
      <c r="E1749" s="2">
        <v>80101505</v>
      </c>
      <c r="F1749" s="2" t="s">
        <v>2617</v>
      </c>
      <c r="G1749" s="3">
        <v>1</v>
      </c>
      <c r="H1749" s="3">
        <v>1</v>
      </c>
      <c r="I1749" s="2">
        <v>6</v>
      </c>
      <c r="J1749" s="2">
        <v>1</v>
      </c>
      <c r="K1749" s="2" t="s">
        <v>30</v>
      </c>
      <c r="L1749" s="2" t="s">
        <v>31</v>
      </c>
      <c r="M1749" s="2" t="s">
        <v>32</v>
      </c>
      <c r="N1749" s="2">
        <v>0</v>
      </c>
      <c r="O1749" s="1">
        <v>13743084</v>
      </c>
      <c r="P1749" s="1">
        <v>13743084</v>
      </c>
      <c r="Q1749" s="1">
        <v>0</v>
      </c>
      <c r="R1749" s="2">
        <v>0</v>
      </c>
      <c r="S1749" s="2" t="s">
        <v>2311</v>
      </c>
      <c r="T1749" s="2" t="s">
        <v>2312</v>
      </c>
      <c r="U1749" s="2" t="s">
        <v>2313</v>
      </c>
      <c r="V1749" s="2" t="s">
        <v>2314</v>
      </c>
      <c r="W1749" s="2" t="s">
        <v>2315</v>
      </c>
      <c r="X1749" s="2">
        <v>3241000</v>
      </c>
      <c r="Y1749" s="96" t="s">
        <v>2316</v>
      </c>
    </row>
    <row r="1750" spans="1:25" ht="120" x14ac:dyDescent="0.2">
      <c r="A1750" s="2" t="s">
        <v>2629</v>
      </c>
      <c r="B1750" s="2" t="s">
        <v>2307</v>
      </c>
      <c r="C1750" s="2" t="s">
        <v>2308</v>
      </c>
      <c r="D1750" s="2" t="s">
        <v>2309</v>
      </c>
      <c r="E1750" s="2">
        <v>80101505</v>
      </c>
      <c r="F1750" s="2" t="s">
        <v>2617</v>
      </c>
      <c r="G1750" s="3">
        <v>1</v>
      </c>
      <c r="H1750" s="3">
        <v>1</v>
      </c>
      <c r="I1750" s="2">
        <v>6</v>
      </c>
      <c r="J1750" s="2">
        <v>1</v>
      </c>
      <c r="K1750" s="2" t="s">
        <v>30</v>
      </c>
      <c r="L1750" s="2" t="s">
        <v>31</v>
      </c>
      <c r="M1750" s="2" t="s">
        <v>32</v>
      </c>
      <c r="N1750" s="2">
        <v>0</v>
      </c>
      <c r="O1750" s="1">
        <v>13743084</v>
      </c>
      <c r="P1750" s="1">
        <v>13743084</v>
      </c>
      <c r="Q1750" s="1">
        <v>0</v>
      </c>
      <c r="R1750" s="2">
        <v>0</v>
      </c>
      <c r="S1750" s="2" t="s">
        <v>2311</v>
      </c>
      <c r="T1750" s="2" t="s">
        <v>2312</v>
      </c>
      <c r="U1750" s="2" t="s">
        <v>2313</v>
      </c>
      <c r="V1750" s="2" t="s">
        <v>2314</v>
      </c>
      <c r="W1750" s="2" t="s">
        <v>2315</v>
      </c>
      <c r="X1750" s="2">
        <v>3241000</v>
      </c>
      <c r="Y1750" s="96" t="s">
        <v>2316</v>
      </c>
    </row>
    <row r="1751" spans="1:25" ht="120" x14ac:dyDescent="0.2">
      <c r="A1751" s="2" t="s">
        <v>2630</v>
      </c>
      <c r="B1751" s="2" t="s">
        <v>2307</v>
      </c>
      <c r="C1751" s="2" t="s">
        <v>2308</v>
      </c>
      <c r="D1751" s="2" t="s">
        <v>2309</v>
      </c>
      <c r="E1751" s="2">
        <v>80101505</v>
      </c>
      <c r="F1751" s="2" t="s">
        <v>2617</v>
      </c>
      <c r="G1751" s="3">
        <v>1</v>
      </c>
      <c r="H1751" s="3">
        <v>1</v>
      </c>
      <c r="I1751" s="2">
        <v>6</v>
      </c>
      <c r="J1751" s="2">
        <v>1</v>
      </c>
      <c r="K1751" s="2" t="s">
        <v>30</v>
      </c>
      <c r="L1751" s="2" t="s">
        <v>31</v>
      </c>
      <c r="M1751" s="2" t="s">
        <v>32</v>
      </c>
      <c r="N1751" s="2">
        <v>0</v>
      </c>
      <c r="O1751" s="1">
        <v>13743084</v>
      </c>
      <c r="P1751" s="1">
        <v>13743084</v>
      </c>
      <c r="Q1751" s="1">
        <v>0</v>
      </c>
      <c r="R1751" s="2">
        <v>0</v>
      </c>
      <c r="S1751" s="2" t="s">
        <v>2311</v>
      </c>
      <c r="T1751" s="2" t="s">
        <v>2312</v>
      </c>
      <c r="U1751" s="2" t="s">
        <v>2313</v>
      </c>
      <c r="V1751" s="2" t="s">
        <v>2314</v>
      </c>
      <c r="W1751" s="2" t="s">
        <v>2315</v>
      </c>
      <c r="X1751" s="2">
        <v>3241000</v>
      </c>
      <c r="Y1751" s="96" t="s">
        <v>2316</v>
      </c>
    </row>
    <row r="1752" spans="1:25" ht="120" x14ac:dyDescent="0.2">
      <c r="A1752" s="2" t="s">
        <v>2631</v>
      </c>
      <c r="B1752" s="2" t="s">
        <v>2307</v>
      </c>
      <c r="C1752" s="2" t="s">
        <v>2308</v>
      </c>
      <c r="D1752" s="2" t="s">
        <v>2309</v>
      </c>
      <c r="E1752" s="2">
        <v>80101505</v>
      </c>
      <c r="F1752" s="2" t="s">
        <v>2617</v>
      </c>
      <c r="G1752" s="3">
        <v>1</v>
      </c>
      <c r="H1752" s="3">
        <v>1</v>
      </c>
      <c r="I1752" s="2">
        <v>6</v>
      </c>
      <c r="J1752" s="2">
        <v>1</v>
      </c>
      <c r="K1752" s="2" t="s">
        <v>30</v>
      </c>
      <c r="L1752" s="2" t="s">
        <v>31</v>
      </c>
      <c r="M1752" s="2" t="s">
        <v>32</v>
      </c>
      <c r="N1752" s="2">
        <v>0</v>
      </c>
      <c r="O1752" s="1">
        <v>13743084</v>
      </c>
      <c r="P1752" s="1">
        <v>13743084</v>
      </c>
      <c r="Q1752" s="1">
        <v>0</v>
      </c>
      <c r="R1752" s="2">
        <v>0</v>
      </c>
      <c r="S1752" s="2" t="s">
        <v>2311</v>
      </c>
      <c r="T1752" s="2" t="s">
        <v>2312</v>
      </c>
      <c r="U1752" s="2" t="s">
        <v>2313</v>
      </c>
      <c r="V1752" s="2" t="s">
        <v>2314</v>
      </c>
      <c r="W1752" s="2" t="s">
        <v>2315</v>
      </c>
      <c r="X1752" s="2">
        <v>3241000</v>
      </c>
      <c r="Y1752" s="96" t="s">
        <v>2316</v>
      </c>
    </row>
    <row r="1753" spans="1:25" ht="120" x14ac:dyDescent="0.2">
      <c r="A1753" s="2" t="s">
        <v>2632</v>
      </c>
      <c r="B1753" s="2" t="s">
        <v>2307</v>
      </c>
      <c r="C1753" s="2" t="s">
        <v>2308</v>
      </c>
      <c r="D1753" s="2" t="s">
        <v>2309</v>
      </c>
      <c r="E1753" s="2">
        <v>80101505</v>
      </c>
      <c r="F1753" s="2" t="s">
        <v>2617</v>
      </c>
      <c r="G1753" s="3">
        <v>1</v>
      </c>
      <c r="H1753" s="3">
        <v>1</v>
      </c>
      <c r="I1753" s="2">
        <v>6</v>
      </c>
      <c r="J1753" s="2">
        <v>1</v>
      </c>
      <c r="K1753" s="2" t="s">
        <v>30</v>
      </c>
      <c r="L1753" s="2" t="s">
        <v>31</v>
      </c>
      <c r="M1753" s="2" t="s">
        <v>32</v>
      </c>
      <c r="N1753" s="2">
        <v>0</v>
      </c>
      <c r="O1753" s="1">
        <v>13743084</v>
      </c>
      <c r="P1753" s="1">
        <v>13743084</v>
      </c>
      <c r="Q1753" s="1">
        <v>0</v>
      </c>
      <c r="R1753" s="2">
        <v>0</v>
      </c>
      <c r="S1753" s="2" t="s">
        <v>2311</v>
      </c>
      <c r="T1753" s="2" t="s">
        <v>2312</v>
      </c>
      <c r="U1753" s="2" t="s">
        <v>2313</v>
      </c>
      <c r="V1753" s="2" t="s">
        <v>2314</v>
      </c>
      <c r="W1753" s="2" t="s">
        <v>2315</v>
      </c>
      <c r="X1753" s="2">
        <v>3241000</v>
      </c>
      <c r="Y1753" s="96" t="s">
        <v>2316</v>
      </c>
    </row>
    <row r="1754" spans="1:25" ht="120" x14ac:dyDescent="0.2">
      <c r="A1754" s="2" t="s">
        <v>2633</v>
      </c>
      <c r="B1754" s="2" t="s">
        <v>2307</v>
      </c>
      <c r="C1754" s="2" t="s">
        <v>2308</v>
      </c>
      <c r="D1754" s="2" t="s">
        <v>2309</v>
      </c>
      <c r="E1754" s="2">
        <v>80101505</v>
      </c>
      <c r="F1754" s="2" t="s">
        <v>2617</v>
      </c>
      <c r="G1754" s="3">
        <v>1</v>
      </c>
      <c r="H1754" s="3">
        <v>1</v>
      </c>
      <c r="I1754" s="2">
        <v>6</v>
      </c>
      <c r="J1754" s="2">
        <v>1</v>
      </c>
      <c r="K1754" s="2" t="s">
        <v>30</v>
      </c>
      <c r="L1754" s="2" t="s">
        <v>31</v>
      </c>
      <c r="M1754" s="2" t="s">
        <v>32</v>
      </c>
      <c r="N1754" s="2">
        <v>0</v>
      </c>
      <c r="O1754" s="1">
        <v>13743084</v>
      </c>
      <c r="P1754" s="1">
        <v>13743084</v>
      </c>
      <c r="Q1754" s="1">
        <v>0</v>
      </c>
      <c r="R1754" s="2">
        <v>0</v>
      </c>
      <c r="S1754" s="2" t="s">
        <v>2311</v>
      </c>
      <c r="T1754" s="2" t="s">
        <v>2312</v>
      </c>
      <c r="U1754" s="2" t="s">
        <v>2313</v>
      </c>
      <c r="V1754" s="2" t="s">
        <v>2314</v>
      </c>
      <c r="W1754" s="2" t="s">
        <v>2315</v>
      </c>
      <c r="X1754" s="2">
        <v>3241000</v>
      </c>
      <c r="Y1754" s="96" t="s">
        <v>2316</v>
      </c>
    </row>
    <row r="1755" spans="1:25" ht="120" x14ac:dyDescent="0.2">
      <c r="A1755" s="2" t="s">
        <v>2634</v>
      </c>
      <c r="B1755" s="2" t="s">
        <v>2307</v>
      </c>
      <c r="C1755" s="2" t="s">
        <v>2308</v>
      </c>
      <c r="D1755" s="2" t="s">
        <v>2309</v>
      </c>
      <c r="E1755" s="2">
        <v>80101505</v>
      </c>
      <c r="F1755" s="2" t="s">
        <v>2617</v>
      </c>
      <c r="G1755" s="3">
        <v>1</v>
      </c>
      <c r="H1755" s="3">
        <v>1</v>
      </c>
      <c r="I1755" s="2">
        <v>6</v>
      </c>
      <c r="J1755" s="2">
        <v>1</v>
      </c>
      <c r="K1755" s="2" t="s">
        <v>30</v>
      </c>
      <c r="L1755" s="2" t="s">
        <v>31</v>
      </c>
      <c r="M1755" s="2" t="s">
        <v>32</v>
      </c>
      <c r="N1755" s="2">
        <v>0</v>
      </c>
      <c r="O1755" s="1">
        <v>13743084</v>
      </c>
      <c r="P1755" s="1">
        <v>13743084</v>
      </c>
      <c r="Q1755" s="1">
        <v>0</v>
      </c>
      <c r="R1755" s="2">
        <v>0</v>
      </c>
      <c r="S1755" s="2" t="s">
        <v>2311</v>
      </c>
      <c r="T1755" s="2" t="s">
        <v>2312</v>
      </c>
      <c r="U1755" s="2" t="s">
        <v>2313</v>
      </c>
      <c r="V1755" s="2" t="s">
        <v>2314</v>
      </c>
      <c r="W1755" s="2" t="s">
        <v>2315</v>
      </c>
      <c r="X1755" s="2">
        <v>3241000</v>
      </c>
      <c r="Y1755" s="96" t="s">
        <v>2316</v>
      </c>
    </row>
    <row r="1756" spans="1:25" ht="120" x14ac:dyDescent="0.2">
      <c r="A1756" s="2" t="s">
        <v>2635</v>
      </c>
      <c r="B1756" s="2" t="s">
        <v>2307</v>
      </c>
      <c r="C1756" s="2" t="s">
        <v>2308</v>
      </c>
      <c r="D1756" s="2" t="s">
        <v>2309</v>
      </c>
      <c r="E1756" s="2">
        <v>80101505</v>
      </c>
      <c r="F1756" s="2" t="s">
        <v>2617</v>
      </c>
      <c r="G1756" s="3">
        <v>1</v>
      </c>
      <c r="H1756" s="3">
        <v>1</v>
      </c>
      <c r="I1756" s="2">
        <v>6</v>
      </c>
      <c r="J1756" s="2">
        <v>1</v>
      </c>
      <c r="K1756" s="2" t="s">
        <v>30</v>
      </c>
      <c r="L1756" s="2" t="s">
        <v>31</v>
      </c>
      <c r="M1756" s="2" t="s">
        <v>32</v>
      </c>
      <c r="N1756" s="2">
        <v>0</v>
      </c>
      <c r="O1756" s="1">
        <v>13743084</v>
      </c>
      <c r="P1756" s="1">
        <v>13743084</v>
      </c>
      <c r="Q1756" s="1">
        <v>0</v>
      </c>
      <c r="R1756" s="2">
        <v>0</v>
      </c>
      <c r="S1756" s="2" t="s">
        <v>2311</v>
      </c>
      <c r="T1756" s="2" t="s">
        <v>2312</v>
      </c>
      <c r="U1756" s="2" t="s">
        <v>2313</v>
      </c>
      <c r="V1756" s="2" t="s">
        <v>2314</v>
      </c>
      <c r="W1756" s="2" t="s">
        <v>2315</v>
      </c>
      <c r="X1756" s="2">
        <v>3241000</v>
      </c>
      <c r="Y1756" s="96" t="s">
        <v>2316</v>
      </c>
    </row>
    <row r="1757" spans="1:25" ht="120" x14ac:dyDescent="0.2">
      <c r="A1757" s="2" t="s">
        <v>2636</v>
      </c>
      <c r="B1757" s="2" t="s">
        <v>2307</v>
      </c>
      <c r="C1757" s="2" t="s">
        <v>2308</v>
      </c>
      <c r="D1757" s="2" t="s">
        <v>2309</v>
      </c>
      <c r="E1757" s="2">
        <v>80101505</v>
      </c>
      <c r="F1757" s="2" t="s">
        <v>2617</v>
      </c>
      <c r="G1757" s="3">
        <v>1</v>
      </c>
      <c r="H1757" s="3">
        <v>1</v>
      </c>
      <c r="I1757" s="2">
        <v>6</v>
      </c>
      <c r="J1757" s="2">
        <v>1</v>
      </c>
      <c r="K1757" s="2" t="s">
        <v>30</v>
      </c>
      <c r="L1757" s="2" t="s">
        <v>31</v>
      </c>
      <c r="M1757" s="2" t="s">
        <v>32</v>
      </c>
      <c r="N1757" s="2">
        <v>0</v>
      </c>
      <c r="O1757" s="1">
        <v>13743084</v>
      </c>
      <c r="P1757" s="1">
        <v>13743084</v>
      </c>
      <c r="Q1757" s="1">
        <v>0</v>
      </c>
      <c r="R1757" s="2">
        <v>0</v>
      </c>
      <c r="S1757" s="2" t="s">
        <v>2311</v>
      </c>
      <c r="T1757" s="2" t="s">
        <v>2312</v>
      </c>
      <c r="U1757" s="2" t="s">
        <v>2313</v>
      </c>
      <c r="V1757" s="2" t="s">
        <v>2314</v>
      </c>
      <c r="W1757" s="2" t="s">
        <v>2315</v>
      </c>
      <c r="X1757" s="2">
        <v>3241000</v>
      </c>
      <c r="Y1757" s="96" t="s">
        <v>2316</v>
      </c>
    </row>
    <row r="1758" spans="1:25" ht="120" x14ac:dyDescent="0.2">
      <c r="A1758" s="2" t="s">
        <v>2637</v>
      </c>
      <c r="B1758" s="2" t="s">
        <v>2307</v>
      </c>
      <c r="C1758" s="2" t="s">
        <v>2308</v>
      </c>
      <c r="D1758" s="2" t="s">
        <v>2309</v>
      </c>
      <c r="E1758" s="2">
        <v>80101505</v>
      </c>
      <c r="F1758" s="2" t="s">
        <v>2617</v>
      </c>
      <c r="G1758" s="3">
        <v>1</v>
      </c>
      <c r="H1758" s="3">
        <v>1</v>
      </c>
      <c r="I1758" s="2">
        <v>6</v>
      </c>
      <c r="J1758" s="2">
        <v>1</v>
      </c>
      <c r="K1758" s="2" t="s">
        <v>30</v>
      </c>
      <c r="L1758" s="2" t="s">
        <v>31</v>
      </c>
      <c r="M1758" s="2" t="s">
        <v>32</v>
      </c>
      <c r="N1758" s="2">
        <v>0</v>
      </c>
      <c r="O1758" s="1">
        <v>13743084</v>
      </c>
      <c r="P1758" s="1">
        <v>13743084</v>
      </c>
      <c r="Q1758" s="1">
        <v>0</v>
      </c>
      <c r="R1758" s="2">
        <v>0</v>
      </c>
      <c r="S1758" s="2" t="s">
        <v>2311</v>
      </c>
      <c r="T1758" s="2" t="s">
        <v>2312</v>
      </c>
      <c r="U1758" s="2" t="s">
        <v>2313</v>
      </c>
      <c r="V1758" s="2" t="s">
        <v>2314</v>
      </c>
      <c r="W1758" s="2" t="s">
        <v>2315</v>
      </c>
      <c r="X1758" s="2">
        <v>3241000</v>
      </c>
      <c r="Y1758" s="96" t="s">
        <v>2316</v>
      </c>
    </row>
    <row r="1759" spans="1:25" ht="180" x14ac:dyDescent="0.2">
      <c r="A1759" s="2" t="s">
        <v>2638</v>
      </c>
      <c r="B1759" s="2" t="s">
        <v>2307</v>
      </c>
      <c r="C1759" s="2" t="s">
        <v>2457</v>
      </c>
      <c r="D1759" s="2" t="s">
        <v>2467</v>
      </c>
      <c r="E1759" s="2">
        <v>80101509</v>
      </c>
      <c r="F1759" s="2" t="s">
        <v>2639</v>
      </c>
      <c r="G1759" s="3">
        <v>1</v>
      </c>
      <c r="H1759" s="3">
        <v>1</v>
      </c>
      <c r="I1759" s="2">
        <v>12</v>
      </c>
      <c r="J1759" s="2">
        <v>1</v>
      </c>
      <c r="K1759" s="2" t="s">
        <v>30</v>
      </c>
      <c r="L1759" s="2" t="s">
        <v>31</v>
      </c>
      <c r="M1759" s="2" t="s">
        <v>958</v>
      </c>
      <c r="N1759" s="2">
        <v>0</v>
      </c>
      <c r="O1759" s="1">
        <v>0</v>
      </c>
      <c r="P1759" s="1">
        <v>0</v>
      </c>
      <c r="Q1759" s="1">
        <v>0</v>
      </c>
      <c r="R1759" s="2">
        <v>0</v>
      </c>
      <c r="S1759" s="2" t="s">
        <v>2311</v>
      </c>
      <c r="T1759" s="2" t="s">
        <v>2312</v>
      </c>
      <c r="U1759" s="2" t="s">
        <v>2313</v>
      </c>
      <c r="V1759" s="2" t="s">
        <v>2314</v>
      </c>
      <c r="W1759" s="2" t="s">
        <v>2315</v>
      </c>
      <c r="X1759" s="2">
        <v>3241000</v>
      </c>
      <c r="Y1759" s="96" t="s">
        <v>2316</v>
      </c>
    </row>
    <row r="1760" spans="1:25" ht="240" x14ac:dyDescent="0.2">
      <c r="A1760" s="2" t="s">
        <v>2640</v>
      </c>
      <c r="B1760" s="2" t="s">
        <v>2307</v>
      </c>
      <c r="C1760" s="2" t="s">
        <v>2457</v>
      </c>
      <c r="D1760" s="2" t="s">
        <v>2462</v>
      </c>
      <c r="E1760" s="2">
        <v>80101509</v>
      </c>
      <c r="F1760" s="2" t="s">
        <v>2641</v>
      </c>
      <c r="G1760" s="3">
        <v>1</v>
      </c>
      <c r="H1760" s="3">
        <v>1</v>
      </c>
      <c r="I1760" s="2">
        <v>12</v>
      </c>
      <c r="J1760" s="2">
        <v>1</v>
      </c>
      <c r="K1760" s="2" t="s">
        <v>30</v>
      </c>
      <c r="L1760" s="2" t="s">
        <v>31</v>
      </c>
      <c r="M1760" s="2" t="s">
        <v>958</v>
      </c>
      <c r="N1760" s="2">
        <v>0</v>
      </c>
      <c r="O1760" s="1">
        <v>0</v>
      </c>
      <c r="P1760" s="1">
        <v>0</v>
      </c>
      <c r="Q1760" s="1">
        <v>0</v>
      </c>
      <c r="R1760" s="2">
        <v>0</v>
      </c>
      <c r="S1760" s="2" t="s">
        <v>2311</v>
      </c>
      <c r="T1760" s="2" t="s">
        <v>2312</v>
      </c>
      <c r="U1760" s="2" t="s">
        <v>2313</v>
      </c>
      <c r="V1760" s="2" t="s">
        <v>2314</v>
      </c>
      <c r="W1760" s="2" t="s">
        <v>2315</v>
      </c>
      <c r="X1760" s="2">
        <v>3241000</v>
      </c>
      <c r="Y1760" s="96" t="s">
        <v>2316</v>
      </c>
    </row>
    <row r="1761" spans="1:25" ht="135" x14ac:dyDescent="0.2">
      <c r="A1761" s="2" t="s">
        <v>2642</v>
      </c>
      <c r="B1761" s="2" t="s">
        <v>2307</v>
      </c>
      <c r="C1761" s="2" t="s">
        <v>2308</v>
      </c>
      <c r="D1761" s="2" t="s">
        <v>2309</v>
      </c>
      <c r="E1761" s="2">
        <v>80101509</v>
      </c>
      <c r="F1761" s="2" t="s">
        <v>2643</v>
      </c>
      <c r="G1761" s="3">
        <v>1</v>
      </c>
      <c r="H1761" s="3">
        <v>1</v>
      </c>
      <c r="I1761" s="2">
        <v>6</v>
      </c>
      <c r="J1761" s="2">
        <v>1</v>
      </c>
      <c r="K1761" s="2" t="s">
        <v>30</v>
      </c>
      <c r="L1761" s="2" t="s">
        <v>31</v>
      </c>
      <c r="M1761" s="2" t="s">
        <v>958</v>
      </c>
      <c r="N1761" s="2">
        <v>0</v>
      </c>
      <c r="O1761" s="1">
        <v>1470646010</v>
      </c>
      <c r="P1761" s="1">
        <v>1470646010</v>
      </c>
      <c r="Q1761" s="1">
        <v>0</v>
      </c>
      <c r="R1761" s="2">
        <v>0</v>
      </c>
      <c r="S1761" s="2" t="s">
        <v>2311</v>
      </c>
      <c r="T1761" s="2" t="s">
        <v>2312</v>
      </c>
      <c r="U1761" s="2" t="s">
        <v>2313</v>
      </c>
      <c r="V1761" s="2" t="s">
        <v>2314</v>
      </c>
      <c r="W1761" s="2" t="s">
        <v>2315</v>
      </c>
      <c r="X1761" s="2">
        <v>3241000</v>
      </c>
      <c r="Y1761" s="96" t="s">
        <v>2316</v>
      </c>
    </row>
    <row r="1762" spans="1:25" ht="120" x14ac:dyDescent="0.2">
      <c r="A1762" s="27" t="s">
        <v>2644</v>
      </c>
      <c r="B1762" s="2" t="s">
        <v>2307</v>
      </c>
      <c r="C1762" s="2" t="s">
        <v>2308</v>
      </c>
      <c r="D1762" s="2" t="s">
        <v>2396</v>
      </c>
      <c r="E1762" s="27" t="s">
        <v>2405</v>
      </c>
      <c r="F1762" s="28" t="s">
        <v>2645</v>
      </c>
      <c r="G1762" s="3">
        <v>5</v>
      </c>
      <c r="H1762" s="3">
        <v>5</v>
      </c>
      <c r="I1762" s="2">
        <v>8</v>
      </c>
      <c r="J1762" s="2">
        <v>1</v>
      </c>
      <c r="K1762" s="2" t="s">
        <v>921</v>
      </c>
      <c r="L1762" s="2" t="s">
        <v>922</v>
      </c>
      <c r="M1762" s="2" t="s">
        <v>2646</v>
      </c>
      <c r="N1762" s="2">
        <v>0</v>
      </c>
      <c r="O1762" s="1">
        <v>457464735</v>
      </c>
      <c r="P1762" s="1">
        <v>457464735</v>
      </c>
      <c r="Q1762" s="1">
        <v>0</v>
      </c>
      <c r="R1762" s="2">
        <v>0</v>
      </c>
      <c r="S1762" s="2" t="s">
        <v>2311</v>
      </c>
      <c r="T1762" s="2" t="s">
        <v>2312</v>
      </c>
      <c r="U1762" s="2" t="s">
        <v>2313</v>
      </c>
      <c r="V1762" s="2" t="s">
        <v>2314</v>
      </c>
      <c r="W1762" s="2" t="s">
        <v>2315</v>
      </c>
      <c r="X1762" s="2">
        <v>3241000</v>
      </c>
      <c r="Y1762" s="96" t="s">
        <v>2316</v>
      </c>
    </row>
    <row r="1763" spans="1:25" ht="180" x14ac:dyDescent="0.2">
      <c r="A1763" s="2" t="s">
        <v>2647</v>
      </c>
      <c r="B1763" s="2" t="s">
        <v>2307</v>
      </c>
      <c r="C1763" s="2" t="s">
        <v>2308</v>
      </c>
      <c r="D1763" s="2" t="s">
        <v>2309</v>
      </c>
      <c r="E1763" s="27">
        <v>80101505</v>
      </c>
      <c r="F1763" s="2" t="s">
        <v>2648</v>
      </c>
      <c r="G1763" s="3">
        <v>1</v>
      </c>
      <c r="H1763" s="3">
        <v>1</v>
      </c>
      <c r="I1763" s="2">
        <v>11</v>
      </c>
      <c r="J1763" s="2">
        <v>1</v>
      </c>
      <c r="K1763" s="2" t="s">
        <v>30</v>
      </c>
      <c r="L1763" s="2" t="s">
        <v>31</v>
      </c>
      <c r="M1763" s="2" t="s">
        <v>32</v>
      </c>
      <c r="N1763" s="2">
        <v>0</v>
      </c>
      <c r="O1763" s="1">
        <v>23100000</v>
      </c>
      <c r="P1763" s="1">
        <v>23100000</v>
      </c>
      <c r="Q1763" s="1">
        <v>0</v>
      </c>
      <c r="R1763" s="2">
        <v>0</v>
      </c>
      <c r="S1763" s="2" t="s">
        <v>2311</v>
      </c>
      <c r="T1763" s="2" t="s">
        <v>2312</v>
      </c>
      <c r="U1763" s="2" t="s">
        <v>2313</v>
      </c>
      <c r="V1763" s="2" t="s">
        <v>2314</v>
      </c>
      <c r="W1763" s="2" t="s">
        <v>2315</v>
      </c>
      <c r="X1763" s="2">
        <v>3241000</v>
      </c>
      <c r="Y1763" s="96" t="s">
        <v>2316</v>
      </c>
    </row>
    <row r="1764" spans="1:25" ht="120" x14ac:dyDescent="0.2">
      <c r="A1764" s="2" t="s">
        <v>2649</v>
      </c>
      <c r="B1764" s="2" t="s">
        <v>2307</v>
      </c>
      <c r="C1764" s="2" t="s">
        <v>2308</v>
      </c>
      <c r="D1764" s="2" t="s">
        <v>2309</v>
      </c>
      <c r="E1764" s="2">
        <v>80101505</v>
      </c>
      <c r="F1764" s="2" t="s">
        <v>2566</v>
      </c>
      <c r="G1764" s="3">
        <v>1</v>
      </c>
      <c r="H1764" s="3">
        <v>1</v>
      </c>
      <c r="I1764" s="2">
        <v>6</v>
      </c>
      <c r="J1764" s="2">
        <v>1</v>
      </c>
      <c r="K1764" s="2" t="s">
        <v>30</v>
      </c>
      <c r="L1764" s="2" t="s">
        <v>31</v>
      </c>
      <c r="M1764" s="2" t="s">
        <v>32</v>
      </c>
      <c r="N1764" s="2">
        <v>0</v>
      </c>
      <c r="O1764" s="1">
        <v>13743084</v>
      </c>
      <c r="P1764" s="1">
        <v>13743084</v>
      </c>
      <c r="Q1764" s="1">
        <v>0</v>
      </c>
      <c r="R1764" s="2">
        <v>0</v>
      </c>
      <c r="S1764" s="2" t="s">
        <v>2311</v>
      </c>
      <c r="T1764" s="2" t="s">
        <v>2312</v>
      </c>
      <c r="U1764" s="2" t="s">
        <v>2313</v>
      </c>
      <c r="V1764" s="2" t="s">
        <v>2314</v>
      </c>
      <c r="W1764" s="2" t="s">
        <v>2315</v>
      </c>
      <c r="X1764" s="2">
        <v>3241000</v>
      </c>
      <c r="Y1764" s="96" t="s">
        <v>2316</v>
      </c>
    </row>
    <row r="1765" spans="1:25" ht="120" x14ac:dyDescent="0.2">
      <c r="A1765" s="2" t="s">
        <v>2650</v>
      </c>
      <c r="B1765" s="2" t="s">
        <v>2307</v>
      </c>
      <c r="C1765" s="2" t="s">
        <v>2308</v>
      </c>
      <c r="D1765" s="2" t="s">
        <v>2309</v>
      </c>
      <c r="E1765" s="2">
        <v>80101505</v>
      </c>
      <c r="F1765" s="2" t="s">
        <v>2566</v>
      </c>
      <c r="G1765" s="3">
        <v>1</v>
      </c>
      <c r="H1765" s="3">
        <v>1</v>
      </c>
      <c r="I1765" s="2">
        <v>6</v>
      </c>
      <c r="J1765" s="2">
        <v>1</v>
      </c>
      <c r="K1765" s="2" t="s">
        <v>30</v>
      </c>
      <c r="L1765" s="2" t="s">
        <v>31</v>
      </c>
      <c r="M1765" s="2" t="s">
        <v>32</v>
      </c>
      <c r="N1765" s="2">
        <v>0</v>
      </c>
      <c r="O1765" s="1">
        <v>13743084</v>
      </c>
      <c r="P1765" s="1">
        <v>13743084</v>
      </c>
      <c r="Q1765" s="1">
        <v>0</v>
      </c>
      <c r="R1765" s="2">
        <v>0</v>
      </c>
      <c r="S1765" s="2" t="s">
        <v>2311</v>
      </c>
      <c r="T1765" s="2" t="s">
        <v>2312</v>
      </c>
      <c r="U1765" s="2" t="s">
        <v>2313</v>
      </c>
      <c r="V1765" s="2" t="s">
        <v>2314</v>
      </c>
      <c r="W1765" s="2" t="s">
        <v>2315</v>
      </c>
      <c r="X1765" s="2">
        <v>3241000</v>
      </c>
      <c r="Y1765" s="96" t="s">
        <v>2316</v>
      </c>
    </row>
    <row r="1766" spans="1:25" ht="120" x14ac:dyDescent="0.2">
      <c r="A1766" s="2" t="s">
        <v>2651</v>
      </c>
      <c r="B1766" s="2" t="s">
        <v>2307</v>
      </c>
      <c r="C1766" s="2" t="s">
        <v>2308</v>
      </c>
      <c r="D1766" s="2" t="s">
        <v>2309</v>
      </c>
      <c r="E1766" s="2">
        <v>80101505</v>
      </c>
      <c r="F1766" s="2" t="s">
        <v>2566</v>
      </c>
      <c r="G1766" s="3">
        <v>1</v>
      </c>
      <c r="H1766" s="3">
        <v>1</v>
      </c>
      <c r="I1766" s="2">
        <v>6</v>
      </c>
      <c r="J1766" s="2">
        <v>1</v>
      </c>
      <c r="K1766" s="2" t="s">
        <v>30</v>
      </c>
      <c r="L1766" s="2" t="s">
        <v>31</v>
      </c>
      <c r="M1766" s="2" t="s">
        <v>32</v>
      </c>
      <c r="N1766" s="2">
        <v>0</v>
      </c>
      <c r="O1766" s="1">
        <v>13743084</v>
      </c>
      <c r="P1766" s="1">
        <v>13743084</v>
      </c>
      <c r="Q1766" s="1">
        <v>0</v>
      </c>
      <c r="R1766" s="2">
        <v>0</v>
      </c>
      <c r="S1766" s="2" t="s">
        <v>2311</v>
      </c>
      <c r="T1766" s="2" t="s">
        <v>2312</v>
      </c>
      <c r="U1766" s="2" t="s">
        <v>2313</v>
      </c>
      <c r="V1766" s="2" t="s">
        <v>2314</v>
      </c>
      <c r="W1766" s="2" t="s">
        <v>2315</v>
      </c>
      <c r="X1766" s="2">
        <v>3241000</v>
      </c>
      <c r="Y1766" s="96" t="s">
        <v>2316</v>
      </c>
    </row>
    <row r="1767" spans="1:25" ht="120" x14ac:dyDescent="0.2">
      <c r="A1767" s="2" t="s">
        <v>2652</v>
      </c>
      <c r="B1767" s="2" t="s">
        <v>2307</v>
      </c>
      <c r="C1767" s="2" t="s">
        <v>2308</v>
      </c>
      <c r="D1767" s="2" t="s">
        <v>2309</v>
      </c>
      <c r="E1767" s="2">
        <v>80101505</v>
      </c>
      <c r="F1767" s="2" t="s">
        <v>2566</v>
      </c>
      <c r="G1767" s="3">
        <v>1</v>
      </c>
      <c r="H1767" s="3">
        <v>1</v>
      </c>
      <c r="I1767" s="2">
        <v>6</v>
      </c>
      <c r="J1767" s="2">
        <v>1</v>
      </c>
      <c r="K1767" s="2" t="s">
        <v>30</v>
      </c>
      <c r="L1767" s="2" t="s">
        <v>31</v>
      </c>
      <c r="M1767" s="2" t="s">
        <v>32</v>
      </c>
      <c r="N1767" s="2">
        <v>0</v>
      </c>
      <c r="O1767" s="1">
        <v>13743084</v>
      </c>
      <c r="P1767" s="1">
        <v>13743084</v>
      </c>
      <c r="Q1767" s="1">
        <v>0</v>
      </c>
      <c r="R1767" s="2">
        <v>0</v>
      </c>
      <c r="S1767" s="2" t="s">
        <v>2311</v>
      </c>
      <c r="T1767" s="2" t="s">
        <v>2312</v>
      </c>
      <c r="U1767" s="2" t="s">
        <v>2313</v>
      </c>
      <c r="V1767" s="2" t="s">
        <v>2314</v>
      </c>
      <c r="W1767" s="2" t="s">
        <v>2315</v>
      </c>
      <c r="X1767" s="2">
        <v>3241000</v>
      </c>
      <c r="Y1767" s="96" t="s">
        <v>2316</v>
      </c>
    </row>
    <row r="1768" spans="1:25" ht="120" x14ac:dyDescent="0.2">
      <c r="A1768" s="2" t="s">
        <v>2653</v>
      </c>
      <c r="B1768" s="2" t="s">
        <v>2307</v>
      </c>
      <c r="C1768" s="2" t="s">
        <v>2308</v>
      </c>
      <c r="D1768" s="2" t="s">
        <v>2309</v>
      </c>
      <c r="E1768" s="2">
        <v>80101505</v>
      </c>
      <c r="F1768" s="2" t="s">
        <v>2566</v>
      </c>
      <c r="G1768" s="3">
        <v>1</v>
      </c>
      <c r="H1768" s="3">
        <v>1</v>
      </c>
      <c r="I1768" s="2">
        <v>6</v>
      </c>
      <c r="J1768" s="2">
        <v>1</v>
      </c>
      <c r="K1768" s="2" t="s">
        <v>30</v>
      </c>
      <c r="L1768" s="2" t="s">
        <v>31</v>
      </c>
      <c r="M1768" s="2" t="s">
        <v>32</v>
      </c>
      <c r="N1768" s="2">
        <v>0</v>
      </c>
      <c r="O1768" s="1">
        <v>13743084</v>
      </c>
      <c r="P1768" s="1">
        <v>13743084</v>
      </c>
      <c r="Q1768" s="1">
        <v>0</v>
      </c>
      <c r="R1768" s="2">
        <v>0</v>
      </c>
      <c r="S1768" s="2" t="s">
        <v>2311</v>
      </c>
      <c r="T1768" s="2" t="s">
        <v>2312</v>
      </c>
      <c r="U1768" s="2" t="s">
        <v>2313</v>
      </c>
      <c r="V1768" s="2" t="s">
        <v>2314</v>
      </c>
      <c r="W1768" s="2" t="s">
        <v>2315</v>
      </c>
      <c r="X1768" s="2">
        <v>3241000</v>
      </c>
      <c r="Y1768" s="96" t="s">
        <v>2316</v>
      </c>
    </row>
    <row r="1769" spans="1:25" ht="120" x14ac:dyDescent="0.2">
      <c r="A1769" s="2" t="s">
        <v>2654</v>
      </c>
      <c r="B1769" s="2" t="s">
        <v>2307</v>
      </c>
      <c r="C1769" s="2" t="s">
        <v>2308</v>
      </c>
      <c r="D1769" s="2" t="s">
        <v>2309</v>
      </c>
      <c r="E1769" s="2">
        <v>80101505</v>
      </c>
      <c r="F1769" s="2" t="s">
        <v>2566</v>
      </c>
      <c r="G1769" s="3">
        <v>1</v>
      </c>
      <c r="H1769" s="3">
        <v>1</v>
      </c>
      <c r="I1769" s="2">
        <v>6</v>
      </c>
      <c r="J1769" s="2">
        <v>1</v>
      </c>
      <c r="K1769" s="2" t="s">
        <v>30</v>
      </c>
      <c r="L1769" s="2" t="s">
        <v>31</v>
      </c>
      <c r="M1769" s="2" t="s">
        <v>32</v>
      </c>
      <c r="N1769" s="2">
        <v>0</v>
      </c>
      <c r="O1769" s="1">
        <v>13743084</v>
      </c>
      <c r="P1769" s="1">
        <v>13743084</v>
      </c>
      <c r="Q1769" s="1">
        <v>0</v>
      </c>
      <c r="R1769" s="2">
        <v>0</v>
      </c>
      <c r="S1769" s="2" t="s">
        <v>2311</v>
      </c>
      <c r="T1769" s="2" t="s">
        <v>2312</v>
      </c>
      <c r="U1769" s="2" t="s">
        <v>2313</v>
      </c>
      <c r="V1769" s="2" t="s">
        <v>2314</v>
      </c>
      <c r="W1769" s="2" t="s">
        <v>2315</v>
      </c>
      <c r="X1769" s="2">
        <v>3241000</v>
      </c>
      <c r="Y1769" s="96" t="s">
        <v>2316</v>
      </c>
    </row>
    <row r="1770" spans="1:25" ht="120" x14ac:dyDescent="0.2">
      <c r="A1770" s="2" t="s">
        <v>2655</v>
      </c>
      <c r="B1770" s="2" t="s">
        <v>2307</v>
      </c>
      <c r="C1770" s="2" t="s">
        <v>2308</v>
      </c>
      <c r="D1770" s="2" t="s">
        <v>2309</v>
      </c>
      <c r="E1770" s="2">
        <v>80101505</v>
      </c>
      <c r="F1770" s="2" t="s">
        <v>2566</v>
      </c>
      <c r="G1770" s="3">
        <v>1</v>
      </c>
      <c r="H1770" s="3">
        <v>1</v>
      </c>
      <c r="I1770" s="2">
        <v>6</v>
      </c>
      <c r="J1770" s="2">
        <v>1</v>
      </c>
      <c r="K1770" s="2" t="s">
        <v>30</v>
      </c>
      <c r="L1770" s="2" t="s">
        <v>31</v>
      </c>
      <c r="M1770" s="2" t="s">
        <v>32</v>
      </c>
      <c r="N1770" s="2">
        <v>0</v>
      </c>
      <c r="O1770" s="1">
        <v>13743084</v>
      </c>
      <c r="P1770" s="1">
        <v>13743084</v>
      </c>
      <c r="Q1770" s="1">
        <v>0</v>
      </c>
      <c r="R1770" s="2">
        <v>0</v>
      </c>
      <c r="S1770" s="2" t="s">
        <v>2311</v>
      </c>
      <c r="T1770" s="2" t="s">
        <v>2312</v>
      </c>
      <c r="U1770" s="2" t="s">
        <v>2313</v>
      </c>
      <c r="V1770" s="2" t="s">
        <v>2314</v>
      </c>
      <c r="W1770" s="2" t="s">
        <v>2315</v>
      </c>
      <c r="X1770" s="2">
        <v>3241000</v>
      </c>
      <c r="Y1770" s="96" t="s">
        <v>2316</v>
      </c>
    </row>
    <row r="1771" spans="1:25" ht="120" x14ac:dyDescent="0.2">
      <c r="A1771" s="2" t="s">
        <v>2656</v>
      </c>
      <c r="B1771" s="2" t="s">
        <v>2307</v>
      </c>
      <c r="C1771" s="2" t="s">
        <v>2308</v>
      </c>
      <c r="D1771" s="2" t="s">
        <v>2309</v>
      </c>
      <c r="E1771" s="2">
        <v>80101505</v>
      </c>
      <c r="F1771" s="2" t="s">
        <v>2566</v>
      </c>
      <c r="G1771" s="3">
        <v>1</v>
      </c>
      <c r="H1771" s="3">
        <v>1</v>
      </c>
      <c r="I1771" s="2">
        <v>6</v>
      </c>
      <c r="J1771" s="2">
        <v>1</v>
      </c>
      <c r="K1771" s="2" t="s">
        <v>30</v>
      </c>
      <c r="L1771" s="2" t="s">
        <v>31</v>
      </c>
      <c r="M1771" s="2" t="s">
        <v>32</v>
      </c>
      <c r="N1771" s="2">
        <v>0</v>
      </c>
      <c r="O1771" s="1">
        <v>13743084</v>
      </c>
      <c r="P1771" s="1">
        <v>13743084</v>
      </c>
      <c r="Q1771" s="1">
        <v>0</v>
      </c>
      <c r="R1771" s="2">
        <v>0</v>
      </c>
      <c r="S1771" s="2" t="s">
        <v>2311</v>
      </c>
      <c r="T1771" s="2" t="s">
        <v>2312</v>
      </c>
      <c r="U1771" s="2" t="s">
        <v>2313</v>
      </c>
      <c r="V1771" s="2" t="s">
        <v>2314</v>
      </c>
      <c r="W1771" s="2" t="s">
        <v>2315</v>
      </c>
      <c r="X1771" s="2">
        <v>3241000</v>
      </c>
      <c r="Y1771" s="96" t="s">
        <v>2316</v>
      </c>
    </row>
    <row r="1772" spans="1:25" ht="120" x14ac:dyDescent="0.2">
      <c r="A1772" s="2" t="s">
        <v>2657</v>
      </c>
      <c r="B1772" s="2" t="s">
        <v>2307</v>
      </c>
      <c r="C1772" s="2" t="s">
        <v>2308</v>
      </c>
      <c r="D1772" s="2" t="s">
        <v>2309</v>
      </c>
      <c r="E1772" s="2">
        <v>80101505</v>
      </c>
      <c r="F1772" s="2" t="s">
        <v>2566</v>
      </c>
      <c r="G1772" s="3">
        <v>1</v>
      </c>
      <c r="H1772" s="3">
        <v>1</v>
      </c>
      <c r="I1772" s="2">
        <v>6</v>
      </c>
      <c r="J1772" s="2">
        <v>1</v>
      </c>
      <c r="K1772" s="2" t="s">
        <v>30</v>
      </c>
      <c r="L1772" s="2" t="s">
        <v>31</v>
      </c>
      <c r="M1772" s="2" t="s">
        <v>32</v>
      </c>
      <c r="N1772" s="2">
        <v>0</v>
      </c>
      <c r="O1772" s="1">
        <v>13743084</v>
      </c>
      <c r="P1772" s="1">
        <v>13743084</v>
      </c>
      <c r="Q1772" s="1">
        <v>0</v>
      </c>
      <c r="R1772" s="2">
        <v>0</v>
      </c>
      <c r="S1772" s="2" t="s">
        <v>2311</v>
      </c>
      <c r="T1772" s="2" t="s">
        <v>2312</v>
      </c>
      <c r="U1772" s="2" t="s">
        <v>2313</v>
      </c>
      <c r="V1772" s="2" t="s">
        <v>2314</v>
      </c>
      <c r="W1772" s="2" t="s">
        <v>2315</v>
      </c>
      <c r="X1772" s="2">
        <v>3241000</v>
      </c>
      <c r="Y1772" s="96" t="s">
        <v>2316</v>
      </c>
    </row>
    <row r="1773" spans="1:25" ht="120" x14ac:dyDescent="0.2">
      <c r="A1773" s="2" t="s">
        <v>2658</v>
      </c>
      <c r="B1773" s="2" t="s">
        <v>2307</v>
      </c>
      <c r="C1773" s="2" t="s">
        <v>2308</v>
      </c>
      <c r="D1773" s="2" t="s">
        <v>2309</v>
      </c>
      <c r="E1773" s="2">
        <v>80101505</v>
      </c>
      <c r="F1773" s="2" t="s">
        <v>2566</v>
      </c>
      <c r="G1773" s="3">
        <v>1</v>
      </c>
      <c r="H1773" s="3">
        <v>1</v>
      </c>
      <c r="I1773" s="2">
        <v>6</v>
      </c>
      <c r="J1773" s="2">
        <v>1</v>
      </c>
      <c r="K1773" s="2" t="s">
        <v>30</v>
      </c>
      <c r="L1773" s="2" t="s">
        <v>31</v>
      </c>
      <c r="M1773" s="2" t="s">
        <v>32</v>
      </c>
      <c r="N1773" s="2">
        <v>0</v>
      </c>
      <c r="O1773" s="1">
        <v>13743084</v>
      </c>
      <c r="P1773" s="1">
        <v>13743084</v>
      </c>
      <c r="Q1773" s="1">
        <v>0</v>
      </c>
      <c r="R1773" s="2">
        <v>0</v>
      </c>
      <c r="S1773" s="2" t="s">
        <v>2311</v>
      </c>
      <c r="T1773" s="2" t="s">
        <v>2312</v>
      </c>
      <c r="U1773" s="2" t="s">
        <v>2313</v>
      </c>
      <c r="V1773" s="2" t="s">
        <v>2314</v>
      </c>
      <c r="W1773" s="2" t="s">
        <v>2315</v>
      </c>
      <c r="X1773" s="2">
        <v>3241000</v>
      </c>
      <c r="Y1773" s="96" t="s">
        <v>2316</v>
      </c>
    </row>
    <row r="1774" spans="1:25" ht="120" x14ac:dyDescent="0.2">
      <c r="A1774" s="2" t="s">
        <v>2659</v>
      </c>
      <c r="B1774" s="2" t="s">
        <v>2307</v>
      </c>
      <c r="C1774" s="2" t="s">
        <v>2308</v>
      </c>
      <c r="D1774" s="2" t="s">
        <v>2309</v>
      </c>
      <c r="E1774" s="2">
        <v>80101505</v>
      </c>
      <c r="F1774" s="2" t="s">
        <v>2566</v>
      </c>
      <c r="G1774" s="3">
        <v>1</v>
      </c>
      <c r="H1774" s="3">
        <v>1</v>
      </c>
      <c r="I1774" s="2">
        <v>6</v>
      </c>
      <c r="J1774" s="2">
        <v>1</v>
      </c>
      <c r="K1774" s="2" t="s">
        <v>30</v>
      </c>
      <c r="L1774" s="2" t="s">
        <v>31</v>
      </c>
      <c r="M1774" s="2" t="s">
        <v>32</v>
      </c>
      <c r="N1774" s="2">
        <v>0</v>
      </c>
      <c r="O1774" s="1">
        <v>13743084</v>
      </c>
      <c r="P1774" s="1">
        <v>13743084</v>
      </c>
      <c r="Q1774" s="1">
        <v>0</v>
      </c>
      <c r="R1774" s="2">
        <v>0</v>
      </c>
      <c r="S1774" s="2" t="s">
        <v>2311</v>
      </c>
      <c r="T1774" s="2" t="s">
        <v>2312</v>
      </c>
      <c r="U1774" s="2" t="s">
        <v>2313</v>
      </c>
      <c r="V1774" s="2" t="s">
        <v>2314</v>
      </c>
      <c r="W1774" s="2" t="s">
        <v>2315</v>
      </c>
      <c r="X1774" s="2">
        <v>3241000</v>
      </c>
      <c r="Y1774" s="96" t="s">
        <v>2316</v>
      </c>
    </row>
    <row r="1775" spans="1:25" ht="120" x14ac:dyDescent="0.2">
      <c r="A1775" s="2" t="s">
        <v>2660</v>
      </c>
      <c r="B1775" s="2" t="s">
        <v>2307</v>
      </c>
      <c r="C1775" s="2" t="s">
        <v>2308</v>
      </c>
      <c r="D1775" s="2" t="s">
        <v>2309</v>
      </c>
      <c r="E1775" s="2">
        <v>80101505</v>
      </c>
      <c r="F1775" s="2" t="s">
        <v>2566</v>
      </c>
      <c r="G1775" s="3">
        <v>1</v>
      </c>
      <c r="H1775" s="3">
        <v>1</v>
      </c>
      <c r="I1775" s="2">
        <v>6</v>
      </c>
      <c r="J1775" s="2">
        <v>1</v>
      </c>
      <c r="K1775" s="2" t="s">
        <v>30</v>
      </c>
      <c r="L1775" s="2" t="s">
        <v>31</v>
      </c>
      <c r="M1775" s="2" t="s">
        <v>32</v>
      </c>
      <c r="N1775" s="2">
        <v>0</v>
      </c>
      <c r="O1775" s="1">
        <v>13743084</v>
      </c>
      <c r="P1775" s="1">
        <v>13743084</v>
      </c>
      <c r="Q1775" s="1">
        <v>0</v>
      </c>
      <c r="R1775" s="2">
        <v>0</v>
      </c>
      <c r="S1775" s="2" t="s">
        <v>2311</v>
      </c>
      <c r="T1775" s="2" t="s">
        <v>2312</v>
      </c>
      <c r="U1775" s="2" t="s">
        <v>2313</v>
      </c>
      <c r="V1775" s="2" t="s">
        <v>2314</v>
      </c>
      <c r="W1775" s="2" t="s">
        <v>2315</v>
      </c>
      <c r="X1775" s="2">
        <v>3241000</v>
      </c>
      <c r="Y1775" s="96" t="s">
        <v>2316</v>
      </c>
    </row>
    <row r="1776" spans="1:25" ht="120" x14ac:dyDescent="0.2">
      <c r="A1776" s="2" t="s">
        <v>2661</v>
      </c>
      <c r="B1776" s="2" t="s">
        <v>2307</v>
      </c>
      <c r="C1776" s="2" t="s">
        <v>2308</v>
      </c>
      <c r="D1776" s="2" t="s">
        <v>2309</v>
      </c>
      <c r="E1776" s="2">
        <v>80101505</v>
      </c>
      <c r="F1776" s="2" t="s">
        <v>2566</v>
      </c>
      <c r="G1776" s="3">
        <v>1</v>
      </c>
      <c r="H1776" s="3">
        <v>1</v>
      </c>
      <c r="I1776" s="2">
        <v>6</v>
      </c>
      <c r="J1776" s="2">
        <v>1</v>
      </c>
      <c r="K1776" s="2" t="s">
        <v>30</v>
      </c>
      <c r="L1776" s="2" t="s">
        <v>31</v>
      </c>
      <c r="M1776" s="2" t="s">
        <v>32</v>
      </c>
      <c r="N1776" s="2">
        <v>0</v>
      </c>
      <c r="O1776" s="1">
        <v>13743084</v>
      </c>
      <c r="P1776" s="1">
        <v>13743084</v>
      </c>
      <c r="Q1776" s="1">
        <v>0</v>
      </c>
      <c r="R1776" s="2">
        <v>0</v>
      </c>
      <c r="S1776" s="2" t="s">
        <v>2311</v>
      </c>
      <c r="T1776" s="2" t="s">
        <v>2312</v>
      </c>
      <c r="U1776" s="2" t="s">
        <v>2313</v>
      </c>
      <c r="V1776" s="2" t="s">
        <v>2314</v>
      </c>
      <c r="W1776" s="2" t="s">
        <v>2315</v>
      </c>
      <c r="X1776" s="2">
        <v>3241000</v>
      </c>
      <c r="Y1776" s="96" t="s">
        <v>2316</v>
      </c>
    </row>
    <row r="1777" spans="1:25" ht="120" x14ac:dyDescent="0.2">
      <c r="A1777" s="2" t="s">
        <v>2662</v>
      </c>
      <c r="B1777" s="2" t="s">
        <v>2307</v>
      </c>
      <c r="C1777" s="2" t="s">
        <v>2308</v>
      </c>
      <c r="D1777" s="2" t="s">
        <v>2309</v>
      </c>
      <c r="E1777" s="2">
        <v>80101505</v>
      </c>
      <c r="F1777" s="2" t="s">
        <v>2566</v>
      </c>
      <c r="G1777" s="3">
        <v>1</v>
      </c>
      <c r="H1777" s="3">
        <v>1</v>
      </c>
      <c r="I1777" s="2">
        <v>6</v>
      </c>
      <c r="J1777" s="2">
        <v>1</v>
      </c>
      <c r="K1777" s="2" t="s">
        <v>30</v>
      </c>
      <c r="L1777" s="2" t="s">
        <v>31</v>
      </c>
      <c r="M1777" s="2" t="s">
        <v>32</v>
      </c>
      <c r="N1777" s="2">
        <v>0</v>
      </c>
      <c r="O1777" s="1">
        <v>13743084</v>
      </c>
      <c r="P1777" s="1">
        <v>13743084</v>
      </c>
      <c r="Q1777" s="1">
        <v>0</v>
      </c>
      <c r="R1777" s="2">
        <v>0</v>
      </c>
      <c r="S1777" s="2" t="s">
        <v>2311</v>
      </c>
      <c r="T1777" s="2" t="s">
        <v>2312</v>
      </c>
      <c r="U1777" s="2" t="s">
        <v>2313</v>
      </c>
      <c r="V1777" s="2" t="s">
        <v>2314</v>
      </c>
      <c r="W1777" s="2" t="s">
        <v>2315</v>
      </c>
      <c r="X1777" s="2">
        <v>3241000</v>
      </c>
      <c r="Y1777" s="96" t="s">
        <v>2316</v>
      </c>
    </row>
    <row r="1778" spans="1:25" ht="120" x14ac:dyDescent="0.2">
      <c r="A1778" s="2" t="s">
        <v>2663</v>
      </c>
      <c r="B1778" s="2" t="s">
        <v>2307</v>
      </c>
      <c r="C1778" s="2" t="s">
        <v>2308</v>
      </c>
      <c r="D1778" s="2" t="s">
        <v>2309</v>
      </c>
      <c r="E1778" s="2">
        <v>80101505</v>
      </c>
      <c r="F1778" s="2" t="s">
        <v>2566</v>
      </c>
      <c r="G1778" s="3">
        <v>1</v>
      </c>
      <c r="H1778" s="3">
        <v>1</v>
      </c>
      <c r="I1778" s="2">
        <v>6</v>
      </c>
      <c r="J1778" s="2">
        <v>1</v>
      </c>
      <c r="K1778" s="2" t="s">
        <v>30</v>
      </c>
      <c r="L1778" s="2" t="s">
        <v>31</v>
      </c>
      <c r="M1778" s="2" t="s">
        <v>32</v>
      </c>
      <c r="N1778" s="2">
        <v>0</v>
      </c>
      <c r="O1778" s="1">
        <v>13743084</v>
      </c>
      <c r="P1778" s="1">
        <v>13743084</v>
      </c>
      <c r="Q1778" s="1">
        <v>0</v>
      </c>
      <c r="R1778" s="2">
        <v>0</v>
      </c>
      <c r="S1778" s="2" t="s">
        <v>2311</v>
      </c>
      <c r="T1778" s="2" t="s">
        <v>2312</v>
      </c>
      <c r="U1778" s="2" t="s">
        <v>2313</v>
      </c>
      <c r="V1778" s="2" t="s">
        <v>2314</v>
      </c>
      <c r="W1778" s="2" t="s">
        <v>2315</v>
      </c>
      <c r="X1778" s="2">
        <v>3241000</v>
      </c>
      <c r="Y1778" s="96" t="s">
        <v>2316</v>
      </c>
    </row>
    <row r="1779" spans="1:25" ht="120" x14ac:dyDescent="0.2">
      <c r="A1779" s="2" t="s">
        <v>2664</v>
      </c>
      <c r="B1779" s="2" t="s">
        <v>2307</v>
      </c>
      <c r="C1779" s="2" t="s">
        <v>2308</v>
      </c>
      <c r="D1779" s="2" t="s">
        <v>2309</v>
      </c>
      <c r="E1779" s="2">
        <v>80101505</v>
      </c>
      <c r="F1779" s="2" t="s">
        <v>2566</v>
      </c>
      <c r="G1779" s="3">
        <v>1</v>
      </c>
      <c r="H1779" s="3">
        <v>1</v>
      </c>
      <c r="I1779" s="2">
        <v>6</v>
      </c>
      <c r="J1779" s="2">
        <v>1</v>
      </c>
      <c r="K1779" s="2" t="s">
        <v>30</v>
      </c>
      <c r="L1779" s="2" t="s">
        <v>31</v>
      </c>
      <c r="M1779" s="2" t="s">
        <v>32</v>
      </c>
      <c r="N1779" s="2">
        <v>0</v>
      </c>
      <c r="O1779" s="1">
        <v>13743084</v>
      </c>
      <c r="P1779" s="1">
        <v>13743084</v>
      </c>
      <c r="Q1779" s="1">
        <v>0</v>
      </c>
      <c r="R1779" s="2">
        <v>0</v>
      </c>
      <c r="S1779" s="2" t="s">
        <v>2311</v>
      </c>
      <c r="T1779" s="2" t="s">
        <v>2312</v>
      </c>
      <c r="U1779" s="2" t="s">
        <v>2313</v>
      </c>
      <c r="V1779" s="2" t="s">
        <v>2314</v>
      </c>
      <c r="W1779" s="2" t="s">
        <v>2315</v>
      </c>
      <c r="X1779" s="2">
        <v>3241000</v>
      </c>
      <c r="Y1779" s="96" t="s">
        <v>2316</v>
      </c>
    </row>
    <row r="1780" spans="1:25" ht="120" x14ac:dyDescent="0.2">
      <c r="A1780" s="2" t="s">
        <v>2665</v>
      </c>
      <c r="B1780" s="2" t="s">
        <v>2307</v>
      </c>
      <c r="C1780" s="2" t="s">
        <v>2308</v>
      </c>
      <c r="D1780" s="2" t="s">
        <v>2309</v>
      </c>
      <c r="E1780" s="2">
        <v>80101505</v>
      </c>
      <c r="F1780" s="2" t="s">
        <v>2566</v>
      </c>
      <c r="G1780" s="3">
        <v>1</v>
      </c>
      <c r="H1780" s="3">
        <v>1</v>
      </c>
      <c r="I1780" s="2">
        <v>6</v>
      </c>
      <c r="J1780" s="2">
        <v>1</v>
      </c>
      <c r="K1780" s="2" t="s">
        <v>30</v>
      </c>
      <c r="L1780" s="2" t="s">
        <v>31</v>
      </c>
      <c r="M1780" s="2" t="s">
        <v>32</v>
      </c>
      <c r="N1780" s="2">
        <v>0</v>
      </c>
      <c r="O1780" s="1">
        <v>13743084</v>
      </c>
      <c r="P1780" s="1">
        <v>13743084</v>
      </c>
      <c r="Q1780" s="1">
        <v>0</v>
      </c>
      <c r="R1780" s="2">
        <v>0</v>
      </c>
      <c r="S1780" s="2" t="s">
        <v>2311</v>
      </c>
      <c r="T1780" s="2" t="s">
        <v>2312</v>
      </c>
      <c r="U1780" s="2" t="s">
        <v>2313</v>
      </c>
      <c r="V1780" s="2" t="s">
        <v>2314</v>
      </c>
      <c r="W1780" s="2" t="s">
        <v>2315</v>
      </c>
      <c r="X1780" s="2">
        <v>3241000</v>
      </c>
      <c r="Y1780" s="96" t="s">
        <v>2316</v>
      </c>
    </row>
    <row r="1781" spans="1:25" ht="120" x14ac:dyDescent="0.2">
      <c r="A1781" s="2" t="s">
        <v>2666</v>
      </c>
      <c r="B1781" s="2" t="s">
        <v>2307</v>
      </c>
      <c r="C1781" s="2" t="s">
        <v>2308</v>
      </c>
      <c r="D1781" s="2" t="s">
        <v>2309</v>
      </c>
      <c r="E1781" s="2">
        <v>80101505</v>
      </c>
      <c r="F1781" s="2" t="s">
        <v>2566</v>
      </c>
      <c r="G1781" s="3">
        <v>1</v>
      </c>
      <c r="H1781" s="3">
        <v>1</v>
      </c>
      <c r="I1781" s="2">
        <v>6</v>
      </c>
      <c r="J1781" s="2">
        <v>1</v>
      </c>
      <c r="K1781" s="2" t="s">
        <v>30</v>
      </c>
      <c r="L1781" s="2" t="s">
        <v>31</v>
      </c>
      <c r="M1781" s="2" t="s">
        <v>32</v>
      </c>
      <c r="N1781" s="2">
        <v>0</v>
      </c>
      <c r="O1781" s="1">
        <v>13743084</v>
      </c>
      <c r="P1781" s="1">
        <v>13743084</v>
      </c>
      <c r="Q1781" s="1">
        <v>0</v>
      </c>
      <c r="R1781" s="2">
        <v>0</v>
      </c>
      <c r="S1781" s="2" t="s">
        <v>2311</v>
      </c>
      <c r="T1781" s="2" t="s">
        <v>2312</v>
      </c>
      <c r="U1781" s="2" t="s">
        <v>2313</v>
      </c>
      <c r="V1781" s="2" t="s">
        <v>2314</v>
      </c>
      <c r="W1781" s="2" t="s">
        <v>2315</v>
      </c>
      <c r="X1781" s="2">
        <v>3241000</v>
      </c>
      <c r="Y1781" s="96" t="s">
        <v>2316</v>
      </c>
    </row>
    <row r="1782" spans="1:25" ht="120" x14ac:dyDescent="0.2">
      <c r="A1782" s="2" t="s">
        <v>2667</v>
      </c>
      <c r="B1782" s="2" t="s">
        <v>2307</v>
      </c>
      <c r="C1782" s="2" t="s">
        <v>2308</v>
      </c>
      <c r="D1782" s="2" t="s">
        <v>2309</v>
      </c>
      <c r="E1782" s="2">
        <v>80101505</v>
      </c>
      <c r="F1782" s="2" t="s">
        <v>2566</v>
      </c>
      <c r="G1782" s="3">
        <v>1</v>
      </c>
      <c r="H1782" s="3">
        <v>1</v>
      </c>
      <c r="I1782" s="2">
        <v>6</v>
      </c>
      <c r="J1782" s="2">
        <v>1</v>
      </c>
      <c r="K1782" s="2" t="s">
        <v>30</v>
      </c>
      <c r="L1782" s="2" t="s">
        <v>31</v>
      </c>
      <c r="M1782" s="2" t="s">
        <v>32</v>
      </c>
      <c r="N1782" s="2">
        <v>0</v>
      </c>
      <c r="O1782" s="1">
        <v>13743084</v>
      </c>
      <c r="P1782" s="1">
        <v>13743084</v>
      </c>
      <c r="Q1782" s="1">
        <v>0</v>
      </c>
      <c r="R1782" s="2">
        <v>0</v>
      </c>
      <c r="S1782" s="2" t="s">
        <v>2311</v>
      </c>
      <c r="T1782" s="2" t="s">
        <v>2312</v>
      </c>
      <c r="U1782" s="2" t="s">
        <v>2313</v>
      </c>
      <c r="V1782" s="2" t="s">
        <v>2314</v>
      </c>
      <c r="W1782" s="2" t="s">
        <v>2315</v>
      </c>
      <c r="X1782" s="2">
        <v>3241000</v>
      </c>
      <c r="Y1782" s="96" t="s">
        <v>2316</v>
      </c>
    </row>
    <row r="1783" spans="1:25" ht="120" x14ac:dyDescent="0.2">
      <c r="A1783" s="2" t="s">
        <v>2668</v>
      </c>
      <c r="B1783" s="2" t="s">
        <v>2307</v>
      </c>
      <c r="C1783" s="2" t="s">
        <v>2308</v>
      </c>
      <c r="D1783" s="2" t="s">
        <v>2309</v>
      </c>
      <c r="E1783" s="2">
        <v>80101505</v>
      </c>
      <c r="F1783" s="2" t="s">
        <v>2566</v>
      </c>
      <c r="G1783" s="3">
        <v>1</v>
      </c>
      <c r="H1783" s="3">
        <v>1</v>
      </c>
      <c r="I1783" s="2">
        <v>6</v>
      </c>
      <c r="J1783" s="2">
        <v>1</v>
      </c>
      <c r="K1783" s="2" t="s">
        <v>30</v>
      </c>
      <c r="L1783" s="2" t="s">
        <v>31</v>
      </c>
      <c r="M1783" s="2" t="s">
        <v>32</v>
      </c>
      <c r="N1783" s="2">
        <v>0</v>
      </c>
      <c r="O1783" s="1">
        <v>13743084</v>
      </c>
      <c r="P1783" s="1">
        <v>13743084</v>
      </c>
      <c r="Q1783" s="1">
        <v>0</v>
      </c>
      <c r="R1783" s="2">
        <v>0</v>
      </c>
      <c r="S1783" s="2" t="s">
        <v>2311</v>
      </c>
      <c r="T1783" s="2" t="s">
        <v>2312</v>
      </c>
      <c r="U1783" s="2" t="s">
        <v>2313</v>
      </c>
      <c r="V1783" s="2" t="s">
        <v>2314</v>
      </c>
      <c r="W1783" s="2" t="s">
        <v>2315</v>
      </c>
      <c r="X1783" s="2">
        <v>3241000</v>
      </c>
      <c r="Y1783" s="96" t="s">
        <v>2316</v>
      </c>
    </row>
    <row r="1784" spans="1:25" ht="120" x14ac:dyDescent="0.2">
      <c r="A1784" s="2" t="s">
        <v>2669</v>
      </c>
      <c r="B1784" s="2" t="s">
        <v>2307</v>
      </c>
      <c r="C1784" s="2" t="s">
        <v>2308</v>
      </c>
      <c r="D1784" s="2" t="s">
        <v>2309</v>
      </c>
      <c r="E1784" s="2">
        <v>80101505</v>
      </c>
      <c r="F1784" s="2" t="s">
        <v>2566</v>
      </c>
      <c r="G1784" s="3">
        <v>1</v>
      </c>
      <c r="H1784" s="3">
        <v>1</v>
      </c>
      <c r="I1784" s="2">
        <v>6</v>
      </c>
      <c r="J1784" s="2">
        <v>1</v>
      </c>
      <c r="K1784" s="2" t="s">
        <v>30</v>
      </c>
      <c r="L1784" s="2" t="s">
        <v>31</v>
      </c>
      <c r="M1784" s="2" t="s">
        <v>32</v>
      </c>
      <c r="N1784" s="2">
        <v>0</v>
      </c>
      <c r="O1784" s="1">
        <v>13743084</v>
      </c>
      <c r="P1784" s="1">
        <v>13743084</v>
      </c>
      <c r="Q1784" s="1">
        <v>0</v>
      </c>
      <c r="R1784" s="2">
        <v>0</v>
      </c>
      <c r="S1784" s="2" t="s">
        <v>2311</v>
      </c>
      <c r="T1784" s="2" t="s">
        <v>2312</v>
      </c>
      <c r="U1784" s="2" t="s">
        <v>2313</v>
      </c>
      <c r="V1784" s="2" t="s">
        <v>2314</v>
      </c>
      <c r="W1784" s="2" t="s">
        <v>2315</v>
      </c>
      <c r="X1784" s="2">
        <v>3241000</v>
      </c>
      <c r="Y1784" s="96" t="s">
        <v>2316</v>
      </c>
    </row>
    <row r="1785" spans="1:25" ht="120" x14ac:dyDescent="0.2">
      <c r="A1785" s="2" t="s">
        <v>2670</v>
      </c>
      <c r="B1785" s="2" t="s">
        <v>2307</v>
      </c>
      <c r="C1785" s="2" t="s">
        <v>2308</v>
      </c>
      <c r="D1785" s="2" t="s">
        <v>2309</v>
      </c>
      <c r="E1785" s="2">
        <v>80101505</v>
      </c>
      <c r="F1785" s="2" t="s">
        <v>2566</v>
      </c>
      <c r="G1785" s="3">
        <v>1</v>
      </c>
      <c r="H1785" s="3">
        <v>1</v>
      </c>
      <c r="I1785" s="2">
        <v>6</v>
      </c>
      <c r="J1785" s="2">
        <v>1</v>
      </c>
      <c r="K1785" s="2" t="s">
        <v>30</v>
      </c>
      <c r="L1785" s="2" t="s">
        <v>31</v>
      </c>
      <c r="M1785" s="2" t="s">
        <v>32</v>
      </c>
      <c r="N1785" s="2">
        <v>0</v>
      </c>
      <c r="O1785" s="1">
        <v>13743084</v>
      </c>
      <c r="P1785" s="1">
        <v>13743084</v>
      </c>
      <c r="Q1785" s="1">
        <v>0</v>
      </c>
      <c r="R1785" s="2">
        <v>0</v>
      </c>
      <c r="S1785" s="2" t="s">
        <v>2311</v>
      </c>
      <c r="T1785" s="2" t="s">
        <v>2312</v>
      </c>
      <c r="U1785" s="2" t="s">
        <v>2313</v>
      </c>
      <c r="V1785" s="2" t="s">
        <v>2314</v>
      </c>
      <c r="W1785" s="2" t="s">
        <v>2315</v>
      </c>
      <c r="X1785" s="2">
        <v>3241000</v>
      </c>
      <c r="Y1785" s="96" t="s">
        <v>2316</v>
      </c>
    </row>
    <row r="1786" spans="1:25" ht="120" x14ac:dyDescent="0.2">
      <c r="A1786" s="2" t="s">
        <v>2671</v>
      </c>
      <c r="B1786" s="2" t="s">
        <v>2307</v>
      </c>
      <c r="C1786" s="2" t="s">
        <v>2308</v>
      </c>
      <c r="D1786" s="2" t="s">
        <v>2309</v>
      </c>
      <c r="E1786" s="2">
        <v>80101505</v>
      </c>
      <c r="F1786" s="2" t="s">
        <v>2566</v>
      </c>
      <c r="G1786" s="3">
        <v>1</v>
      </c>
      <c r="H1786" s="3">
        <v>1</v>
      </c>
      <c r="I1786" s="2">
        <v>6</v>
      </c>
      <c r="J1786" s="2">
        <v>1</v>
      </c>
      <c r="K1786" s="2" t="s">
        <v>30</v>
      </c>
      <c r="L1786" s="2" t="s">
        <v>31</v>
      </c>
      <c r="M1786" s="2" t="s">
        <v>32</v>
      </c>
      <c r="N1786" s="2">
        <v>0</v>
      </c>
      <c r="O1786" s="1">
        <v>13743084</v>
      </c>
      <c r="P1786" s="1">
        <v>13743084</v>
      </c>
      <c r="Q1786" s="1">
        <v>0</v>
      </c>
      <c r="R1786" s="2">
        <v>0</v>
      </c>
      <c r="S1786" s="2" t="s">
        <v>2311</v>
      </c>
      <c r="T1786" s="2" t="s">
        <v>2312</v>
      </c>
      <c r="U1786" s="2" t="s">
        <v>2313</v>
      </c>
      <c r="V1786" s="2" t="s">
        <v>2314</v>
      </c>
      <c r="W1786" s="2" t="s">
        <v>2315</v>
      </c>
      <c r="X1786" s="2">
        <v>3241000</v>
      </c>
      <c r="Y1786" s="96" t="s">
        <v>2316</v>
      </c>
    </row>
    <row r="1787" spans="1:25" ht="120" x14ac:dyDescent="0.2">
      <c r="A1787" s="2" t="s">
        <v>2672</v>
      </c>
      <c r="B1787" s="2" t="s">
        <v>2307</v>
      </c>
      <c r="C1787" s="2" t="s">
        <v>2308</v>
      </c>
      <c r="D1787" s="2" t="s">
        <v>2309</v>
      </c>
      <c r="E1787" s="2">
        <v>80101505</v>
      </c>
      <c r="F1787" s="2" t="s">
        <v>2566</v>
      </c>
      <c r="G1787" s="3">
        <v>1</v>
      </c>
      <c r="H1787" s="3">
        <v>1</v>
      </c>
      <c r="I1787" s="2">
        <v>6</v>
      </c>
      <c r="J1787" s="2">
        <v>1</v>
      </c>
      <c r="K1787" s="2" t="s">
        <v>30</v>
      </c>
      <c r="L1787" s="2" t="s">
        <v>31</v>
      </c>
      <c r="M1787" s="2" t="s">
        <v>32</v>
      </c>
      <c r="N1787" s="2">
        <v>0</v>
      </c>
      <c r="O1787" s="1">
        <v>13743084</v>
      </c>
      <c r="P1787" s="1">
        <v>13743084</v>
      </c>
      <c r="Q1787" s="1">
        <v>0</v>
      </c>
      <c r="R1787" s="2">
        <v>0</v>
      </c>
      <c r="S1787" s="2" t="s">
        <v>2311</v>
      </c>
      <c r="T1787" s="2" t="s">
        <v>2312</v>
      </c>
      <c r="U1787" s="2" t="s">
        <v>2313</v>
      </c>
      <c r="V1787" s="2" t="s">
        <v>2314</v>
      </c>
      <c r="W1787" s="2" t="s">
        <v>2315</v>
      </c>
      <c r="X1787" s="2">
        <v>3241000</v>
      </c>
      <c r="Y1787" s="96" t="s">
        <v>2316</v>
      </c>
    </row>
    <row r="1788" spans="1:25" ht="120" x14ac:dyDescent="0.2">
      <c r="A1788" s="2" t="s">
        <v>2673</v>
      </c>
      <c r="B1788" s="2" t="s">
        <v>2307</v>
      </c>
      <c r="C1788" s="2" t="s">
        <v>2308</v>
      </c>
      <c r="D1788" s="2" t="s">
        <v>2309</v>
      </c>
      <c r="E1788" s="2">
        <v>80101505</v>
      </c>
      <c r="F1788" s="2" t="s">
        <v>2566</v>
      </c>
      <c r="G1788" s="3">
        <v>1</v>
      </c>
      <c r="H1788" s="3">
        <v>1</v>
      </c>
      <c r="I1788" s="2">
        <v>6</v>
      </c>
      <c r="J1788" s="2">
        <v>1</v>
      </c>
      <c r="K1788" s="2" t="s">
        <v>30</v>
      </c>
      <c r="L1788" s="2" t="s">
        <v>31</v>
      </c>
      <c r="M1788" s="2" t="s">
        <v>32</v>
      </c>
      <c r="N1788" s="2">
        <v>0</v>
      </c>
      <c r="O1788" s="1">
        <v>13743084</v>
      </c>
      <c r="P1788" s="1">
        <v>13743084</v>
      </c>
      <c r="Q1788" s="1">
        <v>0</v>
      </c>
      <c r="R1788" s="2">
        <v>0</v>
      </c>
      <c r="S1788" s="2" t="s">
        <v>2311</v>
      </c>
      <c r="T1788" s="2" t="s">
        <v>2312</v>
      </c>
      <c r="U1788" s="2" t="s">
        <v>2313</v>
      </c>
      <c r="V1788" s="2" t="s">
        <v>2314</v>
      </c>
      <c r="W1788" s="2" t="s">
        <v>2315</v>
      </c>
      <c r="X1788" s="2">
        <v>3241000</v>
      </c>
      <c r="Y1788" s="96" t="s">
        <v>2316</v>
      </c>
    </row>
    <row r="1789" spans="1:25" ht="120" x14ac:dyDescent="0.2">
      <c r="A1789" s="2" t="s">
        <v>2674</v>
      </c>
      <c r="B1789" s="2" t="s">
        <v>2307</v>
      </c>
      <c r="C1789" s="2" t="s">
        <v>2308</v>
      </c>
      <c r="D1789" s="2" t="s">
        <v>2309</v>
      </c>
      <c r="E1789" s="2">
        <v>80101505</v>
      </c>
      <c r="F1789" s="2" t="s">
        <v>2566</v>
      </c>
      <c r="G1789" s="3">
        <v>1</v>
      </c>
      <c r="H1789" s="3">
        <v>1</v>
      </c>
      <c r="I1789" s="2">
        <v>6</v>
      </c>
      <c r="J1789" s="2">
        <v>1</v>
      </c>
      <c r="K1789" s="2" t="s">
        <v>30</v>
      </c>
      <c r="L1789" s="2" t="s">
        <v>31</v>
      </c>
      <c r="M1789" s="2" t="s">
        <v>32</v>
      </c>
      <c r="N1789" s="2">
        <v>0</v>
      </c>
      <c r="O1789" s="1">
        <v>13743084</v>
      </c>
      <c r="P1789" s="1">
        <v>13743084</v>
      </c>
      <c r="Q1789" s="1">
        <v>0</v>
      </c>
      <c r="R1789" s="2">
        <v>0</v>
      </c>
      <c r="S1789" s="2" t="s">
        <v>2311</v>
      </c>
      <c r="T1789" s="2" t="s">
        <v>2312</v>
      </c>
      <c r="U1789" s="2" t="s">
        <v>2313</v>
      </c>
      <c r="V1789" s="2" t="s">
        <v>2314</v>
      </c>
      <c r="W1789" s="2" t="s">
        <v>2315</v>
      </c>
      <c r="X1789" s="2">
        <v>3241000</v>
      </c>
      <c r="Y1789" s="96" t="s">
        <v>2316</v>
      </c>
    </row>
    <row r="1790" spans="1:25" ht="120" x14ac:dyDescent="0.2">
      <c r="A1790" s="2" t="s">
        <v>2675</v>
      </c>
      <c r="B1790" s="2" t="s">
        <v>2307</v>
      </c>
      <c r="C1790" s="2" t="s">
        <v>2308</v>
      </c>
      <c r="D1790" s="2" t="s">
        <v>2309</v>
      </c>
      <c r="E1790" s="2">
        <v>80101505</v>
      </c>
      <c r="F1790" s="2" t="s">
        <v>2566</v>
      </c>
      <c r="G1790" s="3">
        <v>1</v>
      </c>
      <c r="H1790" s="3">
        <v>1</v>
      </c>
      <c r="I1790" s="2">
        <v>6</v>
      </c>
      <c r="J1790" s="2">
        <v>1</v>
      </c>
      <c r="K1790" s="2" t="s">
        <v>30</v>
      </c>
      <c r="L1790" s="2" t="s">
        <v>31</v>
      </c>
      <c r="M1790" s="2" t="s">
        <v>32</v>
      </c>
      <c r="N1790" s="2">
        <v>0</v>
      </c>
      <c r="O1790" s="1">
        <v>13743084</v>
      </c>
      <c r="P1790" s="1">
        <v>13743084</v>
      </c>
      <c r="Q1790" s="1">
        <v>0</v>
      </c>
      <c r="R1790" s="2">
        <v>0</v>
      </c>
      <c r="S1790" s="2" t="s">
        <v>2311</v>
      </c>
      <c r="T1790" s="2" t="s">
        <v>2312</v>
      </c>
      <c r="U1790" s="2" t="s">
        <v>2313</v>
      </c>
      <c r="V1790" s="2" t="s">
        <v>2314</v>
      </c>
      <c r="W1790" s="2" t="s">
        <v>2315</v>
      </c>
      <c r="X1790" s="2">
        <v>3241000</v>
      </c>
      <c r="Y1790" s="96" t="s">
        <v>2316</v>
      </c>
    </row>
    <row r="1791" spans="1:25" ht="120" x14ac:dyDescent="0.2">
      <c r="A1791" s="2" t="s">
        <v>2676</v>
      </c>
      <c r="B1791" s="2" t="s">
        <v>2307</v>
      </c>
      <c r="C1791" s="2" t="s">
        <v>2308</v>
      </c>
      <c r="D1791" s="2" t="s">
        <v>2309</v>
      </c>
      <c r="E1791" s="2">
        <v>80101505</v>
      </c>
      <c r="F1791" s="2" t="s">
        <v>2566</v>
      </c>
      <c r="G1791" s="3">
        <v>1</v>
      </c>
      <c r="H1791" s="3">
        <v>1</v>
      </c>
      <c r="I1791" s="2">
        <v>6</v>
      </c>
      <c r="J1791" s="2">
        <v>1</v>
      </c>
      <c r="K1791" s="2" t="s">
        <v>30</v>
      </c>
      <c r="L1791" s="2" t="s">
        <v>31</v>
      </c>
      <c r="M1791" s="2" t="s">
        <v>32</v>
      </c>
      <c r="N1791" s="2">
        <v>0</v>
      </c>
      <c r="O1791" s="1">
        <v>13743084</v>
      </c>
      <c r="P1791" s="1">
        <v>13743084</v>
      </c>
      <c r="Q1791" s="1">
        <v>0</v>
      </c>
      <c r="R1791" s="2">
        <v>0</v>
      </c>
      <c r="S1791" s="2" t="s">
        <v>2311</v>
      </c>
      <c r="T1791" s="2" t="s">
        <v>2312</v>
      </c>
      <c r="U1791" s="2" t="s">
        <v>2313</v>
      </c>
      <c r="V1791" s="2" t="s">
        <v>2314</v>
      </c>
      <c r="W1791" s="2" t="s">
        <v>2315</v>
      </c>
      <c r="X1791" s="2">
        <v>3241000</v>
      </c>
      <c r="Y1791" s="96" t="s">
        <v>2316</v>
      </c>
    </row>
    <row r="1792" spans="1:25" ht="120" x14ac:dyDescent="0.2">
      <c r="A1792" s="2" t="s">
        <v>2677</v>
      </c>
      <c r="B1792" s="2" t="s">
        <v>2307</v>
      </c>
      <c r="C1792" s="2" t="s">
        <v>2308</v>
      </c>
      <c r="D1792" s="2" t="s">
        <v>2309</v>
      </c>
      <c r="E1792" s="2">
        <v>80101505</v>
      </c>
      <c r="F1792" s="2" t="s">
        <v>2566</v>
      </c>
      <c r="G1792" s="3">
        <v>1</v>
      </c>
      <c r="H1792" s="3">
        <v>1</v>
      </c>
      <c r="I1792" s="2">
        <v>6</v>
      </c>
      <c r="J1792" s="2">
        <v>1</v>
      </c>
      <c r="K1792" s="2" t="s">
        <v>30</v>
      </c>
      <c r="L1792" s="2" t="s">
        <v>31</v>
      </c>
      <c r="M1792" s="2" t="s">
        <v>32</v>
      </c>
      <c r="N1792" s="2">
        <v>0</v>
      </c>
      <c r="O1792" s="1">
        <v>13743084</v>
      </c>
      <c r="P1792" s="1">
        <v>13743084</v>
      </c>
      <c r="Q1792" s="1">
        <v>0</v>
      </c>
      <c r="R1792" s="2">
        <v>0</v>
      </c>
      <c r="S1792" s="2" t="s">
        <v>2311</v>
      </c>
      <c r="T1792" s="2" t="s">
        <v>2312</v>
      </c>
      <c r="U1792" s="2" t="s">
        <v>2313</v>
      </c>
      <c r="V1792" s="2" t="s">
        <v>2314</v>
      </c>
      <c r="W1792" s="2" t="s">
        <v>2315</v>
      </c>
      <c r="X1792" s="2">
        <v>3241000</v>
      </c>
      <c r="Y1792" s="96" t="s">
        <v>2316</v>
      </c>
    </row>
    <row r="1793" spans="1:25" ht="120" x14ac:dyDescent="0.2">
      <c r="A1793" s="2" t="s">
        <v>2678</v>
      </c>
      <c r="B1793" s="2" t="s">
        <v>2307</v>
      </c>
      <c r="C1793" s="2" t="s">
        <v>2308</v>
      </c>
      <c r="D1793" s="2" t="s">
        <v>2309</v>
      </c>
      <c r="E1793" s="2">
        <v>80101505</v>
      </c>
      <c r="F1793" s="2" t="s">
        <v>2566</v>
      </c>
      <c r="G1793" s="3">
        <v>1</v>
      </c>
      <c r="H1793" s="3">
        <v>1</v>
      </c>
      <c r="I1793" s="2">
        <v>6</v>
      </c>
      <c r="J1793" s="2">
        <v>1</v>
      </c>
      <c r="K1793" s="2" t="s">
        <v>30</v>
      </c>
      <c r="L1793" s="2" t="s">
        <v>31</v>
      </c>
      <c r="M1793" s="2" t="s">
        <v>32</v>
      </c>
      <c r="N1793" s="2">
        <v>0</v>
      </c>
      <c r="O1793" s="1">
        <v>13743084</v>
      </c>
      <c r="P1793" s="1">
        <v>13743084</v>
      </c>
      <c r="Q1793" s="1">
        <v>0</v>
      </c>
      <c r="R1793" s="2">
        <v>0</v>
      </c>
      <c r="S1793" s="2" t="s">
        <v>2311</v>
      </c>
      <c r="T1793" s="2" t="s">
        <v>2312</v>
      </c>
      <c r="U1793" s="2" t="s">
        <v>2313</v>
      </c>
      <c r="V1793" s="2" t="s">
        <v>2314</v>
      </c>
      <c r="W1793" s="2" t="s">
        <v>2315</v>
      </c>
      <c r="X1793" s="2">
        <v>3241000</v>
      </c>
      <c r="Y1793" s="96" t="s">
        <v>2316</v>
      </c>
    </row>
    <row r="1794" spans="1:25" ht="120" x14ac:dyDescent="0.2">
      <c r="A1794" s="2" t="s">
        <v>2679</v>
      </c>
      <c r="B1794" s="2" t="s">
        <v>2307</v>
      </c>
      <c r="C1794" s="2" t="s">
        <v>2308</v>
      </c>
      <c r="D1794" s="2" t="s">
        <v>2309</v>
      </c>
      <c r="E1794" s="2">
        <v>80101505</v>
      </c>
      <c r="F1794" s="2" t="s">
        <v>2566</v>
      </c>
      <c r="G1794" s="3">
        <v>1</v>
      </c>
      <c r="H1794" s="3">
        <v>1</v>
      </c>
      <c r="I1794" s="2">
        <v>6</v>
      </c>
      <c r="J1794" s="2">
        <v>1</v>
      </c>
      <c r="K1794" s="2" t="s">
        <v>30</v>
      </c>
      <c r="L1794" s="2" t="s">
        <v>31</v>
      </c>
      <c r="M1794" s="2" t="s">
        <v>32</v>
      </c>
      <c r="N1794" s="2">
        <v>0</v>
      </c>
      <c r="O1794" s="1">
        <v>13743084</v>
      </c>
      <c r="P1794" s="1">
        <v>13743084</v>
      </c>
      <c r="Q1794" s="1">
        <v>0</v>
      </c>
      <c r="R1794" s="2">
        <v>0</v>
      </c>
      <c r="S1794" s="2" t="s">
        <v>2311</v>
      </c>
      <c r="T1794" s="2" t="s">
        <v>2312</v>
      </c>
      <c r="U1794" s="2" t="s">
        <v>2313</v>
      </c>
      <c r="V1794" s="2" t="s">
        <v>2314</v>
      </c>
      <c r="W1794" s="2" t="s">
        <v>2315</v>
      </c>
      <c r="X1794" s="2">
        <v>3241000</v>
      </c>
      <c r="Y1794" s="96" t="s">
        <v>2316</v>
      </c>
    </row>
    <row r="1795" spans="1:25" ht="120" x14ac:dyDescent="0.2">
      <c r="A1795" s="2" t="s">
        <v>2680</v>
      </c>
      <c r="B1795" s="2" t="s">
        <v>2307</v>
      </c>
      <c r="C1795" s="2" t="s">
        <v>2308</v>
      </c>
      <c r="D1795" s="2" t="s">
        <v>2309</v>
      </c>
      <c r="E1795" s="2">
        <v>80101505</v>
      </c>
      <c r="F1795" s="2" t="s">
        <v>2566</v>
      </c>
      <c r="G1795" s="3">
        <v>1</v>
      </c>
      <c r="H1795" s="3">
        <v>1</v>
      </c>
      <c r="I1795" s="2">
        <v>6</v>
      </c>
      <c r="J1795" s="2">
        <v>1</v>
      </c>
      <c r="K1795" s="2" t="s">
        <v>30</v>
      </c>
      <c r="L1795" s="2" t="s">
        <v>31</v>
      </c>
      <c r="M1795" s="2" t="s">
        <v>32</v>
      </c>
      <c r="N1795" s="2">
        <v>0</v>
      </c>
      <c r="O1795" s="1">
        <v>13743084</v>
      </c>
      <c r="P1795" s="1">
        <v>13743084</v>
      </c>
      <c r="Q1795" s="1">
        <v>0</v>
      </c>
      <c r="R1795" s="2">
        <v>0</v>
      </c>
      <c r="S1795" s="2" t="s">
        <v>2311</v>
      </c>
      <c r="T1795" s="2" t="s">
        <v>2312</v>
      </c>
      <c r="U1795" s="2" t="s">
        <v>2313</v>
      </c>
      <c r="V1795" s="2" t="s">
        <v>2314</v>
      </c>
      <c r="W1795" s="2" t="s">
        <v>2315</v>
      </c>
      <c r="X1795" s="2">
        <v>3241000</v>
      </c>
      <c r="Y1795" s="96" t="s">
        <v>2316</v>
      </c>
    </row>
    <row r="1796" spans="1:25" ht="120" x14ac:dyDescent="0.2">
      <c r="A1796" s="2" t="s">
        <v>2681</v>
      </c>
      <c r="B1796" s="2" t="s">
        <v>2307</v>
      </c>
      <c r="C1796" s="2" t="s">
        <v>2308</v>
      </c>
      <c r="D1796" s="2" t="s">
        <v>2309</v>
      </c>
      <c r="E1796" s="2">
        <v>80101505</v>
      </c>
      <c r="F1796" s="2" t="s">
        <v>2566</v>
      </c>
      <c r="G1796" s="3">
        <v>1</v>
      </c>
      <c r="H1796" s="3">
        <v>1</v>
      </c>
      <c r="I1796" s="2">
        <v>6</v>
      </c>
      <c r="J1796" s="2">
        <v>1</v>
      </c>
      <c r="K1796" s="2" t="s">
        <v>30</v>
      </c>
      <c r="L1796" s="2" t="s">
        <v>31</v>
      </c>
      <c r="M1796" s="2" t="s">
        <v>32</v>
      </c>
      <c r="N1796" s="2">
        <v>0</v>
      </c>
      <c r="O1796" s="1">
        <v>13743084</v>
      </c>
      <c r="P1796" s="1">
        <v>13743084</v>
      </c>
      <c r="Q1796" s="1">
        <v>0</v>
      </c>
      <c r="R1796" s="2">
        <v>0</v>
      </c>
      <c r="S1796" s="2" t="s">
        <v>2311</v>
      </c>
      <c r="T1796" s="2" t="s">
        <v>2312</v>
      </c>
      <c r="U1796" s="2" t="s">
        <v>2313</v>
      </c>
      <c r="V1796" s="2" t="s">
        <v>2314</v>
      </c>
      <c r="W1796" s="2" t="s">
        <v>2315</v>
      </c>
      <c r="X1796" s="2">
        <v>3241000</v>
      </c>
      <c r="Y1796" s="96" t="s">
        <v>2316</v>
      </c>
    </row>
    <row r="1797" spans="1:25" ht="120" x14ac:dyDescent="0.2">
      <c r="A1797" s="2" t="s">
        <v>2682</v>
      </c>
      <c r="B1797" s="2" t="s">
        <v>2307</v>
      </c>
      <c r="C1797" s="2" t="s">
        <v>2308</v>
      </c>
      <c r="D1797" s="2" t="s">
        <v>2309</v>
      </c>
      <c r="E1797" s="2">
        <v>80101505</v>
      </c>
      <c r="F1797" s="2" t="s">
        <v>2566</v>
      </c>
      <c r="G1797" s="3">
        <v>1</v>
      </c>
      <c r="H1797" s="3">
        <v>1</v>
      </c>
      <c r="I1797" s="2">
        <v>6</v>
      </c>
      <c r="J1797" s="2">
        <v>1</v>
      </c>
      <c r="K1797" s="2" t="s">
        <v>30</v>
      </c>
      <c r="L1797" s="2" t="s">
        <v>31</v>
      </c>
      <c r="M1797" s="2" t="s">
        <v>32</v>
      </c>
      <c r="N1797" s="2">
        <v>0</v>
      </c>
      <c r="O1797" s="1">
        <v>13743084</v>
      </c>
      <c r="P1797" s="1">
        <v>13743084</v>
      </c>
      <c r="Q1797" s="1">
        <v>0</v>
      </c>
      <c r="R1797" s="2">
        <v>0</v>
      </c>
      <c r="S1797" s="2" t="s">
        <v>2311</v>
      </c>
      <c r="T1797" s="2" t="s">
        <v>2312</v>
      </c>
      <c r="U1797" s="2" t="s">
        <v>2313</v>
      </c>
      <c r="V1797" s="2" t="s">
        <v>2314</v>
      </c>
      <c r="W1797" s="2" t="s">
        <v>2315</v>
      </c>
      <c r="X1797" s="2">
        <v>3241000</v>
      </c>
      <c r="Y1797" s="96" t="s">
        <v>2316</v>
      </c>
    </row>
    <row r="1798" spans="1:25" ht="120" x14ac:dyDescent="0.2">
      <c r="A1798" s="2" t="s">
        <v>2683</v>
      </c>
      <c r="B1798" s="2" t="s">
        <v>2307</v>
      </c>
      <c r="C1798" s="2" t="s">
        <v>2308</v>
      </c>
      <c r="D1798" s="2" t="s">
        <v>2309</v>
      </c>
      <c r="E1798" s="2">
        <v>80101505</v>
      </c>
      <c r="F1798" s="2" t="s">
        <v>2566</v>
      </c>
      <c r="G1798" s="3">
        <v>1</v>
      </c>
      <c r="H1798" s="3">
        <v>1</v>
      </c>
      <c r="I1798" s="2">
        <v>6</v>
      </c>
      <c r="J1798" s="2">
        <v>1</v>
      </c>
      <c r="K1798" s="2" t="s">
        <v>30</v>
      </c>
      <c r="L1798" s="2" t="s">
        <v>31</v>
      </c>
      <c r="M1798" s="2" t="s">
        <v>32</v>
      </c>
      <c r="N1798" s="2">
        <v>0</v>
      </c>
      <c r="O1798" s="1">
        <v>13743084</v>
      </c>
      <c r="P1798" s="1">
        <v>13743084</v>
      </c>
      <c r="Q1798" s="1">
        <v>0</v>
      </c>
      <c r="R1798" s="2">
        <v>0</v>
      </c>
      <c r="S1798" s="2" t="s">
        <v>2311</v>
      </c>
      <c r="T1798" s="2" t="s">
        <v>2312</v>
      </c>
      <c r="U1798" s="2" t="s">
        <v>2313</v>
      </c>
      <c r="V1798" s="2" t="s">
        <v>2314</v>
      </c>
      <c r="W1798" s="2" t="s">
        <v>2315</v>
      </c>
      <c r="X1798" s="2">
        <v>3241000</v>
      </c>
      <c r="Y1798" s="96" t="s">
        <v>2316</v>
      </c>
    </row>
    <row r="1799" spans="1:25" ht="120" x14ac:dyDescent="0.2">
      <c r="A1799" s="2" t="s">
        <v>2684</v>
      </c>
      <c r="B1799" s="2" t="s">
        <v>2307</v>
      </c>
      <c r="C1799" s="2" t="s">
        <v>2308</v>
      </c>
      <c r="D1799" s="2" t="s">
        <v>2309</v>
      </c>
      <c r="E1799" s="2">
        <v>80101505</v>
      </c>
      <c r="F1799" s="2" t="s">
        <v>2566</v>
      </c>
      <c r="G1799" s="3">
        <v>1</v>
      </c>
      <c r="H1799" s="3">
        <v>1</v>
      </c>
      <c r="I1799" s="2">
        <v>6</v>
      </c>
      <c r="J1799" s="2">
        <v>1</v>
      </c>
      <c r="K1799" s="2" t="s">
        <v>30</v>
      </c>
      <c r="L1799" s="2" t="s">
        <v>31</v>
      </c>
      <c r="M1799" s="2" t="s">
        <v>32</v>
      </c>
      <c r="N1799" s="2">
        <v>0</v>
      </c>
      <c r="O1799" s="1">
        <v>13743084</v>
      </c>
      <c r="P1799" s="1">
        <v>13743084</v>
      </c>
      <c r="Q1799" s="1">
        <v>0</v>
      </c>
      <c r="R1799" s="2">
        <v>0</v>
      </c>
      <c r="S1799" s="2" t="s">
        <v>2311</v>
      </c>
      <c r="T1799" s="2" t="s">
        <v>2312</v>
      </c>
      <c r="U1799" s="2" t="s">
        <v>2313</v>
      </c>
      <c r="V1799" s="2" t="s">
        <v>2314</v>
      </c>
      <c r="W1799" s="2" t="s">
        <v>2315</v>
      </c>
      <c r="X1799" s="2">
        <v>3241000</v>
      </c>
      <c r="Y1799" s="96" t="s">
        <v>2316</v>
      </c>
    </row>
    <row r="1800" spans="1:25" ht="120" x14ac:dyDescent="0.2">
      <c r="A1800" s="2" t="s">
        <v>2685</v>
      </c>
      <c r="B1800" s="2" t="s">
        <v>2307</v>
      </c>
      <c r="C1800" s="2" t="s">
        <v>2308</v>
      </c>
      <c r="D1800" s="2" t="s">
        <v>2309</v>
      </c>
      <c r="E1800" s="2">
        <v>80101505</v>
      </c>
      <c r="F1800" s="2" t="s">
        <v>2566</v>
      </c>
      <c r="G1800" s="3">
        <v>1</v>
      </c>
      <c r="H1800" s="3">
        <v>1</v>
      </c>
      <c r="I1800" s="2">
        <v>6</v>
      </c>
      <c r="J1800" s="2">
        <v>1</v>
      </c>
      <c r="K1800" s="2" t="s">
        <v>30</v>
      </c>
      <c r="L1800" s="2" t="s">
        <v>31</v>
      </c>
      <c r="M1800" s="2" t="s">
        <v>32</v>
      </c>
      <c r="N1800" s="2">
        <v>0</v>
      </c>
      <c r="O1800" s="1">
        <v>13743084</v>
      </c>
      <c r="P1800" s="1">
        <v>13743084</v>
      </c>
      <c r="Q1800" s="1">
        <v>0</v>
      </c>
      <c r="R1800" s="2">
        <v>0</v>
      </c>
      <c r="S1800" s="2" t="s">
        <v>2311</v>
      </c>
      <c r="T1800" s="2" t="s">
        <v>2312</v>
      </c>
      <c r="U1800" s="2" t="s">
        <v>2313</v>
      </c>
      <c r="V1800" s="2" t="s">
        <v>2314</v>
      </c>
      <c r="W1800" s="2" t="s">
        <v>2315</v>
      </c>
      <c r="X1800" s="2">
        <v>3241000</v>
      </c>
      <c r="Y1800" s="96" t="s">
        <v>2316</v>
      </c>
    </row>
    <row r="1801" spans="1:25" ht="120" x14ac:dyDescent="0.2">
      <c r="A1801" s="2" t="s">
        <v>2686</v>
      </c>
      <c r="B1801" s="2" t="s">
        <v>2307</v>
      </c>
      <c r="C1801" s="2" t="s">
        <v>2308</v>
      </c>
      <c r="D1801" s="2" t="s">
        <v>2309</v>
      </c>
      <c r="E1801" s="2">
        <v>80101505</v>
      </c>
      <c r="F1801" s="2" t="s">
        <v>2566</v>
      </c>
      <c r="G1801" s="3">
        <v>1</v>
      </c>
      <c r="H1801" s="3">
        <v>1</v>
      </c>
      <c r="I1801" s="2">
        <v>6</v>
      </c>
      <c r="J1801" s="2">
        <v>1</v>
      </c>
      <c r="K1801" s="2" t="s">
        <v>30</v>
      </c>
      <c r="L1801" s="2" t="s">
        <v>31</v>
      </c>
      <c r="M1801" s="2" t="s">
        <v>32</v>
      </c>
      <c r="N1801" s="2">
        <v>0</v>
      </c>
      <c r="O1801" s="1">
        <v>13743084</v>
      </c>
      <c r="P1801" s="1">
        <v>13743084</v>
      </c>
      <c r="Q1801" s="1">
        <v>0</v>
      </c>
      <c r="R1801" s="2">
        <v>0</v>
      </c>
      <c r="S1801" s="2" t="s">
        <v>2311</v>
      </c>
      <c r="T1801" s="2" t="s">
        <v>2312</v>
      </c>
      <c r="U1801" s="2" t="s">
        <v>2313</v>
      </c>
      <c r="V1801" s="2" t="s">
        <v>2314</v>
      </c>
      <c r="W1801" s="2" t="s">
        <v>2315</v>
      </c>
      <c r="X1801" s="2">
        <v>3241000</v>
      </c>
      <c r="Y1801" s="96" t="s">
        <v>2316</v>
      </c>
    </row>
    <row r="1802" spans="1:25" ht="120" x14ac:dyDescent="0.2">
      <c r="A1802" s="2" t="s">
        <v>2687</v>
      </c>
      <c r="B1802" s="2" t="s">
        <v>2307</v>
      </c>
      <c r="C1802" s="2" t="s">
        <v>2308</v>
      </c>
      <c r="D1802" s="2" t="s">
        <v>2309</v>
      </c>
      <c r="E1802" s="2">
        <v>80101505</v>
      </c>
      <c r="F1802" s="2" t="s">
        <v>2566</v>
      </c>
      <c r="G1802" s="3">
        <v>1</v>
      </c>
      <c r="H1802" s="3">
        <v>1</v>
      </c>
      <c r="I1802" s="2">
        <v>6</v>
      </c>
      <c r="J1802" s="2">
        <v>1</v>
      </c>
      <c r="K1802" s="2" t="s">
        <v>30</v>
      </c>
      <c r="L1802" s="2" t="s">
        <v>31</v>
      </c>
      <c r="M1802" s="2" t="s">
        <v>32</v>
      </c>
      <c r="N1802" s="2">
        <v>0</v>
      </c>
      <c r="O1802" s="1">
        <v>13743084</v>
      </c>
      <c r="P1802" s="1">
        <v>13743084</v>
      </c>
      <c r="Q1802" s="1">
        <v>0</v>
      </c>
      <c r="R1802" s="2">
        <v>0</v>
      </c>
      <c r="S1802" s="2" t="s">
        <v>2311</v>
      </c>
      <c r="T1802" s="2" t="s">
        <v>2312</v>
      </c>
      <c r="U1802" s="2" t="s">
        <v>2313</v>
      </c>
      <c r="V1802" s="2" t="s">
        <v>2314</v>
      </c>
      <c r="W1802" s="2" t="s">
        <v>2315</v>
      </c>
      <c r="X1802" s="2">
        <v>3241000</v>
      </c>
      <c r="Y1802" s="96" t="s">
        <v>2316</v>
      </c>
    </row>
    <row r="1803" spans="1:25" ht="120" x14ac:dyDescent="0.2">
      <c r="A1803" s="2" t="s">
        <v>2688</v>
      </c>
      <c r="B1803" s="2" t="s">
        <v>2307</v>
      </c>
      <c r="C1803" s="2" t="s">
        <v>2308</v>
      </c>
      <c r="D1803" s="2" t="s">
        <v>2309</v>
      </c>
      <c r="E1803" s="2">
        <v>80101505</v>
      </c>
      <c r="F1803" s="2" t="s">
        <v>2566</v>
      </c>
      <c r="G1803" s="3">
        <v>1</v>
      </c>
      <c r="H1803" s="3">
        <v>1</v>
      </c>
      <c r="I1803" s="2">
        <v>6</v>
      </c>
      <c r="J1803" s="2">
        <v>1</v>
      </c>
      <c r="K1803" s="2" t="s">
        <v>30</v>
      </c>
      <c r="L1803" s="2" t="s">
        <v>31</v>
      </c>
      <c r="M1803" s="2" t="s">
        <v>32</v>
      </c>
      <c r="N1803" s="2">
        <v>0</v>
      </c>
      <c r="O1803" s="1">
        <v>13743084</v>
      </c>
      <c r="P1803" s="1">
        <v>13743084</v>
      </c>
      <c r="Q1803" s="1">
        <v>0</v>
      </c>
      <c r="R1803" s="2">
        <v>0</v>
      </c>
      <c r="S1803" s="2" t="s">
        <v>2311</v>
      </c>
      <c r="T1803" s="2" t="s">
        <v>2312</v>
      </c>
      <c r="U1803" s="2" t="s">
        <v>2313</v>
      </c>
      <c r="V1803" s="2" t="s">
        <v>2314</v>
      </c>
      <c r="W1803" s="2" t="s">
        <v>2315</v>
      </c>
      <c r="X1803" s="2">
        <v>3241000</v>
      </c>
      <c r="Y1803" s="96" t="s">
        <v>2316</v>
      </c>
    </row>
    <row r="1804" spans="1:25" ht="120" x14ac:dyDescent="0.2">
      <c r="A1804" s="2" t="s">
        <v>2689</v>
      </c>
      <c r="B1804" s="2" t="s">
        <v>2307</v>
      </c>
      <c r="C1804" s="2" t="s">
        <v>2308</v>
      </c>
      <c r="D1804" s="2" t="s">
        <v>2309</v>
      </c>
      <c r="E1804" s="2">
        <v>80101505</v>
      </c>
      <c r="F1804" s="2" t="s">
        <v>2566</v>
      </c>
      <c r="G1804" s="3">
        <v>1</v>
      </c>
      <c r="H1804" s="3">
        <v>1</v>
      </c>
      <c r="I1804" s="2">
        <v>6</v>
      </c>
      <c r="J1804" s="2">
        <v>1</v>
      </c>
      <c r="K1804" s="2" t="s">
        <v>30</v>
      </c>
      <c r="L1804" s="2" t="s">
        <v>31</v>
      </c>
      <c r="M1804" s="2" t="s">
        <v>32</v>
      </c>
      <c r="N1804" s="2">
        <v>0</v>
      </c>
      <c r="O1804" s="1">
        <v>13743084</v>
      </c>
      <c r="P1804" s="1">
        <v>13743084</v>
      </c>
      <c r="Q1804" s="1">
        <v>0</v>
      </c>
      <c r="R1804" s="2">
        <v>0</v>
      </c>
      <c r="S1804" s="2" t="s">
        <v>2311</v>
      </c>
      <c r="T1804" s="2" t="s">
        <v>2312</v>
      </c>
      <c r="U1804" s="2" t="s">
        <v>2313</v>
      </c>
      <c r="V1804" s="2" t="s">
        <v>2314</v>
      </c>
      <c r="W1804" s="2" t="s">
        <v>2315</v>
      </c>
      <c r="X1804" s="2">
        <v>3241000</v>
      </c>
      <c r="Y1804" s="96" t="s">
        <v>2316</v>
      </c>
    </row>
    <row r="1805" spans="1:25" ht="120" x14ac:dyDescent="0.2">
      <c r="A1805" s="2" t="s">
        <v>2690</v>
      </c>
      <c r="B1805" s="2" t="s">
        <v>2307</v>
      </c>
      <c r="C1805" s="2" t="s">
        <v>2308</v>
      </c>
      <c r="D1805" s="2" t="s">
        <v>2309</v>
      </c>
      <c r="E1805" s="2">
        <v>80101505</v>
      </c>
      <c r="F1805" s="2" t="s">
        <v>2566</v>
      </c>
      <c r="G1805" s="3">
        <v>1</v>
      </c>
      <c r="H1805" s="3">
        <v>1</v>
      </c>
      <c r="I1805" s="2">
        <v>6</v>
      </c>
      <c r="J1805" s="2">
        <v>1</v>
      </c>
      <c r="K1805" s="2" t="s">
        <v>30</v>
      </c>
      <c r="L1805" s="2" t="s">
        <v>31</v>
      </c>
      <c r="M1805" s="2" t="s">
        <v>32</v>
      </c>
      <c r="N1805" s="2">
        <v>0</v>
      </c>
      <c r="O1805" s="1">
        <v>13743084</v>
      </c>
      <c r="P1805" s="1">
        <v>13743084</v>
      </c>
      <c r="Q1805" s="1">
        <v>0</v>
      </c>
      <c r="R1805" s="2">
        <v>0</v>
      </c>
      <c r="S1805" s="2" t="s">
        <v>2311</v>
      </c>
      <c r="T1805" s="2" t="s">
        <v>2312</v>
      </c>
      <c r="U1805" s="2" t="s">
        <v>2313</v>
      </c>
      <c r="V1805" s="2" t="s">
        <v>2314</v>
      </c>
      <c r="W1805" s="2" t="s">
        <v>2315</v>
      </c>
      <c r="X1805" s="2">
        <v>3241000</v>
      </c>
      <c r="Y1805" s="96" t="s">
        <v>2316</v>
      </c>
    </row>
    <row r="1806" spans="1:25" ht="120" x14ac:dyDescent="0.2">
      <c r="A1806" s="2" t="s">
        <v>2691</v>
      </c>
      <c r="B1806" s="2" t="s">
        <v>2307</v>
      </c>
      <c r="C1806" s="2" t="s">
        <v>2308</v>
      </c>
      <c r="D1806" s="2" t="s">
        <v>2309</v>
      </c>
      <c r="E1806" s="2">
        <v>80101505</v>
      </c>
      <c r="F1806" s="2" t="s">
        <v>2566</v>
      </c>
      <c r="G1806" s="3">
        <v>1</v>
      </c>
      <c r="H1806" s="3">
        <v>1</v>
      </c>
      <c r="I1806" s="2">
        <v>6</v>
      </c>
      <c r="J1806" s="2">
        <v>1</v>
      </c>
      <c r="K1806" s="2" t="s">
        <v>30</v>
      </c>
      <c r="L1806" s="2" t="s">
        <v>31</v>
      </c>
      <c r="M1806" s="2" t="s">
        <v>32</v>
      </c>
      <c r="N1806" s="2">
        <v>0</v>
      </c>
      <c r="O1806" s="1">
        <v>13743084</v>
      </c>
      <c r="P1806" s="1">
        <v>13743084</v>
      </c>
      <c r="Q1806" s="1">
        <v>0</v>
      </c>
      <c r="R1806" s="2">
        <v>0</v>
      </c>
      <c r="S1806" s="2" t="s">
        <v>2311</v>
      </c>
      <c r="T1806" s="2" t="s">
        <v>2312</v>
      </c>
      <c r="U1806" s="2" t="s">
        <v>2313</v>
      </c>
      <c r="V1806" s="2" t="s">
        <v>2314</v>
      </c>
      <c r="W1806" s="2" t="s">
        <v>2315</v>
      </c>
      <c r="X1806" s="2">
        <v>3241000</v>
      </c>
      <c r="Y1806" s="96" t="s">
        <v>2316</v>
      </c>
    </row>
    <row r="1807" spans="1:25" ht="120" x14ac:dyDescent="0.2">
      <c r="A1807" s="2" t="s">
        <v>2692</v>
      </c>
      <c r="B1807" s="2" t="s">
        <v>2307</v>
      </c>
      <c r="C1807" s="2" t="s">
        <v>2308</v>
      </c>
      <c r="D1807" s="2" t="s">
        <v>2309</v>
      </c>
      <c r="E1807" s="2">
        <v>80101505</v>
      </c>
      <c r="F1807" s="2" t="s">
        <v>2566</v>
      </c>
      <c r="G1807" s="3">
        <v>1</v>
      </c>
      <c r="H1807" s="3">
        <v>1</v>
      </c>
      <c r="I1807" s="2">
        <v>6</v>
      </c>
      <c r="J1807" s="2">
        <v>1</v>
      </c>
      <c r="K1807" s="2" t="s">
        <v>30</v>
      </c>
      <c r="L1807" s="2" t="s">
        <v>31</v>
      </c>
      <c r="M1807" s="2" t="s">
        <v>32</v>
      </c>
      <c r="N1807" s="2">
        <v>0</v>
      </c>
      <c r="O1807" s="1">
        <v>13743084</v>
      </c>
      <c r="P1807" s="1">
        <v>13743084</v>
      </c>
      <c r="Q1807" s="1">
        <v>0</v>
      </c>
      <c r="R1807" s="2">
        <v>0</v>
      </c>
      <c r="S1807" s="2" t="s">
        <v>2311</v>
      </c>
      <c r="T1807" s="2" t="s">
        <v>2312</v>
      </c>
      <c r="U1807" s="2" t="s">
        <v>2313</v>
      </c>
      <c r="V1807" s="2" t="s">
        <v>2314</v>
      </c>
      <c r="W1807" s="2" t="s">
        <v>2315</v>
      </c>
      <c r="X1807" s="2">
        <v>3241000</v>
      </c>
      <c r="Y1807" s="96" t="s">
        <v>2316</v>
      </c>
    </row>
    <row r="1808" spans="1:25" ht="120" x14ac:dyDescent="0.2">
      <c r="A1808" s="2" t="s">
        <v>2693</v>
      </c>
      <c r="B1808" s="2" t="s">
        <v>2307</v>
      </c>
      <c r="C1808" s="2" t="s">
        <v>2308</v>
      </c>
      <c r="D1808" s="2" t="s">
        <v>2309</v>
      </c>
      <c r="E1808" s="2">
        <v>80101505</v>
      </c>
      <c r="F1808" s="2" t="s">
        <v>2566</v>
      </c>
      <c r="G1808" s="3">
        <v>1</v>
      </c>
      <c r="H1808" s="3">
        <v>1</v>
      </c>
      <c r="I1808" s="2">
        <v>6</v>
      </c>
      <c r="J1808" s="2">
        <v>1</v>
      </c>
      <c r="K1808" s="2" t="s">
        <v>30</v>
      </c>
      <c r="L1808" s="2" t="s">
        <v>31</v>
      </c>
      <c r="M1808" s="2" t="s">
        <v>32</v>
      </c>
      <c r="N1808" s="2">
        <v>0</v>
      </c>
      <c r="O1808" s="1">
        <v>13743084</v>
      </c>
      <c r="P1808" s="1">
        <v>13743084</v>
      </c>
      <c r="Q1808" s="1">
        <v>0</v>
      </c>
      <c r="R1808" s="2">
        <v>0</v>
      </c>
      <c r="S1808" s="2" t="s">
        <v>2311</v>
      </c>
      <c r="T1808" s="2" t="s">
        <v>2312</v>
      </c>
      <c r="U1808" s="2" t="s">
        <v>2313</v>
      </c>
      <c r="V1808" s="2" t="s">
        <v>2314</v>
      </c>
      <c r="W1808" s="2" t="s">
        <v>2315</v>
      </c>
      <c r="X1808" s="2">
        <v>3241000</v>
      </c>
      <c r="Y1808" s="96" t="s">
        <v>2316</v>
      </c>
    </row>
    <row r="1809" spans="1:25" ht="120" x14ac:dyDescent="0.2">
      <c r="A1809" s="2" t="s">
        <v>2694</v>
      </c>
      <c r="B1809" s="2" t="s">
        <v>2307</v>
      </c>
      <c r="C1809" s="2" t="s">
        <v>2308</v>
      </c>
      <c r="D1809" s="2" t="s">
        <v>2309</v>
      </c>
      <c r="E1809" s="2">
        <v>80101505</v>
      </c>
      <c r="F1809" s="2" t="s">
        <v>2566</v>
      </c>
      <c r="G1809" s="3">
        <v>1</v>
      </c>
      <c r="H1809" s="3">
        <v>1</v>
      </c>
      <c r="I1809" s="2">
        <v>6</v>
      </c>
      <c r="J1809" s="2">
        <v>1</v>
      </c>
      <c r="K1809" s="2" t="s">
        <v>30</v>
      </c>
      <c r="L1809" s="2" t="s">
        <v>31</v>
      </c>
      <c r="M1809" s="2" t="s">
        <v>32</v>
      </c>
      <c r="N1809" s="2">
        <v>0</v>
      </c>
      <c r="O1809" s="1">
        <v>13743084</v>
      </c>
      <c r="P1809" s="1">
        <v>13743084</v>
      </c>
      <c r="Q1809" s="1">
        <v>0</v>
      </c>
      <c r="R1809" s="2">
        <v>0</v>
      </c>
      <c r="S1809" s="2" t="s">
        <v>2311</v>
      </c>
      <c r="T1809" s="2" t="s">
        <v>2312</v>
      </c>
      <c r="U1809" s="2" t="s">
        <v>2313</v>
      </c>
      <c r="V1809" s="2" t="s">
        <v>2314</v>
      </c>
      <c r="W1809" s="2" t="s">
        <v>2315</v>
      </c>
      <c r="X1809" s="2">
        <v>3241000</v>
      </c>
      <c r="Y1809" s="96" t="s">
        <v>2316</v>
      </c>
    </row>
    <row r="1810" spans="1:25" ht="120" x14ac:dyDescent="0.2">
      <c r="A1810" s="2" t="s">
        <v>2695</v>
      </c>
      <c r="B1810" s="2" t="s">
        <v>2307</v>
      </c>
      <c r="C1810" s="2" t="s">
        <v>2308</v>
      </c>
      <c r="D1810" s="2" t="s">
        <v>2309</v>
      </c>
      <c r="E1810" s="2">
        <v>80101505</v>
      </c>
      <c r="F1810" s="2" t="s">
        <v>2566</v>
      </c>
      <c r="G1810" s="3">
        <v>1</v>
      </c>
      <c r="H1810" s="3">
        <v>1</v>
      </c>
      <c r="I1810" s="2">
        <v>6</v>
      </c>
      <c r="J1810" s="2">
        <v>1</v>
      </c>
      <c r="K1810" s="2" t="s">
        <v>30</v>
      </c>
      <c r="L1810" s="2" t="s">
        <v>31</v>
      </c>
      <c r="M1810" s="2" t="s">
        <v>32</v>
      </c>
      <c r="N1810" s="2">
        <v>0</v>
      </c>
      <c r="O1810" s="1">
        <v>13743084</v>
      </c>
      <c r="P1810" s="1">
        <v>13743084</v>
      </c>
      <c r="Q1810" s="1">
        <v>0</v>
      </c>
      <c r="R1810" s="2">
        <v>0</v>
      </c>
      <c r="S1810" s="2" t="s">
        <v>2311</v>
      </c>
      <c r="T1810" s="2" t="s">
        <v>2312</v>
      </c>
      <c r="U1810" s="2" t="s">
        <v>2313</v>
      </c>
      <c r="V1810" s="2" t="s">
        <v>2314</v>
      </c>
      <c r="W1810" s="2" t="s">
        <v>2315</v>
      </c>
      <c r="X1810" s="2">
        <v>3241000</v>
      </c>
      <c r="Y1810" s="96" t="s">
        <v>2316</v>
      </c>
    </row>
    <row r="1811" spans="1:25" ht="120" x14ac:dyDescent="0.2">
      <c r="A1811" s="2" t="s">
        <v>2696</v>
      </c>
      <c r="B1811" s="2" t="s">
        <v>2307</v>
      </c>
      <c r="C1811" s="2" t="s">
        <v>2308</v>
      </c>
      <c r="D1811" s="2" t="s">
        <v>2309</v>
      </c>
      <c r="E1811" s="2">
        <v>80101505</v>
      </c>
      <c r="F1811" s="2" t="s">
        <v>2566</v>
      </c>
      <c r="G1811" s="3">
        <v>1</v>
      </c>
      <c r="H1811" s="3">
        <v>1</v>
      </c>
      <c r="I1811" s="2">
        <v>6</v>
      </c>
      <c r="J1811" s="2">
        <v>1</v>
      </c>
      <c r="K1811" s="2" t="s">
        <v>30</v>
      </c>
      <c r="L1811" s="2" t="s">
        <v>31</v>
      </c>
      <c r="M1811" s="2" t="s">
        <v>32</v>
      </c>
      <c r="N1811" s="2">
        <v>0</v>
      </c>
      <c r="O1811" s="1">
        <v>13743084</v>
      </c>
      <c r="P1811" s="1">
        <v>13743084</v>
      </c>
      <c r="Q1811" s="1">
        <v>0</v>
      </c>
      <c r="R1811" s="2">
        <v>0</v>
      </c>
      <c r="S1811" s="2" t="s">
        <v>2311</v>
      </c>
      <c r="T1811" s="2" t="s">
        <v>2312</v>
      </c>
      <c r="U1811" s="2" t="s">
        <v>2313</v>
      </c>
      <c r="V1811" s="2" t="s">
        <v>2314</v>
      </c>
      <c r="W1811" s="2" t="s">
        <v>2315</v>
      </c>
      <c r="X1811" s="2">
        <v>3241000</v>
      </c>
      <c r="Y1811" s="96" t="s">
        <v>2316</v>
      </c>
    </row>
    <row r="1812" spans="1:25" ht="120" x14ac:dyDescent="0.2">
      <c r="A1812" s="2" t="s">
        <v>2697</v>
      </c>
      <c r="B1812" s="2" t="s">
        <v>2307</v>
      </c>
      <c r="C1812" s="2" t="s">
        <v>2308</v>
      </c>
      <c r="D1812" s="2" t="s">
        <v>2309</v>
      </c>
      <c r="E1812" s="2">
        <v>80101505</v>
      </c>
      <c r="F1812" s="2" t="s">
        <v>2566</v>
      </c>
      <c r="G1812" s="3">
        <v>1</v>
      </c>
      <c r="H1812" s="3">
        <v>1</v>
      </c>
      <c r="I1812" s="2">
        <v>6</v>
      </c>
      <c r="J1812" s="2">
        <v>1</v>
      </c>
      <c r="K1812" s="2" t="s">
        <v>30</v>
      </c>
      <c r="L1812" s="2" t="s">
        <v>31</v>
      </c>
      <c r="M1812" s="2" t="s">
        <v>32</v>
      </c>
      <c r="N1812" s="2">
        <v>0</v>
      </c>
      <c r="O1812" s="1">
        <v>13743084</v>
      </c>
      <c r="P1812" s="1">
        <v>13743084</v>
      </c>
      <c r="Q1812" s="1">
        <v>0</v>
      </c>
      <c r="R1812" s="2">
        <v>0</v>
      </c>
      <c r="S1812" s="2" t="s">
        <v>2311</v>
      </c>
      <c r="T1812" s="2" t="s">
        <v>2312</v>
      </c>
      <c r="U1812" s="2" t="s">
        <v>2313</v>
      </c>
      <c r="V1812" s="2" t="s">
        <v>2314</v>
      </c>
      <c r="W1812" s="2" t="s">
        <v>2315</v>
      </c>
      <c r="X1812" s="2">
        <v>3241000</v>
      </c>
      <c r="Y1812" s="96" t="s">
        <v>2316</v>
      </c>
    </row>
    <row r="1813" spans="1:25" ht="120" x14ac:dyDescent="0.2">
      <c r="A1813" s="2" t="s">
        <v>2698</v>
      </c>
      <c r="B1813" s="2" t="s">
        <v>2307</v>
      </c>
      <c r="C1813" s="2" t="s">
        <v>2308</v>
      </c>
      <c r="D1813" s="2" t="s">
        <v>2309</v>
      </c>
      <c r="E1813" s="2">
        <v>80101505</v>
      </c>
      <c r="F1813" s="2" t="s">
        <v>2566</v>
      </c>
      <c r="G1813" s="3">
        <v>1</v>
      </c>
      <c r="H1813" s="3">
        <v>1</v>
      </c>
      <c r="I1813" s="2">
        <v>6</v>
      </c>
      <c r="J1813" s="2">
        <v>1</v>
      </c>
      <c r="K1813" s="2" t="s">
        <v>30</v>
      </c>
      <c r="L1813" s="2" t="s">
        <v>31</v>
      </c>
      <c r="M1813" s="2" t="s">
        <v>32</v>
      </c>
      <c r="N1813" s="2">
        <v>0</v>
      </c>
      <c r="O1813" s="1">
        <v>13743084</v>
      </c>
      <c r="P1813" s="1">
        <v>13743084</v>
      </c>
      <c r="Q1813" s="1">
        <v>0</v>
      </c>
      <c r="R1813" s="2">
        <v>0</v>
      </c>
      <c r="S1813" s="2" t="s">
        <v>2311</v>
      </c>
      <c r="T1813" s="2" t="s">
        <v>2312</v>
      </c>
      <c r="U1813" s="2" t="s">
        <v>2313</v>
      </c>
      <c r="V1813" s="2" t="s">
        <v>2314</v>
      </c>
      <c r="W1813" s="2" t="s">
        <v>2315</v>
      </c>
      <c r="X1813" s="2">
        <v>3241000</v>
      </c>
      <c r="Y1813" s="96" t="s">
        <v>2316</v>
      </c>
    </row>
    <row r="1814" spans="1:25" ht="120" x14ac:dyDescent="0.2">
      <c r="A1814" s="2" t="s">
        <v>2699</v>
      </c>
      <c r="B1814" s="2" t="s">
        <v>2307</v>
      </c>
      <c r="C1814" s="2" t="s">
        <v>2308</v>
      </c>
      <c r="D1814" s="2" t="s">
        <v>2309</v>
      </c>
      <c r="E1814" s="2">
        <v>80101505</v>
      </c>
      <c r="F1814" s="2" t="s">
        <v>2566</v>
      </c>
      <c r="G1814" s="3">
        <v>1</v>
      </c>
      <c r="H1814" s="3">
        <v>1</v>
      </c>
      <c r="I1814" s="2">
        <v>6</v>
      </c>
      <c r="J1814" s="2">
        <v>1</v>
      </c>
      <c r="K1814" s="2" t="s">
        <v>30</v>
      </c>
      <c r="L1814" s="2" t="s">
        <v>31</v>
      </c>
      <c r="M1814" s="2" t="s">
        <v>32</v>
      </c>
      <c r="N1814" s="2">
        <v>0</v>
      </c>
      <c r="O1814" s="1">
        <v>13743084</v>
      </c>
      <c r="P1814" s="1">
        <v>13743084</v>
      </c>
      <c r="Q1814" s="1">
        <v>0</v>
      </c>
      <c r="R1814" s="2">
        <v>0</v>
      </c>
      <c r="S1814" s="2" t="s">
        <v>2311</v>
      </c>
      <c r="T1814" s="2" t="s">
        <v>2312</v>
      </c>
      <c r="U1814" s="2" t="s">
        <v>2313</v>
      </c>
      <c r="V1814" s="2" t="s">
        <v>2314</v>
      </c>
      <c r="W1814" s="2" t="s">
        <v>2315</v>
      </c>
      <c r="X1814" s="2">
        <v>3241000</v>
      </c>
      <c r="Y1814" s="96" t="s">
        <v>2316</v>
      </c>
    </row>
    <row r="1815" spans="1:25" ht="120" x14ac:dyDescent="0.2">
      <c r="A1815" s="2" t="s">
        <v>2700</v>
      </c>
      <c r="B1815" s="2" t="s">
        <v>2307</v>
      </c>
      <c r="C1815" s="2" t="s">
        <v>2308</v>
      </c>
      <c r="D1815" s="2" t="s">
        <v>2309</v>
      </c>
      <c r="E1815" s="2">
        <v>80101505</v>
      </c>
      <c r="F1815" s="2" t="s">
        <v>2566</v>
      </c>
      <c r="G1815" s="3">
        <v>1</v>
      </c>
      <c r="H1815" s="3">
        <v>1</v>
      </c>
      <c r="I1815" s="2">
        <v>6</v>
      </c>
      <c r="J1815" s="2">
        <v>1</v>
      </c>
      <c r="K1815" s="2" t="s">
        <v>30</v>
      </c>
      <c r="L1815" s="2" t="s">
        <v>31</v>
      </c>
      <c r="M1815" s="2" t="s">
        <v>32</v>
      </c>
      <c r="N1815" s="2">
        <v>0</v>
      </c>
      <c r="O1815" s="1">
        <v>13743084</v>
      </c>
      <c r="P1815" s="1">
        <v>13743084</v>
      </c>
      <c r="Q1815" s="1">
        <v>0</v>
      </c>
      <c r="R1815" s="2">
        <v>0</v>
      </c>
      <c r="S1815" s="2" t="s">
        <v>2311</v>
      </c>
      <c r="T1815" s="2" t="s">
        <v>2312</v>
      </c>
      <c r="U1815" s="2" t="s">
        <v>2313</v>
      </c>
      <c r="V1815" s="2" t="s">
        <v>2314</v>
      </c>
      <c r="W1815" s="2" t="s">
        <v>2315</v>
      </c>
      <c r="X1815" s="2">
        <v>3241000</v>
      </c>
      <c r="Y1815" s="96" t="s">
        <v>2316</v>
      </c>
    </row>
    <row r="1816" spans="1:25" ht="120" x14ac:dyDescent="0.2">
      <c r="A1816" s="2" t="s">
        <v>2701</v>
      </c>
      <c r="B1816" s="2" t="s">
        <v>2307</v>
      </c>
      <c r="C1816" s="2" t="s">
        <v>2308</v>
      </c>
      <c r="D1816" s="2" t="s">
        <v>2309</v>
      </c>
      <c r="E1816" s="2">
        <v>80101505</v>
      </c>
      <c r="F1816" s="2" t="s">
        <v>2566</v>
      </c>
      <c r="G1816" s="3">
        <v>1</v>
      </c>
      <c r="H1816" s="3">
        <v>1</v>
      </c>
      <c r="I1816" s="2">
        <v>6</v>
      </c>
      <c r="J1816" s="2">
        <v>1</v>
      </c>
      <c r="K1816" s="2" t="s">
        <v>30</v>
      </c>
      <c r="L1816" s="2" t="s">
        <v>31</v>
      </c>
      <c r="M1816" s="2" t="s">
        <v>32</v>
      </c>
      <c r="N1816" s="2">
        <v>0</v>
      </c>
      <c r="O1816" s="1">
        <v>13743084</v>
      </c>
      <c r="P1816" s="1">
        <v>13743084</v>
      </c>
      <c r="Q1816" s="1">
        <v>0</v>
      </c>
      <c r="R1816" s="2">
        <v>0</v>
      </c>
      <c r="S1816" s="2" t="s">
        <v>2311</v>
      </c>
      <c r="T1816" s="2" t="s">
        <v>2312</v>
      </c>
      <c r="U1816" s="2" t="s">
        <v>2313</v>
      </c>
      <c r="V1816" s="2" t="s">
        <v>2314</v>
      </c>
      <c r="W1816" s="2" t="s">
        <v>2315</v>
      </c>
      <c r="X1816" s="2">
        <v>3241000</v>
      </c>
      <c r="Y1816" s="96" t="s">
        <v>2316</v>
      </c>
    </row>
    <row r="1817" spans="1:25" ht="120" x14ac:dyDescent="0.2">
      <c r="A1817" s="2" t="s">
        <v>2702</v>
      </c>
      <c r="B1817" s="2" t="s">
        <v>2307</v>
      </c>
      <c r="C1817" s="2" t="s">
        <v>2308</v>
      </c>
      <c r="D1817" s="2" t="s">
        <v>2309</v>
      </c>
      <c r="E1817" s="2">
        <v>80101505</v>
      </c>
      <c r="F1817" s="2" t="s">
        <v>2566</v>
      </c>
      <c r="G1817" s="3">
        <v>1</v>
      </c>
      <c r="H1817" s="3">
        <v>1</v>
      </c>
      <c r="I1817" s="2">
        <v>6</v>
      </c>
      <c r="J1817" s="2">
        <v>1</v>
      </c>
      <c r="K1817" s="2" t="s">
        <v>30</v>
      </c>
      <c r="L1817" s="2" t="s">
        <v>31</v>
      </c>
      <c r="M1817" s="2" t="s">
        <v>32</v>
      </c>
      <c r="N1817" s="2">
        <v>0</v>
      </c>
      <c r="O1817" s="1">
        <v>13743084</v>
      </c>
      <c r="P1817" s="1">
        <v>13743084</v>
      </c>
      <c r="Q1817" s="1">
        <v>0</v>
      </c>
      <c r="R1817" s="2">
        <v>0</v>
      </c>
      <c r="S1817" s="2" t="s">
        <v>2311</v>
      </c>
      <c r="T1817" s="2" t="s">
        <v>2312</v>
      </c>
      <c r="U1817" s="2" t="s">
        <v>2313</v>
      </c>
      <c r="V1817" s="2" t="s">
        <v>2314</v>
      </c>
      <c r="W1817" s="2" t="s">
        <v>2315</v>
      </c>
      <c r="X1817" s="2">
        <v>3241000</v>
      </c>
      <c r="Y1817" s="96" t="s">
        <v>2316</v>
      </c>
    </row>
    <row r="1818" spans="1:25" ht="120" x14ac:dyDescent="0.2">
      <c r="A1818" s="2" t="s">
        <v>2703</v>
      </c>
      <c r="B1818" s="2" t="s">
        <v>2307</v>
      </c>
      <c r="C1818" s="2" t="s">
        <v>2308</v>
      </c>
      <c r="D1818" s="2" t="s">
        <v>2309</v>
      </c>
      <c r="E1818" s="2">
        <v>80101505</v>
      </c>
      <c r="F1818" s="2" t="s">
        <v>2566</v>
      </c>
      <c r="G1818" s="3">
        <v>1</v>
      </c>
      <c r="H1818" s="3">
        <v>1</v>
      </c>
      <c r="I1818" s="2">
        <v>6</v>
      </c>
      <c r="J1818" s="2">
        <v>1</v>
      </c>
      <c r="K1818" s="2" t="s">
        <v>30</v>
      </c>
      <c r="L1818" s="2" t="s">
        <v>31</v>
      </c>
      <c r="M1818" s="2" t="s">
        <v>32</v>
      </c>
      <c r="N1818" s="2">
        <v>0</v>
      </c>
      <c r="O1818" s="1">
        <v>13743084</v>
      </c>
      <c r="P1818" s="1">
        <v>13743084</v>
      </c>
      <c r="Q1818" s="1">
        <v>0</v>
      </c>
      <c r="R1818" s="2">
        <v>0</v>
      </c>
      <c r="S1818" s="2" t="s">
        <v>2311</v>
      </c>
      <c r="T1818" s="2" t="s">
        <v>2312</v>
      </c>
      <c r="U1818" s="2" t="s">
        <v>2313</v>
      </c>
      <c r="V1818" s="2" t="s">
        <v>2314</v>
      </c>
      <c r="W1818" s="2" t="s">
        <v>2315</v>
      </c>
      <c r="X1818" s="2">
        <v>3241000</v>
      </c>
      <c r="Y1818" s="96" t="s">
        <v>2316</v>
      </c>
    </row>
    <row r="1819" spans="1:25" ht="120" x14ac:dyDescent="0.2">
      <c r="A1819" s="2" t="s">
        <v>2704</v>
      </c>
      <c r="B1819" s="2" t="s">
        <v>2307</v>
      </c>
      <c r="C1819" s="2" t="s">
        <v>2308</v>
      </c>
      <c r="D1819" s="2" t="s">
        <v>2309</v>
      </c>
      <c r="E1819" s="2">
        <v>80101505</v>
      </c>
      <c r="F1819" s="2" t="s">
        <v>2566</v>
      </c>
      <c r="G1819" s="3">
        <v>1</v>
      </c>
      <c r="H1819" s="3">
        <v>1</v>
      </c>
      <c r="I1819" s="2">
        <v>6</v>
      </c>
      <c r="J1819" s="2">
        <v>1</v>
      </c>
      <c r="K1819" s="2" t="s">
        <v>30</v>
      </c>
      <c r="L1819" s="2" t="s">
        <v>31</v>
      </c>
      <c r="M1819" s="2" t="s">
        <v>32</v>
      </c>
      <c r="N1819" s="2">
        <v>0</v>
      </c>
      <c r="O1819" s="1">
        <v>13743084</v>
      </c>
      <c r="P1819" s="1">
        <v>13743084</v>
      </c>
      <c r="Q1819" s="1">
        <v>0</v>
      </c>
      <c r="R1819" s="2">
        <v>0</v>
      </c>
      <c r="S1819" s="2" t="s">
        <v>2311</v>
      </c>
      <c r="T1819" s="2" t="s">
        <v>2312</v>
      </c>
      <c r="U1819" s="2" t="s">
        <v>2313</v>
      </c>
      <c r="V1819" s="2" t="s">
        <v>2314</v>
      </c>
      <c r="W1819" s="2" t="s">
        <v>2315</v>
      </c>
      <c r="X1819" s="2">
        <v>3241000</v>
      </c>
      <c r="Y1819" s="96" t="s">
        <v>2316</v>
      </c>
    </row>
    <row r="1820" spans="1:25" ht="120" x14ac:dyDescent="0.2">
      <c r="A1820" s="2" t="s">
        <v>2705</v>
      </c>
      <c r="B1820" s="2" t="s">
        <v>2307</v>
      </c>
      <c r="C1820" s="2" t="s">
        <v>2308</v>
      </c>
      <c r="D1820" s="2" t="s">
        <v>2309</v>
      </c>
      <c r="E1820" s="2">
        <v>80101505</v>
      </c>
      <c r="F1820" s="2" t="s">
        <v>2566</v>
      </c>
      <c r="G1820" s="3">
        <v>1</v>
      </c>
      <c r="H1820" s="3">
        <v>1</v>
      </c>
      <c r="I1820" s="2">
        <v>6</v>
      </c>
      <c r="J1820" s="2">
        <v>1</v>
      </c>
      <c r="K1820" s="2" t="s">
        <v>30</v>
      </c>
      <c r="L1820" s="2" t="s">
        <v>31</v>
      </c>
      <c r="M1820" s="2" t="s">
        <v>32</v>
      </c>
      <c r="N1820" s="2">
        <v>0</v>
      </c>
      <c r="O1820" s="1">
        <v>13743084</v>
      </c>
      <c r="P1820" s="1">
        <v>13743084</v>
      </c>
      <c r="Q1820" s="1">
        <v>0</v>
      </c>
      <c r="R1820" s="2">
        <v>0</v>
      </c>
      <c r="S1820" s="2" t="s">
        <v>2311</v>
      </c>
      <c r="T1820" s="2" t="s">
        <v>2312</v>
      </c>
      <c r="U1820" s="2" t="s">
        <v>2313</v>
      </c>
      <c r="V1820" s="2" t="s">
        <v>2314</v>
      </c>
      <c r="W1820" s="2" t="s">
        <v>2315</v>
      </c>
      <c r="X1820" s="2">
        <v>3241000</v>
      </c>
      <c r="Y1820" s="96" t="s">
        <v>2316</v>
      </c>
    </row>
    <row r="1821" spans="1:25" ht="120" x14ac:dyDescent="0.2">
      <c r="A1821" s="2" t="s">
        <v>2706</v>
      </c>
      <c r="B1821" s="2" t="s">
        <v>2307</v>
      </c>
      <c r="C1821" s="2" t="s">
        <v>2308</v>
      </c>
      <c r="D1821" s="2" t="s">
        <v>2309</v>
      </c>
      <c r="E1821" s="2">
        <v>80101505</v>
      </c>
      <c r="F1821" s="2" t="s">
        <v>2566</v>
      </c>
      <c r="G1821" s="3">
        <v>1</v>
      </c>
      <c r="H1821" s="3">
        <v>1</v>
      </c>
      <c r="I1821" s="2">
        <v>6</v>
      </c>
      <c r="J1821" s="2">
        <v>1</v>
      </c>
      <c r="K1821" s="2" t="s">
        <v>30</v>
      </c>
      <c r="L1821" s="2" t="s">
        <v>31</v>
      </c>
      <c r="M1821" s="2" t="s">
        <v>32</v>
      </c>
      <c r="N1821" s="2">
        <v>0</v>
      </c>
      <c r="O1821" s="1">
        <v>13743084</v>
      </c>
      <c r="P1821" s="1">
        <v>13743084</v>
      </c>
      <c r="Q1821" s="1">
        <v>0</v>
      </c>
      <c r="R1821" s="2">
        <v>0</v>
      </c>
      <c r="S1821" s="2" t="s">
        <v>2311</v>
      </c>
      <c r="T1821" s="2" t="s">
        <v>2312</v>
      </c>
      <c r="U1821" s="2" t="s">
        <v>2313</v>
      </c>
      <c r="V1821" s="2" t="s">
        <v>2314</v>
      </c>
      <c r="W1821" s="2" t="s">
        <v>2315</v>
      </c>
      <c r="X1821" s="2">
        <v>3241000</v>
      </c>
      <c r="Y1821" s="96" t="s">
        <v>2316</v>
      </c>
    </row>
    <row r="1822" spans="1:25" ht="120" x14ac:dyDescent="0.2">
      <c r="A1822" s="2" t="s">
        <v>2707</v>
      </c>
      <c r="B1822" s="2" t="s">
        <v>2307</v>
      </c>
      <c r="C1822" s="2" t="s">
        <v>2308</v>
      </c>
      <c r="D1822" s="2" t="s">
        <v>2309</v>
      </c>
      <c r="E1822" s="2">
        <v>80101505</v>
      </c>
      <c r="F1822" s="2" t="s">
        <v>2566</v>
      </c>
      <c r="G1822" s="3">
        <v>1</v>
      </c>
      <c r="H1822" s="3">
        <v>1</v>
      </c>
      <c r="I1822" s="2">
        <v>6</v>
      </c>
      <c r="J1822" s="2">
        <v>1</v>
      </c>
      <c r="K1822" s="2" t="s">
        <v>30</v>
      </c>
      <c r="L1822" s="2" t="s">
        <v>31</v>
      </c>
      <c r="M1822" s="2" t="s">
        <v>32</v>
      </c>
      <c r="N1822" s="2">
        <v>0</v>
      </c>
      <c r="O1822" s="1">
        <v>13743084</v>
      </c>
      <c r="P1822" s="1">
        <v>13743084</v>
      </c>
      <c r="Q1822" s="1">
        <v>0</v>
      </c>
      <c r="R1822" s="2">
        <v>0</v>
      </c>
      <c r="S1822" s="2" t="s">
        <v>2311</v>
      </c>
      <c r="T1822" s="2" t="s">
        <v>2312</v>
      </c>
      <c r="U1822" s="2" t="s">
        <v>2313</v>
      </c>
      <c r="V1822" s="2" t="s">
        <v>2314</v>
      </c>
      <c r="W1822" s="2" t="s">
        <v>2315</v>
      </c>
      <c r="X1822" s="2">
        <v>3241000</v>
      </c>
      <c r="Y1822" s="96" t="s">
        <v>2316</v>
      </c>
    </row>
    <row r="1823" spans="1:25" ht="120" x14ac:dyDescent="0.2">
      <c r="A1823" s="2" t="s">
        <v>2708</v>
      </c>
      <c r="B1823" s="2" t="s">
        <v>2307</v>
      </c>
      <c r="C1823" s="2" t="s">
        <v>2308</v>
      </c>
      <c r="D1823" s="2" t="s">
        <v>2309</v>
      </c>
      <c r="E1823" s="2">
        <v>80101505</v>
      </c>
      <c r="F1823" s="2" t="s">
        <v>2566</v>
      </c>
      <c r="G1823" s="3">
        <v>1</v>
      </c>
      <c r="H1823" s="3">
        <v>1</v>
      </c>
      <c r="I1823" s="2">
        <v>6</v>
      </c>
      <c r="J1823" s="2">
        <v>1</v>
      </c>
      <c r="K1823" s="2" t="s">
        <v>30</v>
      </c>
      <c r="L1823" s="2" t="s">
        <v>31</v>
      </c>
      <c r="M1823" s="2" t="s">
        <v>32</v>
      </c>
      <c r="N1823" s="2">
        <v>0</v>
      </c>
      <c r="O1823" s="1">
        <v>13743084</v>
      </c>
      <c r="P1823" s="1">
        <v>13743084</v>
      </c>
      <c r="Q1823" s="1">
        <v>0</v>
      </c>
      <c r="R1823" s="2">
        <v>0</v>
      </c>
      <c r="S1823" s="2" t="s">
        <v>2311</v>
      </c>
      <c r="T1823" s="2" t="s">
        <v>2312</v>
      </c>
      <c r="U1823" s="2" t="s">
        <v>2313</v>
      </c>
      <c r="V1823" s="2" t="s">
        <v>2314</v>
      </c>
      <c r="W1823" s="2" t="s">
        <v>2315</v>
      </c>
      <c r="X1823" s="2">
        <v>3241000</v>
      </c>
      <c r="Y1823" s="96" t="s">
        <v>2316</v>
      </c>
    </row>
    <row r="1824" spans="1:25" ht="120" x14ac:dyDescent="0.2">
      <c r="A1824" s="2" t="s">
        <v>2709</v>
      </c>
      <c r="B1824" s="2" t="s">
        <v>2307</v>
      </c>
      <c r="C1824" s="2" t="s">
        <v>2308</v>
      </c>
      <c r="D1824" s="2" t="s">
        <v>2309</v>
      </c>
      <c r="E1824" s="2">
        <v>80101505</v>
      </c>
      <c r="F1824" s="2" t="s">
        <v>2566</v>
      </c>
      <c r="G1824" s="3">
        <v>1</v>
      </c>
      <c r="H1824" s="3">
        <v>1</v>
      </c>
      <c r="I1824" s="2">
        <v>6</v>
      </c>
      <c r="J1824" s="2">
        <v>1</v>
      </c>
      <c r="K1824" s="2" t="s">
        <v>30</v>
      </c>
      <c r="L1824" s="2" t="s">
        <v>31</v>
      </c>
      <c r="M1824" s="2" t="s">
        <v>32</v>
      </c>
      <c r="N1824" s="2">
        <v>0</v>
      </c>
      <c r="O1824" s="1">
        <v>13743084</v>
      </c>
      <c r="P1824" s="1">
        <v>13743084</v>
      </c>
      <c r="Q1824" s="1">
        <v>0</v>
      </c>
      <c r="R1824" s="2">
        <v>0</v>
      </c>
      <c r="S1824" s="2" t="s">
        <v>2311</v>
      </c>
      <c r="T1824" s="2" t="s">
        <v>2312</v>
      </c>
      <c r="U1824" s="2" t="s">
        <v>2313</v>
      </c>
      <c r="V1824" s="2" t="s">
        <v>2314</v>
      </c>
      <c r="W1824" s="2" t="s">
        <v>2315</v>
      </c>
      <c r="X1824" s="2">
        <v>3241000</v>
      </c>
      <c r="Y1824" s="96" t="s">
        <v>2316</v>
      </c>
    </row>
    <row r="1825" spans="1:25" ht="120" x14ac:dyDescent="0.2">
      <c r="A1825" s="2" t="s">
        <v>2710</v>
      </c>
      <c r="B1825" s="2" t="s">
        <v>2307</v>
      </c>
      <c r="C1825" s="2" t="s">
        <v>2308</v>
      </c>
      <c r="D1825" s="2" t="s">
        <v>2309</v>
      </c>
      <c r="E1825" s="2">
        <v>80101505</v>
      </c>
      <c r="F1825" s="2" t="s">
        <v>2566</v>
      </c>
      <c r="G1825" s="3">
        <v>1</v>
      </c>
      <c r="H1825" s="3">
        <v>1</v>
      </c>
      <c r="I1825" s="2">
        <v>6</v>
      </c>
      <c r="J1825" s="2">
        <v>1</v>
      </c>
      <c r="K1825" s="2" t="s">
        <v>30</v>
      </c>
      <c r="L1825" s="2" t="s">
        <v>31</v>
      </c>
      <c r="M1825" s="2" t="s">
        <v>32</v>
      </c>
      <c r="N1825" s="2">
        <v>0</v>
      </c>
      <c r="O1825" s="1">
        <v>13743084</v>
      </c>
      <c r="P1825" s="1">
        <v>13743084</v>
      </c>
      <c r="Q1825" s="1">
        <v>0</v>
      </c>
      <c r="R1825" s="2">
        <v>0</v>
      </c>
      <c r="S1825" s="2" t="s">
        <v>2311</v>
      </c>
      <c r="T1825" s="2" t="s">
        <v>2312</v>
      </c>
      <c r="U1825" s="2" t="s">
        <v>2313</v>
      </c>
      <c r="V1825" s="2" t="s">
        <v>2314</v>
      </c>
      <c r="W1825" s="2" t="s">
        <v>2315</v>
      </c>
      <c r="X1825" s="2">
        <v>3241000</v>
      </c>
      <c r="Y1825" s="96" t="s">
        <v>2316</v>
      </c>
    </row>
    <row r="1826" spans="1:25" ht="120" x14ac:dyDescent="0.2">
      <c r="A1826" s="2" t="s">
        <v>2711</v>
      </c>
      <c r="B1826" s="2" t="s">
        <v>2307</v>
      </c>
      <c r="C1826" s="2" t="s">
        <v>2308</v>
      </c>
      <c r="D1826" s="2" t="s">
        <v>2309</v>
      </c>
      <c r="E1826" s="2">
        <v>80101505</v>
      </c>
      <c r="F1826" s="2" t="s">
        <v>2566</v>
      </c>
      <c r="G1826" s="3">
        <v>1</v>
      </c>
      <c r="H1826" s="3">
        <v>1</v>
      </c>
      <c r="I1826" s="2">
        <v>6</v>
      </c>
      <c r="J1826" s="2">
        <v>1</v>
      </c>
      <c r="K1826" s="2" t="s">
        <v>30</v>
      </c>
      <c r="L1826" s="2" t="s">
        <v>31</v>
      </c>
      <c r="M1826" s="2" t="s">
        <v>32</v>
      </c>
      <c r="N1826" s="2">
        <v>0</v>
      </c>
      <c r="O1826" s="1">
        <v>13743084</v>
      </c>
      <c r="P1826" s="1">
        <v>13743084</v>
      </c>
      <c r="Q1826" s="1">
        <v>0</v>
      </c>
      <c r="R1826" s="2">
        <v>0</v>
      </c>
      <c r="S1826" s="2" t="s">
        <v>2311</v>
      </c>
      <c r="T1826" s="2" t="s">
        <v>2312</v>
      </c>
      <c r="U1826" s="2" t="s">
        <v>2313</v>
      </c>
      <c r="V1826" s="2" t="s">
        <v>2314</v>
      </c>
      <c r="W1826" s="2" t="s">
        <v>2315</v>
      </c>
      <c r="X1826" s="2">
        <v>3241000</v>
      </c>
      <c r="Y1826" s="96" t="s">
        <v>2316</v>
      </c>
    </row>
    <row r="1827" spans="1:25" ht="120" x14ac:dyDescent="0.2">
      <c r="A1827" s="2" t="s">
        <v>2712</v>
      </c>
      <c r="B1827" s="2" t="s">
        <v>2307</v>
      </c>
      <c r="C1827" s="2" t="s">
        <v>2308</v>
      </c>
      <c r="D1827" s="2" t="s">
        <v>2309</v>
      </c>
      <c r="E1827" s="2">
        <v>80101505</v>
      </c>
      <c r="F1827" s="2" t="s">
        <v>2566</v>
      </c>
      <c r="G1827" s="3">
        <v>1</v>
      </c>
      <c r="H1827" s="3">
        <v>1</v>
      </c>
      <c r="I1827" s="2">
        <v>6</v>
      </c>
      <c r="J1827" s="2">
        <v>1</v>
      </c>
      <c r="K1827" s="2" t="s">
        <v>30</v>
      </c>
      <c r="L1827" s="2" t="s">
        <v>31</v>
      </c>
      <c r="M1827" s="2" t="s">
        <v>32</v>
      </c>
      <c r="N1827" s="2">
        <v>0</v>
      </c>
      <c r="O1827" s="1">
        <v>13743084</v>
      </c>
      <c r="P1827" s="1">
        <v>13743084</v>
      </c>
      <c r="Q1827" s="1">
        <v>0</v>
      </c>
      <c r="R1827" s="2">
        <v>0</v>
      </c>
      <c r="S1827" s="2" t="s">
        <v>2311</v>
      </c>
      <c r="T1827" s="2" t="s">
        <v>2312</v>
      </c>
      <c r="U1827" s="2" t="s">
        <v>2313</v>
      </c>
      <c r="V1827" s="2" t="s">
        <v>2314</v>
      </c>
      <c r="W1827" s="2" t="s">
        <v>2315</v>
      </c>
      <c r="X1827" s="2">
        <v>3241000</v>
      </c>
      <c r="Y1827" s="96" t="s">
        <v>2316</v>
      </c>
    </row>
    <row r="1828" spans="1:25" ht="120" x14ac:dyDescent="0.2">
      <c r="A1828" s="2" t="s">
        <v>2713</v>
      </c>
      <c r="B1828" s="2" t="s">
        <v>2307</v>
      </c>
      <c r="C1828" s="2" t="s">
        <v>2308</v>
      </c>
      <c r="D1828" s="2" t="s">
        <v>2309</v>
      </c>
      <c r="E1828" s="2">
        <v>80101505</v>
      </c>
      <c r="F1828" s="2" t="s">
        <v>2566</v>
      </c>
      <c r="G1828" s="3">
        <v>1</v>
      </c>
      <c r="H1828" s="3">
        <v>1</v>
      </c>
      <c r="I1828" s="2">
        <v>6</v>
      </c>
      <c r="J1828" s="2">
        <v>1</v>
      </c>
      <c r="K1828" s="2" t="s">
        <v>30</v>
      </c>
      <c r="L1828" s="2" t="s">
        <v>31</v>
      </c>
      <c r="M1828" s="2" t="s">
        <v>32</v>
      </c>
      <c r="N1828" s="2">
        <v>0</v>
      </c>
      <c r="O1828" s="1">
        <v>13743084</v>
      </c>
      <c r="P1828" s="1">
        <v>13743084</v>
      </c>
      <c r="Q1828" s="1">
        <v>0</v>
      </c>
      <c r="R1828" s="2">
        <v>0</v>
      </c>
      <c r="S1828" s="2" t="s">
        <v>2311</v>
      </c>
      <c r="T1828" s="2" t="s">
        <v>2312</v>
      </c>
      <c r="U1828" s="2" t="s">
        <v>2313</v>
      </c>
      <c r="V1828" s="2" t="s">
        <v>2314</v>
      </c>
      <c r="W1828" s="2" t="s">
        <v>2315</v>
      </c>
      <c r="X1828" s="2">
        <v>3241000</v>
      </c>
      <c r="Y1828" s="96" t="s">
        <v>2316</v>
      </c>
    </row>
    <row r="1829" spans="1:25" ht="120" x14ac:dyDescent="0.2">
      <c r="A1829" s="2" t="s">
        <v>2714</v>
      </c>
      <c r="B1829" s="2" t="s">
        <v>2307</v>
      </c>
      <c r="C1829" s="2" t="s">
        <v>2308</v>
      </c>
      <c r="D1829" s="2" t="s">
        <v>2309</v>
      </c>
      <c r="E1829" s="2">
        <v>80101505</v>
      </c>
      <c r="F1829" s="2" t="s">
        <v>2566</v>
      </c>
      <c r="G1829" s="3">
        <v>1</v>
      </c>
      <c r="H1829" s="3">
        <v>1</v>
      </c>
      <c r="I1829" s="2">
        <v>6</v>
      </c>
      <c r="J1829" s="2">
        <v>1</v>
      </c>
      <c r="K1829" s="2" t="s">
        <v>30</v>
      </c>
      <c r="L1829" s="2" t="s">
        <v>31</v>
      </c>
      <c r="M1829" s="2" t="s">
        <v>32</v>
      </c>
      <c r="N1829" s="2">
        <v>0</v>
      </c>
      <c r="O1829" s="1">
        <v>13743084</v>
      </c>
      <c r="P1829" s="1">
        <v>13743084</v>
      </c>
      <c r="Q1829" s="1">
        <v>0</v>
      </c>
      <c r="R1829" s="2">
        <v>0</v>
      </c>
      <c r="S1829" s="2" t="s">
        <v>2311</v>
      </c>
      <c r="T1829" s="2" t="s">
        <v>2312</v>
      </c>
      <c r="U1829" s="2" t="s">
        <v>2313</v>
      </c>
      <c r="V1829" s="2" t="s">
        <v>2314</v>
      </c>
      <c r="W1829" s="2" t="s">
        <v>2315</v>
      </c>
      <c r="X1829" s="2">
        <v>3241000</v>
      </c>
      <c r="Y1829" s="96" t="s">
        <v>2316</v>
      </c>
    </row>
    <row r="1830" spans="1:25" ht="120" x14ac:dyDescent="0.2">
      <c r="A1830" s="2" t="s">
        <v>2715</v>
      </c>
      <c r="B1830" s="2" t="s">
        <v>2307</v>
      </c>
      <c r="C1830" s="2" t="s">
        <v>2308</v>
      </c>
      <c r="D1830" s="2" t="s">
        <v>2309</v>
      </c>
      <c r="E1830" s="2">
        <v>80101505</v>
      </c>
      <c r="F1830" s="2" t="s">
        <v>2566</v>
      </c>
      <c r="G1830" s="3">
        <v>1</v>
      </c>
      <c r="H1830" s="3">
        <v>1</v>
      </c>
      <c r="I1830" s="2">
        <v>6</v>
      </c>
      <c r="J1830" s="2">
        <v>1</v>
      </c>
      <c r="K1830" s="2" t="s">
        <v>30</v>
      </c>
      <c r="L1830" s="2" t="s">
        <v>31</v>
      </c>
      <c r="M1830" s="2" t="s">
        <v>32</v>
      </c>
      <c r="N1830" s="2">
        <v>0</v>
      </c>
      <c r="O1830" s="1">
        <v>13743084</v>
      </c>
      <c r="P1830" s="1">
        <v>13743084</v>
      </c>
      <c r="Q1830" s="1">
        <v>0</v>
      </c>
      <c r="R1830" s="2">
        <v>0</v>
      </c>
      <c r="S1830" s="2" t="s">
        <v>2311</v>
      </c>
      <c r="T1830" s="2" t="s">
        <v>2312</v>
      </c>
      <c r="U1830" s="2" t="s">
        <v>2313</v>
      </c>
      <c r="V1830" s="2" t="s">
        <v>2314</v>
      </c>
      <c r="W1830" s="2" t="s">
        <v>2315</v>
      </c>
      <c r="X1830" s="2">
        <v>3241000</v>
      </c>
      <c r="Y1830" s="96" t="s">
        <v>2316</v>
      </c>
    </row>
    <row r="1831" spans="1:25" ht="120" x14ac:dyDescent="0.2">
      <c r="A1831" s="2" t="s">
        <v>2716</v>
      </c>
      <c r="B1831" s="2" t="s">
        <v>2307</v>
      </c>
      <c r="C1831" s="2" t="s">
        <v>2308</v>
      </c>
      <c r="D1831" s="2" t="s">
        <v>2309</v>
      </c>
      <c r="E1831" s="2">
        <v>80101505</v>
      </c>
      <c r="F1831" s="2" t="s">
        <v>2566</v>
      </c>
      <c r="G1831" s="3">
        <v>1</v>
      </c>
      <c r="H1831" s="3">
        <v>1</v>
      </c>
      <c r="I1831" s="2">
        <v>6</v>
      </c>
      <c r="J1831" s="2">
        <v>1</v>
      </c>
      <c r="K1831" s="2" t="s">
        <v>30</v>
      </c>
      <c r="L1831" s="2" t="s">
        <v>31</v>
      </c>
      <c r="M1831" s="2" t="s">
        <v>32</v>
      </c>
      <c r="N1831" s="2">
        <v>0</v>
      </c>
      <c r="O1831" s="1">
        <v>13743084</v>
      </c>
      <c r="P1831" s="1">
        <v>13743084</v>
      </c>
      <c r="Q1831" s="1">
        <v>0</v>
      </c>
      <c r="R1831" s="2">
        <v>0</v>
      </c>
      <c r="S1831" s="2" t="s">
        <v>2311</v>
      </c>
      <c r="T1831" s="2" t="s">
        <v>2312</v>
      </c>
      <c r="U1831" s="2" t="s">
        <v>2313</v>
      </c>
      <c r="V1831" s="2" t="s">
        <v>2314</v>
      </c>
      <c r="W1831" s="2" t="s">
        <v>2315</v>
      </c>
      <c r="X1831" s="2">
        <v>3241000</v>
      </c>
      <c r="Y1831" s="96" t="s">
        <v>2316</v>
      </c>
    </row>
    <row r="1832" spans="1:25" ht="120" x14ac:dyDescent="0.2">
      <c r="A1832" s="2" t="s">
        <v>2717</v>
      </c>
      <c r="B1832" s="2" t="s">
        <v>2307</v>
      </c>
      <c r="C1832" s="2" t="s">
        <v>2308</v>
      </c>
      <c r="D1832" s="2" t="s">
        <v>2309</v>
      </c>
      <c r="E1832" s="2">
        <v>80101505</v>
      </c>
      <c r="F1832" s="2" t="s">
        <v>2566</v>
      </c>
      <c r="G1832" s="3">
        <v>1</v>
      </c>
      <c r="H1832" s="3">
        <v>1</v>
      </c>
      <c r="I1832" s="2">
        <v>6</v>
      </c>
      <c r="J1832" s="2">
        <v>1</v>
      </c>
      <c r="K1832" s="2" t="s">
        <v>30</v>
      </c>
      <c r="L1832" s="2" t="s">
        <v>31</v>
      </c>
      <c r="M1832" s="2" t="s">
        <v>32</v>
      </c>
      <c r="N1832" s="2">
        <v>0</v>
      </c>
      <c r="O1832" s="1">
        <v>13743084</v>
      </c>
      <c r="P1832" s="1">
        <v>13743084</v>
      </c>
      <c r="Q1832" s="1">
        <v>0</v>
      </c>
      <c r="R1832" s="2">
        <v>0</v>
      </c>
      <c r="S1832" s="2" t="s">
        <v>2311</v>
      </c>
      <c r="T1832" s="2" t="s">
        <v>2312</v>
      </c>
      <c r="U1832" s="2" t="s">
        <v>2313</v>
      </c>
      <c r="V1832" s="2" t="s">
        <v>2314</v>
      </c>
      <c r="W1832" s="2" t="s">
        <v>2315</v>
      </c>
      <c r="X1832" s="2">
        <v>3241000</v>
      </c>
      <c r="Y1832" s="96" t="s">
        <v>2316</v>
      </c>
    </row>
    <row r="1833" spans="1:25" ht="120" x14ac:dyDescent="0.2">
      <c r="A1833" s="2" t="s">
        <v>2718</v>
      </c>
      <c r="B1833" s="2" t="s">
        <v>2307</v>
      </c>
      <c r="C1833" s="2" t="s">
        <v>2308</v>
      </c>
      <c r="D1833" s="2" t="s">
        <v>2309</v>
      </c>
      <c r="E1833" s="2">
        <v>80101505</v>
      </c>
      <c r="F1833" s="2" t="s">
        <v>2566</v>
      </c>
      <c r="G1833" s="3">
        <v>1</v>
      </c>
      <c r="H1833" s="3">
        <v>1</v>
      </c>
      <c r="I1833" s="2">
        <v>6</v>
      </c>
      <c r="J1833" s="2">
        <v>1</v>
      </c>
      <c r="K1833" s="2" t="s">
        <v>30</v>
      </c>
      <c r="L1833" s="2" t="s">
        <v>31</v>
      </c>
      <c r="M1833" s="2" t="s">
        <v>32</v>
      </c>
      <c r="N1833" s="2">
        <v>0</v>
      </c>
      <c r="O1833" s="1">
        <v>13743084</v>
      </c>
      <c r="P1833" s="1">
        <v>13743084</v>
      </c>
      <c r="Q1833" s="1">
        <v>0</v>
      </c>
      <c r="R1833" s="2">
        <v>0</v>
      </c>
      <c r="S1833" s="2" t="s">
        <v>2311</v>
      </c>
      <c r="T1833" s="2" t="s">
        <v>2312</v>
      </c>
      <c r="U1833" s="2" t="s">
        <v>2313</v>
      </c>
      <c r="V1833" s="2" t="s">
        <v>2314</v>
      </c>
      <c r="W1833" s="2" t="s">
        <v>2315</v>
      </c>
      <c r="X1833" s="2">
        <v>3241000</v>
      </c>
      <c r="Y1833" s="96" t="s">
        <v>2316</v>
      </c>
    </row>
    <row r="1834" spans="1:25" ht="150" x14ac:dyDescent="0.2">
      <c r="A1834" s="2" t="s">
        <v>2719</v>
      </c>
      <c r="B1834" s="2" t="s">
        <v>2307</v>
      </c>
      <c r="C1834" s="2" t="s">
        <v>2308</v>
      </c>
      <c r="D1834" s="2" t="s">
        <v>2421</v>
      </c>
      <c r="E1834" s="2">
        <v>80101505</v>
      </c>
      <c r="F1834" s="2" t="s">
        <v>2720</v>
      </c>
      <c r="G1834" s="3">
        <v>1</v>
      </c>
      <c r="H1834" s="3">
        <v>1</v>
      </c>
      <c r="I1834" s="2">
        <v>11</v>
      </c>
      <c r="J1834" s="2">
        <v>1</v>
      </c>
      <c r="K1834" s="2" t="s">
        <v>30</v>
      </c>
      <c r="L1834" s="2" t="s">
        <v>31</v>
      </c>
      <c r="M1834" s="2" t="s">
        <v>57</v>
      </c>
      <c r="N1834" s="2">
        <v>0</v>
      </c>
      <c r="O1834" s="1">
        <v>107078400</v>
      </c>
      <c r="P1834" s="1">
        <v>107078400</v>
      </c>
      <c r="Q1834" s="1">
        <v>0</v>
      </c>
      <c r="R1834" s="2">
        <v>0</v>
      </c>
      <c r="S1834" s="2" t="s">
        <v>2311</v>
      </c>
      <c r="T1834" s="2" t="s">
        <v>2312</v>
      </c>
      <c r="U1834" s="2" t="s">
        <v>2313</v>
      </c>
      <c r="V1834" s="2" t="s">
        <v>2314</v>
      </c>
      <c r="W1834" s="2" t="s">
        <v>2315</v>
      </c>
      <c r="X1834" s="2">
        <v>3241000</v>
      </c>
      <c r="Y1834" s="96" t="s">
        <v>2316</v>
      </c>
    </row>
    <row r="1835" spans="1:25" ht="150" x14ac:dyDescent="0.2">
      <c r="A1835" s="2" t="s">
        <v>2721</v>
      </c>
      <c r="B1835" s="2" t="s">
        <v>2307</v>
      </c>
      <c r="C1835" s="2" t="s">
        <v>2308</v>
      </c>
      <c r="D1835" s="2" t="s">
        <v>2352</v>
      </c>
      <c r="E1835" s="27">
        <v>80101505</v>
      </c>
      <c r="F1835" s="2" t="s">
        <v>2369</v>
      </c>
      <c r="G1835" s="3">
        <v>1</v>
      </c>
      <c r="H1835" s="3">
        <v>1</v>
      </c>
      <c r="I1835" s="2">
        <v>11</v>
      </c>
      <c r="J1835" s="2">
        <v>1</v>
      </c>
      <c r="K1835" s="2" t="s">
        <v>30</v>
      </c>
      <c r="L1835" s="2" t="s">
        <v>31</v>
      </c>
      <c r="M1835" s="2" t="s">
        <v>57</v>
      </c>
      <c r="N1835" s="2">
        <v>0</v>
      </c>
      <c r="O1835" s="1">
        <v>60586372</v>
      </c>
      <c r="P1835" s="1">
        <v>60586372</v>
      </c>
      <c r="Q1835" s="1">
        <v>0</v>
      </c>
      <c r="R1835" s="2">
        <v>0</v>
      </c>
      <c r="S1835" s="2" t="s">
        <v>2311</v>
      </c>
      <c r="T1835" s="2" t="s">
        <v>2312</v>
      </c>
      <c r="U1835" s="2" t="s">
        <v>2313</v>
      </c>
      <c r="V1835" s="2" t="s">
        <v>2314</v>
      </c>
      <c r="W1835" s="2" t="s">
        <v>2315</v>
      </c>
      <c r="X1835" s="2">
        <v>3241000</v>
      </c>
      <c r="Y1835" s="96" t="s">
        <v>2316</v>
      </c>
    </row>
    <row r="1836" spans="1:25" ht="165" x14ac:dyDescent="0.2">
      <c r="A1836" s="2" t="s">
        <v>2722</v>
      </c>
      <c r="B1836" s="2" t="s">
        <v>2307</v>
      </c>
      <c r="C1836" s="2" t="s">
        <v>2308</v>
      </c>
      <c r="D1836" s="2" t="s">
        <v>2309</v>
      </c>
      <c r="E1836" s="2">
        <v>91111902</v>
      </c>
      <c r="F1836" s="2" t="s">
        <v>2476</v>
      </c>
      <c r="G1836" s="3">
        <v>1</v>
      </c>
      <c r="H1836" s="3">
        <v>1</v>
      </c>
      <c r="I1836" s="2">
        <v>6</v>
      </c>
      <c r="J1836" s="2">
        <v>1</v>
      </c>
      <c r="K1836" s="2" t="s">
        <v>30</v>
      </c>
      <c r="L1836" s="2" t="s">
        <v>31</v>
      </c>
      <c r="M1836" s="2" t="s">
        <v>32</v>
      </c>
      <c r="N1836" s="2">
        <v>0</v>
      </c>
      <c r="O1836" s="1">
        <v>10024290</v>
      </c>
      <c r="P1836" s="1">
        <v>10024290</v>
      </c>
      <c r="Q1836" s="1">
        <v>0</v>
      </c>
      <c r="R1836" s="2">
        <v>0</v>
      </c>
      <c r="S1836" s="2" t="s">
        <v>2311</v>
      </c>
      <c r="T1836" s="2" t="s">
        <v>2312</v>
      </c>
      <c r="U1836" s="2" t="s">
        <v>2313</v>
      </c>
      <c r="V1836" s="2" t="s">
        <v>2314</v>
      </c>
      <c r="W1836" s="2" t="s">
        <v>2315</v>
      </c>
      <c r="X1836" s="2">
        <v>3241000</v>
      </c>
      <c r="Y1836" s="96" t="s">
        <v>2316</v>
      </c>
    </row>
    <row r="1837" spans="1:25" ht="120" x14ac:dyDescent="0.2">
      <c r="A1837" s="2" t="s">
        <v>2723</v>
      </c>
      <c r="B1837" s="2" t="s">
        <v>2307</v>
      </c>
      <c r="C1837" s="2" t="s">
        <v>2308</v>
      </c>
      <c r="D1837" s="2" t="s">
        <v>2309</v>
      </c>
      <c r="E1837" s="2">
        <v>80101505</v>
      </c>
      <c r="F1837" s="2" t="s">
        <v>2566</v>
      </c>
      <c r="G1837" s="3">
        <v>1</v>
      </c>
      <c r="H1837" s="3">
        <v>1</v>
      </c>
      <c r="I1837" s="2">
        <v>6</v>
      </c>
      <c r="J1837" s="2">
        <v>1</v>
      </c>
      <c r="K1837" s="2" t="s">
        <v>30</v>
      </c>
      <c r="L1837" s="2" t="s">
        <v>31</v>
      </c>
      <c r="M1837" s="2" t="s">
        <v>32</v>
      </c>
      <c r="N1837" s="2">
        <v>0</v>
      </c>
      <c r="O1837" s="1">
        <v>13743084</v>
      </c>
      <c r="P1837" s="1">
        <v>13743084</v>
      </c>
      <c r="Q1837" s="1">
        <v>0</v>
      </c>
      <c r="R1837" s="2">
        <v>0</v>
      </c>
      <c r="S1837" s="2" t="s">
        <v>2311</v>
      </c>
      <c r="T1837" s="2" t="s">
        <v>2312</v>
      </c>
      <c r="U1837" s="2" t="s">
        <v>2313</v>
      </c>
      <c r="V1837" s="2" t="s">
        <v>2314</v>
      </c>
      <c r="W1837" s="2" t="s">
        <v>2315</v>
      </c>
      <c r="X1837" s="2">
        <v>3241000</v>
      </c>
      <c r="Y1837" s="96" t="s">
        <v>2316</v>
      </c>
    </row>
    <row r="1838" spans="1:25" ht="150" x14ac:dyDescent="0.2">
      <c r="A1838" s="27" t="s">
        <v>2724</v>
      </c>
      <c r="B1838" s="2" t="s">
        <v>2307</v>
      </c>
      <c r="C1838" s="2" t="s">
        <v>2308</v>
      </c>
      <c r="D1838" s="2" t="s">
        <v>2421</v>
      </c>
      <c r="E1838" s="27">
        <v>80101505</v>
      </c>
      <c r="F1838" s="2" t="s">
        <v>2725</v>
      </c>
      <c r="G1838" s="27">
        <v>1</v>
      </c>
      <c r="H1838" s="27">
        <v>1</v>
      </c>
      <c r="I1838" s="27">
        <v>11</v>
      </c>
      <c r="J1838" s="27">
        <v>1</v>
      </c>
      <c r="K1838" s="2" t="s">
        <v>30</v>
      </c>
      <c r="L1838" s="2" t="s">
        <v>31</v>
      </c>
      <c r="M1838" s="2" t="s">
        <v>57</v>
      </c>
      <c r="N1838" s="27">
        <v>0</v>
      </c>
      <c r="O1838" s="1">
        <v>30293186</v>
      </c>
      <c r="P1838" s="1">
        <v>30293186</v>
      </c>
      <c r="Q1838" s="27">
        <v>0</v>
      </c>
      <c r="R1838" s="27">
        <v>0</v>
      </c>
      <c r="S1838" s="2" t="s">
        <v>2311</v>
      </c>
      <c r="T1838" s="2" t="s">
        <v>2312</v>
      </c>
      <c r="U1838" s="2" t="s">
        <v>2313</v>
      </c>
      <c r="V1838" s="2" t="s">
        <v>2314</v>
      </c>
      <c r="W1838" s="2" t="s">
        <v>2315</v>
      </c>
      <c r="X1838" s="2">
        <v>3241000</v>
      </c>
      <c r="Y1838" s="96" t="s">
        <v>2316</v>
      </c>
    </row>
    <row r="1839" spans="1:25" ht="135" x14ac:dyDescent="0.2">
      <c r="A1839" s="2" t="s">
        <v>2726</v>
      </c>
      <c r="B1839" s="2" t="s">
        <v>2307</v>
      </c>
      <c r="C1839" s="2" t="s">
        <v>2308</v>
      </c>
      <c r="D1839" s="2" t="s">
        <v>2352</v>
      </c>
      <c r="E1839" s="27">
        <v>80101505</v>
      </c>
      <c r="F1839" s="2" t="s">
        <v>2727</v>
      </c>
      <c r="G1839" s="3">
        <v>1</v>
      </c>
      <c r="H1839" s="3">
        <v>1</v>
      </c>
      <c r="I1839" s="2">
        <v>11</v>
      </c>
      <c r="J1839" s="2">
        <v>1</v>
      </c>
      <c r="K1839" s="2" t="s">
        <v>30</v>
      </c>
      <c r="L1839" s="2" t="s">
        <v>31</v>
      </c>
      <c r="M1839" s="2" t="s">
        <v>57</v>
      </c>
      <c r="N1839" s="2">
        <v>0</v>
      </c>
      <c r="O1839" s="1">
        <v>60586372</v>
      </c>
      <c r="P1839" s="1">
        <v>60586372</v>
      </c>
      <c r="Q1839" s="1">
        <v>0</v>
      </c>
      <c r="R1839" s="2">
        <v>0</v>
      </c>
      <c r="S1839" s="2" t="s">
        <v>2311</v>
      </c>
      <c r="T1839" s="2" t="s">
        <v>2312</v>
      </c>
      <c r="U1839" s="2" t="s">
        <v>2313</v>
      </c>
      <c r="V1839" s="2" t="s">
        <v>2314</v>
      </c>
      <c r="W1839" s="2" t="s">
        <v>2315</v>
      </c>
      <c r="X1839" s="2">
        <v>3241000</v>
      </c>
      <c r="Y1839" s="96" t="s">
        <v>2316</v>
      </c>
    </row>
    <row r="1840" spans="1:25" ht="135" x14ac:dyDescent="0.2">
      <c r="A1840" s="27" t="s">
        <v>2728</v>
      </c>
      <c r="B1840" s="2" t="s">
        <v>2307</v>
      </c>
      <c r="C1840" s="2" t="s">
        <v>2308</v>
      </c>
      <c r="D1840" s="2" t="s">
        <v>2440</v>
      </c>
      <c r="E1840" s="2" t="s">
        <v>2336</v>
      </c>
      <c r="F1840" s="2" t="s">
        <v>2337</v>
      </c>
      <c r="G1840" s="3">
        <v>6</v>
      </c>
      <c r="H1840" s="3">
        <v>6</v>
      </c>
      <c r="I1840" s="2">
        <v>5</v>
      </c>
      <c r="J1840" s="2">
        <v>1</v>
      </c>
      <c r="K1840" s="2" t="s">
        <v>944</v>
      </c>
      <c r="L1840" s="2" t="s">
        <v>1194</v>
      </c>
      <c r="M1840" s="2" t="s">
        <v>945</v>
      </c>
      <c r="N1840" s="2">
        <v>0</v>
      </c>
      <c r="O1840" s="111">
        <v>341131627</v>
      </c>
      <c r="P1840" s="111">
        <v>341131627</v>
      </c>
      <c r="Q1840" s="1">
        <v>0</v>
      </c>
      <c r="R1840" s="2">
        <v>0</v>
      </c>
      <c r="S1840" s="2" t="s">
        <v>2729</v>
      </c>
      <c r="T1840" s="2" t="s">
        <v>2312</v>
      </c>
      <c r="U1840" s="2" t="s">
        <v>2313</v>
      </c>
      <c r="V1840" s="2" t="s">
        <v>2314</v>
      </c>
      <c r="W1840" s="2" t="s">
        <v>2730</v>
      </c>
      <c r="X1840" s="2">
        <v>52956726</v>
      </c>
      <c r="Y1840" s="96" t="s">
        <v>2731</v>
      </c>
    </row>
    <row r="1841" spans="1:25" ht="210" x14ac:dyDescent="0.2">
      <c r="A1841" s="27" t="s">
        <v>2732</v>
      </c>
      <c r="B1841" s="2" t="s">
        <v>2307</v>
      </c>
      <c r="C1841" s="2" t="s">
        <v>2308</v>
      </c>
      <c r="D1841" s="2" t="s">
        <v>2309</v>
      </c>
      <c r="E1841" s="27">
        <v>80101505</v>
      </c>
      <c r="F1841" s="2" t="s">
        <v>2733</v>
      </c>
      <c r="G1841" s="3">
        <v>7</v>
      </c>
      <c r="H1841" s="3">
        <v>7</v>
      </c>
      <c r="I1841" s="2">
        <v>164</v>
      </c>
      <c r="J1841" s="2">
        <v>0</v>
      </c>
      <c r="K1841" s="2" t="s">
        <v>30</v>
      </c>
      <c r="L1841" s="2" t="s">
        <v>31</v>
      </c>
      <c r="M1841" s="2" t="s">
        <v>57</v>
      </c>
      <c r="N1841" s="2">
        <v>0</v>
      </c>
      <c r="O1841" s="8">
        <v>41389227</v>
      </c>
      <c r="P1841" s="8">
        <v>41389227</v>
      </c>
      <c r="Q1841" s="1">
        <v>0</v>
      </c>
      <c r="R1841" s="2">
        <v>0</v>
      </c>
      <c r="S1841" s="2" t="s">
        <v>2729</v>
      </c>
      <c r="T1841" s="2" t="s">
        <v>2312</v>
      </c>
      <c r="U1841" s="2" t="s">
        <v>2313</v>
      </c>
      <c r="V1841" s="2" t="s">
        <v>2314</v>
      </c>
      <c r="W1841" s="2" t="s">
        <v>2730</v>
      </c>
      <c r="X1841" s="2">
        <v>52956726</v>
      </c>
      <c r="Y1841" s="96" t="s">
        <v>2731</v>
      </c>
    </row>
    <row r="1842" spans="1:25" ht="150" x14ac:dyDescent="0.2">
      <c r="A1842" s="27" t="s">
        <v>2734</v>
      </c>
      <c r="B1842" s="2" t="s">
        <v>2307</v>
      </c>
      <c r="C1842" s="2" t="s">
        <v>2308</v>
      </c>
      <c r="D1842" s="2" t="s">
        <v>2309</v>
      </c>
      <c r="E1842" s="2">
        <v>80101505</v>
      </c>
      <c r="F1842" s="2" t="s">
        <v>2587</v>
      </c>
      <c r="G1842" s="3">
        <v>8</v>
      </c>
      <c r="H1842" s="3">
        <v>8</v>
      </c>
      <c r="I1842" s="2">
        <v>112</v>
      </c>
      <c r="J1842" s="2">
        <v>0</v>
      </c>
      <c r="K1842" s="2" t="s">
        <v>30</v>
      </c>
      <c r="L1842" s="2" t="s">
        <v>31</v>
      </c>
      <c r="M1842" s="2" t="s">
        <v>32</v>
      </c>
      <c r="N1842" s="2">
        <v>4</v>
      </c>
      <c r="O1842" s="8">
        <v>8551252.2666666657</v>
      </c>
      <c r="P1842" s="8">
        <v>8551252.2666666657</v>
      </c>
      <c r="Q1842" s="1">
        <v>0</v>
      </c>
      <c r="R1842" s="2">
        <v>0</v>
      </c>
      <c r="S1842" s="2" t="s">
        <v>2729</v>
      </c>
      <c r="T1842" s="2" t="s">
        <v>2312</v>
      </c>
      <c r="U1842" s="2" t="s">
        <v>2313</v>
      </c>
      <c r="V1842" s="2" t="s">
        <v>2314</v>
      </c>
      <c r="W1842" s="2" t="s">
        <v>2730</v>
      </c>
      <c r="X1842" s="2">
        <v>52956726</v>
      </c>
      <c r="Y1842" s="96" t="s">
        <v>2731</v>
      </c>
    </row>
    <row r="1843" spans="1:25" ht="150" x14ac:dyDescent="0.2">
      <c r="A1843" s="27" t="s">
        <v>2735</v>
      </c>
      <c r="B1843" s="2" t="s">
        <v>2307</v>
      </c>
      <c r="C1843" s="2" t="s">
        <v>2308</v>
      </c>
      <c r="D1843" s="2" t="s">
        <v>2309</v>
      </c>
      <c r="E1843" s="2">
        <v>80101505</v>
      </c>
      <c r="F1843" s="2" t="s">
        <v>2587</v>
      </c>
      <c r="G1843" s="3">
        <v>8</v>
      </c>
      <c r="H1843" s="3">
        <v>8</v>
      </c>
      <c r="I1843" s="2">
        <v>105</v>
      </c>
      <c r="J1843" s="2">
        <v>0</v>
      </c>
      <c r="K1843" s="2" t="s">
        <v>30</v>
      </c>
      <c r="L1843" s="2" t="s">
        <v>31</v>
      </c>
      <c r="M1843" s="2" t="s">
        <v>32</v>
      </c>
      <c r="N1843" s="2">
        <v>4</v>
      </c>
      <c r="O1843" s="8">
        <v>8016798.9999999991</v>
      </c>
      <c r="P1843" s="8">
        <v>8016798.9999999991</v>
      </c>
      <c r="Q1843" s="1">
        <v>0</v>
      </c>
      <c r="R1843" s="2">
        <v>0</v>
      </c>
      <c r="S1843" s="2" t="s">
        <v>2729</v>
      </c>
      <c r="T1843" s="2" t="s">
        <v>2312</v>
      </c>
      <c r="U1843" s="2" t="s">
        <v>2313</v>
      </c>
      <c r="V1843" s="2" t="s">
        <v>2314</v>
      </c>
      <c r="W1843" s="2" t="s">
        <v>2730</v>
      </c>
      <c r="X1843" s="2">
        <v>52956726</v>
      </c>
      <c r="Y1843" s="96" t="s">
        <v>2731</v>
      </c>
    </row>
    <row r="1844" spans="1:25" ht="150" x14ac:dyDescent="0.2">
      <c r="A1844" s="27" t="s">
        <v>2736</v>
      </c>
      <c r="B1844" s="2" t="s">
        <v>2307</v>
      </c>
      <c r="C1844" s="2" t="s">
        <v>2308</v>
      </c>
      <c r="D1844" s="2" t="s">
        <v>2309</v>
      </c>
      <c r="E1844" s="2">
        <v>80101505</v>
      </c>
      <c r="F1844" s="2" t="s">
        <v>2587</v>
      </c>
      <c r="G1844" s="3">
        <v>8</v>
      </c>
      <c r="H1844" s="3">
        <v>8</v>
      </c>
      <c r="I1844" s="2">
        <v>111</v>
      </c>
      <c r="J1844" s="2">
        <v>0</v>
      </c>
      <c r="K1844" s="2" t="s">
        <v>30</v>
      </c>
      <c r="L1844" s="2" t="s">
        <v>31</v>
      </c>
      <c r="M1844" s="2" t="s">
        <v>32</v>
      </c>
      <c r="N1844" s="2">
        <v>4</v>
      </c>
      <c r="O1844" s="8">
        <v>8474901.7999999989</v>
      </c>
      <c r="P1844" s="8">
        <v>8474901.7999999989</v>
      </c>
      <c r="Q1844" s="1">
        <v>0</v>
      </c>
      <c r="R1844" s="2">
        <v>0</v>
      </c>
      <c r="S1844" s="2" t="s">
        <v>2729</v>
      </c>
      <c r="T1844" s="2" t="s">
        <v>2312</v>
      </c>
      <c r="U1844" s="2" t="s">
        <v>2313</v>
      </c>
      <c r="V1844" s="2" t="s">
        <v>2314</v>
      </c>
      <c r="W1844" s="2" t="s">
        <v>2730</v>
      </c>
      <c r="X1844" s="2">
        <v>52956726</v>
      </c>
      <c r="Y1844" s="96" t="s">
        <v>2731</v>
      </c>
    </row>
    <row r="1845" spans="1:25" ht="150" x14ac:dyDescent="0.2">
      <c r="A1845" s="27" t="s">
        <v>2737</v>
      </c>
      <c r="B1845" s="2" t="s">
        <v>2307</v>
      </c>
      <c r="C1845" s="2" t="s">
        <v>2308</v>
      </c>
      <c r="D1845" s="2" t="s">
        <v>2309</v>
      </c>
      <c r="E1845" s="2">
        <v>80101505</v>
      </c>
      <c r="F1845" s="2" t="s">
        <v>2587</v>
      </c>
      <c r="G1845" s="3">
        <v>8</v>
      </c>
      <c r="H1845" s="3">
        <v>8</v>
      </c>
      <c r="I1845" s="2">
        <v>111</v>
      </c>
      <c r="J1845" s="2">
        <v>0</v>
      </c>
      <c r="K1845" s="2" t="s">
        <v>30</v>
      </c>
      <c r="L1845" s="2" t="s">
        <v>31</v>
      </c>
      <c r="M1845" s="2" t="s">
        <v>32</v>
      </c>
      <c r="N1845" s="2">
        <v>4</v>
      </c>
      <c r="O1845" s="8">
        <v>8474901.7999999989</v>
      </c>
      <c r="P1845" s="8">
        <v>8474901.7999999989</v>
      </c>
      <c r="Q1845" s="1">
        <v>0</v>
      </c>
      <c r="R1845" s="2">
        <v>0</v>
      </c>
      <c r="S1845" s="2" t="s">
        <v>2729</v>
      </c>
      <c r="T1845" s="2" t="s">
        <v>2312</v>
      </c>
      <c r="U1845" s="2" t="s">
        <v>2313</v>
      </c>
      <c r="V1845" s="2" t="s">
        <v>2314</v>
      </c>
      <c r="W1845" s="2" t="s">
        <v>2730</v>
      </c>
      <c r="X1845" s="2">
        <v>52956726</v>
      </c>
      <c r="Y1845" s="96" t="s">
        <v>2731</v>
      </c>
    </row>
    <row r="1846" spans="1:25" ht="150" x14ac:dyDescent="0.2">
      <c r="A1846" s="27" t="s">
        <v>2738</v>
      </c>
      <c r="B1846" s="2" t="s">
        <v>2307</v>
      </c>
      <c r="C1846" s="2" t="s">
        <v>2308</v>
      </c>
      <c r="D1846" s="2" t="s">
        <v>2309</v>
      </c>
      <c r="E1846" s="2">
        <v>80101505</v>
      </c>
      <c r="F1846" s="2" t="s">
        <v>2587</v>
      </c>
      <c r="G1846" s="3">
        <v>8</v>
      </c>
      <c r="H1846" s="3">
        <v>8</v>
      </c>
      <c r="I1846" s="2">
        <v>113</v>
      </c>
      <c r="J1846" s="2">
        <v>0</v>
      </c>
      <c r="K1846" s="2" t="s">
        <v>30</v>
      </c>
      <c r="L1846" s="2" t="s">
        <v>31</v>
      </c>
      <c r="M1846" s="2" t="s">
        <v>32</v>
      </c>
      <c r="N1846" s="2">
        <v>4</v>
      </c>
      <c r="O1846" s="8">
        <v>8627602.7333333325</v>
      </c>
      <c r="P1846" s="8">
        <v>8627602.7333333325</v>
      </c>
      <c r="Q1846" s="1">
        <v>0</v>
      </c>
      <c r="R1846" s="2">
        <v>0</v>
      </c>
      <c r="S1846" s="2" t="s">
        <v>2729</v>
      </c>
      <c r="T1846" s="2" t="s">
        <v>2312</v>
      </c>
      <c r="U1846" s="2" t="s">
        <v>2313</v>
      </c>
      <c r="V1846" s="2" t="s">
        <v>2314</v>
      </c>
      <c r="W1846" s="2" t="s">
        <v>2730</v>
      </c>
      <c r="X1846" s="2">
        <v>52956726</v>
      </c>
      <c r="Y1846" s="96" t="s">
        <v>2731</v>
      </c>
    </row>
    <row r="1847" spans="1:25" ht="150" x14ac:dyDescent="0.2">
      <c r="A1847" s="27" t="s">
        <v>2739</v>
      </c>
      <c r="B1847" s="2" t="s">
        <v>2307</v>
      </c>
      <c r="C1847" s="2" t="s">
        <v>2308</v>
      </c>
      <c r="D1847" s="2" t="s">
        <v>2309</v>
      </c>
      <c r="E1847" s="2">
        <v>80101505</v>
      </c>
      <c r="F1847" s="2" t="s">
        <v>2587</v>
      </c>
      <c r="G1847" s="3">
        <v>8</v>
      </c>
      <c r="H1847" s="3">
        <v>8</v>
      </c>
      <c r="I1847" s="2">
        <v>112</v>
      </c>
      <c r="J1847" s="2">
        <v>0</v>
      </c>
      <c r="K1847" s="2" t="s">
        <v>30</v>
      </c>
      <c r="L1847" s="2" t="s">
        <v>31</v>
      </c>
      <c r="M1847" s="2" t="s">
        <v>32</v>
      </c>
      <c r="N1847" s="2">
        <v>4</v>
      </c>
      <c r="O1847" s="8">
        <v>8551252.2666666657</v>
      </c>
      <c r="P1847" s="8">
        <v>8551252.2666666657</v>
      </c>
      <c r="Q1847" s="1">
        <v>0</v>
      </c>
      <c r="R1847" s="2">
        <v>0</v>
      </c>
      <c r="S1847" s="2" t="s">
        <v>2729</v>
      </c>
      <c r="T1847" s="2" t="s">
        <v>2312</v>
      </c>
      <c r="U1847" s="2" t="s">
        <v>2313</v>
      </c>
      <c r="V1847" s="2" t="s">
        <v>2314</v>
      </c>
      <c r="W1847" s="2" t="s">
        <v>2730</v>
      </c>
      <c r="X1847" s="2">
        <v>52956726</v>
      </c>
      <c r="Y1847" s="96" t="s">
        <v>2731</v>
      </c>
    </row>
    <row r="1848" spans="1:25" ht="150" x14ac:dyDescent="0.2">
      <c r="A1848" s="27" t="s">
        <v>2740</v>
      </c>
      <c r="B1848" s="2" t="s">
        <v>2307</v>
      </c>
      <c r="C1848" s="2" t="s">
        <v>2308</v>
      </c>
      <c r="D1848" s="2" t="s">
        <v>2309</v>
      </c>
      <c r="E1848" s="2">
        <v>80101505</v>
      </c>
      <c r="F1848" s="2" t="s">
        <v>2587</v>
      </c>
      <c r="G1848" s="3">
        <v>8</v>
      </c>
      <c r="H1848" s="3">
        <v>8</v>
      </c>
      <c r="I1848" s="2">
        <v>111</v>
      </c>
      <c r="J1848" s="2">
        <v>0</v>
      </c>
      <c r="K1848" s="2" t="s">
        <v>30</v>
      </c>
      <c r="L1848" s="2" t="s">
        <v>31</v>
      </c>
      <c r="M1848" s="2" t="s">
        <v>32</v>
      </c>
      <c r="N1848" s="2">
        <v>4</v>
      </c>
      <c r="O1848" s="8">
        <v>8474901.7999999989</v>
      </c>
      <c r="P1848" s="8">
        <v>8474901.7999999989</v>
      </c>
      <c r="Q1848" s="1">
        <v>0</v>
      </c>
      <c r="R1848" s="2">
        <v>0</v>
      </c>
      <c r="S1848" s="2" t="s">
        <v>2729</v>
      </c>
      <c r="T1848" s="2" t="s">
        <v>2312</v>
      </c>
      <c r="U1848" s="2" t="s">
        <v>2313</v>
      </c>
      <c r="V1848" s="2" t="s">
        <v>2314</v>
      </c>
      <c r="W1848" s="2" t="s">
        <v>2730</v>
      </c>
      <c r="X1848" s="2">
        <v>52956726</v>
      </c>
      <c r="Y1848" s="96" t="s">
        <v>2731</v>
      </c>
    </row>
    <row r="1849" spans="1:25" ht="150" x14ac:dyDescent="0.2">
      <c r="A1849" s="27" t="s">
        <v>2741</v>
      </c>
      <c r="B1849" s="2" t="s">
        <v>2307</v>
      </c>
      <c r="C1849" s="2" t="s">
        <v>2308</v>
      </c>
      <c r="D1849" s="2" t="s">
        <v>2309</v>
      </c>
      <c r="E1849" s="2">
        <v>80101505</v>
      </c>
      <c r="F1849" s="2" t="s">
        <v>2587</v>
      </c>
      <c r="G1849" s="3">
        <v>8</v>
      </c>
      <c r="H1849" s="3">
        <v>8</v>
      </c>
      <c r="I1849" s="2">
        <v>112</v>
      </c>
      <c r="J1849" s="2">
        <v>0</v>
      </c>
      <c r="K1849" s="2" t="s">
        <v>30</v>
      </c>
      <c r="L1849" s="2" t="s">
        <v>31</v>
      </c>
      <c r="M1849" s="2" t="s">
        <v>32</v>
      </c>
      <c r="N1849" s="2">
        <v>4</v>
      </c>
      <c r="O1849" s="8">
        <v>8551252.2666666657</v>
      </c>
      <c r="P1849" s="8">
        <v>8551252.2666666657</v>
      </c>
      <c r="Q1849" s="1">
        <v>0</v>
      </c>
      <c r="R1849" s="2">
        <v>0</v>
      </c>
      <c r="S1849" s="2" t="s">
        <v>2729</v>
      </c>
      <c r="T1849" s="2" t="s">
        <v>2312</v>
      </c>
      <c r="U1849" s="2" t="s">
        <v>2313</v>
      </c>
      <c r="V1849" s="2" t="s">
        <v>2314</v>
      </c>
      <c r="W1849" s="2" t="s">
        <v>2730</v>
      </c>
      <c r="X1849" s="2">
        <v>52956726</v>
      </c>
      <c r="Y1849" s="96" t="s">
        <v>2731</v>
      </c>
    </row>
    <row r="1850" spans="1:25" ht="150" x14ac:dyDescent="0.2">
      <c r="A1850" s="27" t="s">
        <v>2742</v>
      </c>
      <c r="B1850" s="2" t="s">
        <v>2307</v>
      </c>
      <c r="C1850" s="2" t="s">
        <v>2308</v>
      </c>
      <c r="D1850" s="2" t="s">
        <v>2309</v>
      </c>
      <c r="E1850" s="2">
        <v>80101505</v>
      </c>
      <c r="F1850" s="2" t="s">
        <v>2587</v>
      </c>
      <c r="G1850" s="3">
        <v>8</v>
      </c>
      <c r="H1850" s="3">
        <v>8</v>
      </c>
      <c r="I1850" s="2">
        <v>112</v>
      </c>
      <c r="J1850" s="2">
        <v>0</v>
      </c>
      <c r="K1850" s="2" t="s">
        <v>30</v>
      </c>
      <c r="L1850" s="2" t="s">
        <v>31</v>
      </c>
      <c r="M1850" s="2" t="s">
        <v>32</v>
      </c>
      <c r="N1850" s="2">
        <v>4</v>
      </c>
      <c r="O1850" s="8">
        <v>8551252.2666666657</v>
      </c>
      <c r="P1850" s="8">
        <v>8551252.2666666657</v>
      </c>
      <c r="Q1850" s="1">
        <v>0</v>
      </c>
      <c r="R1850" s="2">
        <v>0</v>
      </c>
      <c r="S1850" s="2" t="s">
        <v>2729</v>
      </c>
      <c r="T1850" s="2" t="s">
        <v>2312</v>
      </c>
      <c r="U1850" s="2" t="s">
        <v>2313</v>
      </c>
      <c r="V1850" s="2" t="s">
        <v>2314</v>
      </c>
      <c r="W1850" s="2" t="s">
        <v>2730</v>
      </c>
      <c r="X1850" s="2">
        <v>52956726</v>
      </c>
      <c r="Y1850" s="96" t="s">
        <v>2731</v>
      </c>
    </row>
    <row r="1851" spans="1:25" ht="150" x14ac:dyDescent="0.2">
      <c r="A1851" s="27" t="s">
        <v>2743</v>
      </c>
      <c r="B1851" s="2" t="s">
        <v>2307</v>
      </c>
      <c r="C1851" s="2" t="s">
        <v>2308</v>
      </c>
      <c r="D1851" s="2" t="s">
        <v>2309</v>
      </c>
      <c r="E1851" s="2">
        <v>80101505</v>
      </c>
      <c r="F1851" s="2" t="s">
        <v>2587</v>
      </c>
      <c r="G1851" s="3">
        <v>8</v>
      </c>
      <c r="H1851" s="3">
        <v>8</v>
      </c>
      <c r="I1851" s="2">
        <v>111</v>
      </c>
      <c r="J1851" s="2">
        <v>0</v>
      </c>
      <c r="K1851" s="2" t="s">
        <v>30</v>
      </c>
      <c r="L1851" s="2" t="s">
        <v>31</v>
      </c>
      <c r="M1851" s="2" t="s">
        <v>32</v>
      </c>
      <c r="N1851" s="2">
        <v>4</v>
      </c>
      <c r="O1851" s="8">
        <v>8474901.7999999989</v>
      </c>
      <c r="P1851" s="8">
        <v>8474901.7999999989</v>
      </c>
      <c r="Q1851" s="1">
        <v>0</v>
      </c>
      <c r="R1851" s="2">
        <v>0</v>
      </c>
      <c r="S1851" s="2" t="s">
        <v>2729</v>
      </c>
      <c r="T1851" s="2" t="s">
        <v>2312</v>
      </c>
      <c r="U1851" s="2" t="s">
        <v>2313</v>
      </c>
      <c r="V1851" s="2" t="s">
        <v>2314</v>
      </c>
      <c r="W1851" s="2" t="s">
        <v>2730</v>
      </c>
      <c r="X1851" s="2">
        <v>52956726</v>
      </c>
      <c r="Y1851" s="96" t="s">
        <v>2731</v>
      </c>
    </row>
    <row r="1852" spans="1:25" ht="150" x14ac:dyDescent="0.2">
      <c r="A1852" s="27" t="s">
        <v>2744</v>
      </c>
      <c r="B1852" s="2" t="s">
        <v>2307</v>
      </c>
      <c r="C1852" s="2" t="s">
        <v>2308</v>
      </c>
      <c r="D1852" s="2" t="s">
        <v>2309</v>
      </c>
      <c r="E1852" s="2">
        <v>80101505</v>
      </c>
      <c r="F1852" s="2" t="s">
        <v>2587</v>
      </c>
      <c r="G1852" s="3">
        <v>8</v>
      </c>
      <c r="H1852" s="3">
        <v>8</v>
      </c>
      <c r="I1852" s="2">
        <v>112</v>
      </c>
      <c r="J1852" s="2">
        <v>0</v>
      </c>
      <c r="K1852" s="2" t="s">
        <v>30</v>
      </c>
      <c r="L1852" s="2" t="s">
        <v>31</v>
      </c>
      <c r="M1852" s="2" t="s">
        <v>32</v>
      </c>
      <c r="N1852" s="2">
        <v>4</v>
      </c>
      <c r="O1852" s="8">
        <v>8551252.2666666657</v>
      </c>
      <c r="P1852" s="8">
        <v>8551252.2666666657</v>
      </c>
      <c r="Q1852" s="1">
        <v>0</v>
      </c>
      <c r="R1852" s="2">
        <v>0</v>
      </c>
      <c r="S1852" s="2" t="s">
        <v>2729</v>
      </c>
      <c r="T1852" s="2" t="s">
        <v>2312</v>
      </c>
      <c r="U1852" s="2" t="s">
        <v>2313</v>
      </c>
      <c r="V1852" s="2" t="s">
        <v>2314</v>
      </c>
      <c r="W1852" s="2" t="s">
        <v>2730</v>
      </c>
      <c r="X1852" s="2">
        <v>52956726</v>
      </c>
      <c r="Y1852" s="96" t="s">
        <v>2731</v>
      </c>
    </row>
    <row r="1853" spans="1:25" ht="150" x14ac:dyDescent="0.2">
      <c r="A1853" s="27" t="s">
        <v>2745</v>
      </c>
      <c r="B1853" s="2" t="s">
        <v>2307</v>
      </c>
      <c r="C1853" s="2" t="s">
        <v>2308</v>
      </c>
      <c r="D1853" s="2" t="s">
        <v>2309</v>
      </c>
      <c r="E1853" s="2">
        <v>80101505</v>
      </c>
      <c r="F1853" s="2" t="s">
        <v>2587</v>
      </c>
      <c r="G1853" s="3">
        <v>8</v>
      </c>
      <c r="H1853" s="3">
        <v>8</v>
      </c>
      <c r="I1853" s="2">
        <v>112</v>
      </c>
      <c r="J1853" s="2">
        <v>0</v>
      </c>
      <c r="K1853" s="2" t="s">
        <v>30</v>
      </c>
      <c r="L1853" s="2" t="s">
        <v>31</v>
      </c>
      <c r="M1853" s="2" t="s">
        <v>32</v>
      </c>
      <c r="N1853" s="2">
        <v>4</v>
      </c>
      <c r="O1853" s="8">
        <v>8551252.2666666657</v>
      </c>
      <c r="P1853" s="8">
        <v>8551252.2666666657</v>
      </c>
      <c r="Q1853" s="1">
        <v>0</v>
      </c>
      <c r="R1853" s="2">
        <v>0</v>
      </c>
      <c r="S1853" s="2" t="s">
        <v>2729</v>
      </c>
      <c r="T1853" s="2" t="s">
        <v>2312</v>
      </c>
      <c r="U1853" s="2" t="s">
        <v>2313</v>
      </c>
      <c r="V1853" s="2" t="s">
        <v>2314</v>
      </c>
      <c r="W1853" s="2" t="s">
        <v>2730</v>
      </c>
      <c r="X1853" s="2">
        <v>52956726</v>
      </c>
      <c r="Y1853" s="96" t="s">
        <v>2731</v>
      </c>
    </row>
    <row r="1854" spans="1:25" ht="225" x14ac:dyDescent="0.2">
      <c r="A1854" s="27" t="s">
        <v>2746</v>
      </c>
      <c r="B1854" s="2" t="s">
        <v>2307</v>
      </c>
      <c r="C1854" s="2" t="s">
        <v>2457</v>
      </c>
      <c r="D1854" s="2" t="s">
        <v>2473</v>
      </c>
      <c r="E1854" s="27">
        <v>80101505</v>
      </c>
      <c r="F1854" s="2" t="s">
        <v>2747</v>
      </c>
      <c r="G1854" s="3">
        <v>7</v>
      </c>
      <c r="H1854" s="3">
        <v>7</v>
      </c>
      <c r="I1854" s="2">
        <v>5</v>
      </c>
      <c r="J1854" s="2">
        <v>1</v>
      </c>
      <c r="K1854" s="2" t="s">
        <v>30</v>
      </c>
      <c r="L1854" s="2" t="s">
        <v>31</v>
      </c>
      <c r="M1854" s="2" t="s">
        <v>57</v>
      </c>
      <c r="N1854" s="2">
        <v>4</v>
      </c>
      <c r="O1854" s="8">
        <v>22500000</v>
      </c>
      <c r="P1854" s="8">
        <v>22500000</v>
      </c>
      <c r="Q1854" s="1">
        <v>0</v>
      </c>
      <c r="R1854" s="2">
        <v>0</v>
      </c>
      <c r="S1854" s="2" t="s">
        <v>2729</v>
      </c>
      <c r="T1854" s="2" t="s">
        <v>2312</v>
      </c>
      <c r="U1854" s="2" t="s">
        <v>2313</v>
      </c>
      <c r="V1854" s="2" t="s">
        <v>2314</v>
      </c>
      <c r="W1854" s="2" t="s">
        <v>2730</v>
      </c>
      <c r="X1854" s="2">
        <v>52956726</v>
      </c>
      <c r="Y1854" s="96" t="s">
        <v>2731</v>
      </c>
    </row>
    <row r="1855" spans="1:25" ht="225" x14ac:dyDescent="0.2">
      <c r="A1855" s="27" t="s">
        <v>2748</v>
      </c>
      <c r="B1855" s="2" t="s">
        <v>2307</v>
      </c>
      <c r="C1855" s="2" t="s">
        <v>2457</v>
      </c>
      <c r="D1855" s="2" t="s">
        <v>2473</v>
      </c>
      <c r="E1855" s="27">
        <v>80101505</v>
      </c>
      <c r="F1855" s="2" t="s">
        <v>2747</v>
      </c>
      <c r="G1855" s="3">
        <v>7</v>
      </c>
      <c r="H1855" s="3">
        <v>7</v>
      </c>
      <c r="I1855" s="2">
        <v>5</v>
      </c>
      <c r="J1855" s="2">
        <v>1</v>
      </c>
      <c r="K1855" s="2" t="s">
        <v>30</v>
      </c>
      <c r="L1855" s="2" t="s">
        <v>31</v>
      </c>
      <c r="M1855" s="2" t="s">
        <v>57</v>
      </c>
      <c r="N1855" s="2">
        <v>4</v>
      </c>
      <c r="O1855" s="8">
        <v>17387500</v>
      </c>
      <c r="P1855" s="8">
        <v>17387500</v>
      </c>
      <c r="Q1855" s="1">
        <v>0</v>
      </c>
      <c r="R1855" s="2">
        <v>0</v>
      </c>
      <c r="S1855" s="2" t="s">
        <v>2729</v>
      </c>
      <c r="T1855" s="2" t="s">
        <v>2312</v>
      </c>
      <c r="U1855" s="2" t="s">
        <v>2313</v>
      </c>
      <c r="V1855" s="2" t="s">
        <v>2314</v>
      </c>
      <c r="W1855" s="2" t="s">
        <v>2730</v>
      </c>
      <c r="X1855" s="2">
        <v>52956726</v>
      </c>
      <c r="Y1855" s="96" t="s">
        <v>2731</v>
      </c>
    </row>
    <row r="1856" spans="1:25" ht="120" x14ac:dyDescent="0.2">
      <c r="A1856" s="18" t="s">
        <v>2749</v>
      </c>
      <c r="B1856" s="19" t="s">
        <v>2750</v>
      </c>
      <c r="C1856" s="19" t="s">
        <v>2751</v>
      </c>
      <c r="D1856" s="19" t="s">
        <v>2752</v>
      </c>
      <c r="E1856" s="18">
        <v>80101505</v>
      </c>
      <c r="F1856" s="24" t="s">
        <v>2753</v>
      </c>
      <c r="G1856" s="20">
        <v>1</v>
      </c>
      <c r="H1856" s="20">
        <v>1</v>
      </c>
      <c r="I1856" s="18">
        <v>11</v>
      </c>
      <c r="J1856" s="18">
        <v>1</v>
      </c>
      <c r="K1856" s="19" t="s">
        <v>30</v>
      </c>
      <c r="L1856" s="69" t="s">
        <v>31</v>
      </c>
      <c r="M1856" s="19" t="s">
        <v>57</v>
      </c>
      <c r="N1856" s="18">
        <v>0</v>
      </c>
      <c r="O1856" s="21">
        <v>139942000</v>
      </c>
      <c r="P1856" s="22">
        <v>139942000</v>
      </c>
      <c r="Q1856" s="23">
        <v>0</v>
      </c>
      <c r="R1856" s="18">
        <v>0</v>
      </c>
      <c r="S1856" s="24" t="s">
        <v>2754</v>
      </c>
      <c r="T1856" s="24" t="s">
        <v>2755</v>
      </c>
      <c r="U1856" s="24" t="s">
        <v>2756</v>
      </c>
      <c r="V1856" s="24" t="s">
        <v>2755</v>
      </c>
      <c r="W1856" s="24" t="s">
        <v>2756</v>
      </c>
      <c r="X1856" s="24">
        <v>3241000</v>
      </c>
      <c r="Y1856" s="112" t="s">
        <v>2757</v>
      </c>
    </row>
    <row r="1857" spans="1:25" ht="90" x14ac:dyDescent="0.2">
      <c r="A1857" s="18" t="s">
        <v>2758</v>
      </c>
      <c r="B1857" s="19" t="s">
        <v>2750</v>
      </c>
      <c r="C1857" s="19" t="s">
        <v>2751</v>
      </c>
      <c r="D1857" s="19" t="s">
        <v>2759</v>
      </c>
      <c r="E1857" s="18">
        <v>80101505</v>
      </c>
      <c r="F1857" s="24" t="s">
        <v>2760</v>
      </c>
      <c r="G1857" s="20">
        <v>6</v>
      </c>
      <c r="H1857" s="20">
        <v>6</v>
      </c>
      <c r="I1857" s="18">
        <v>4</v>
      </c>
      <c r="J1857" s="18">
        <v>1</v>
      </c>
      <c r="K1857" s="19" t="s">
        <v>30</v>
      </c>
      <c r="L1857" s="69" t="s">
        <v>31</v>
      </c>
      <c r="M1857" s="19" t="s">
        <v>57</v>
      </c>
      <c r="N1857" s="18">
        <v>0</v>
      </c>
      <c r="O1857" s="21">
        <v>41005000</v>
      </c>
      <c r="P1857" s="22">
        <v>41005000</v>
      </c>
      <c r="Q1857" s="23">
        <v>0</v>
      </c>
      <c r="R1857" s="18">
        <v>0</v>
      </c>
      <c r="S1857" s="24" t="s">
        <v>2754</v>
      </c>
      <c r="T1857" s="24" t="s">
        <v>2755</v>
      </c>
      <c r="U1857" s="24" t="s">
        <v>2756</v>
      </c>
      <c r="V1857" s="24" t="s">
        <v>2755</v>
      </c>
      <c r="W1857" s="24" t="s">
        <v>2756</v>
      </c>
      <c r="X1857" s="24">
        <v>3241000</v>
      </c>
      <c r="Y1857" s="24" t="s">
        <v>2757</v>
      </c>
    </row>
    <row r="1858" spans="1:25" ht="285" x14ac:dyDescent="0.2">
      <c r="A1858" s="18" t="s">
        <v>2761</v>
      </c>
      <c r="B1858" s="19" t="s">
        <v>2750</v>
      </c>
      <c r="C1858" s="19" t="s">
        <v>2751</v>
      </c>
      <c r="D1858" s="19" t="s">
        <v>2762</v>
      </c>
      <c r="E1858" s="18">
        <v>80101509</v>
      </c>
      <c r="F1858" s="24" t="s">
        <v>2763</v>
      </c>
      <c r="G1858" s="20">
        <v>1</v>
      </c>
      <c r="H1858" s="20">
        <v>1</v>
      </c>
      <c r="I1858" s="18">
        <v>11.5</v>
      </c>
      <c r="J1858" s="18">
        <v>1</v>
      </c>
      <c r="K1858" s="19" t="s">
        <v>30</v>
      </c>
      <c r="L1858" s="69" t="s">
        <v>31</v>
      </c>
      <c r="M1858" s="19" t="s">
        <v>57</v>
      </c>
      <c r="N1858" s="18">
        <v>0</v>
      </c>
      <c r="O1858" s="21">
        <v>64256779</v>
      </c>
      <c r="P1858" s="22">
        <v>64256779</v>
      </c>
      <c r="Q1858" s="23">
        <v>0</v>
      </c>
      <c r="R1858" s="18">
        <v>0</v>
      </c>
      <c r="S1858" s="24" t="s">
        <v>2754</v>
      </c>
      <c r="T1858" s="24" t="s">
        <v>2755</v>
      </c>
      <c r="U1858" s="24" t="s">
        <v>2756</v>
      </c>
      <c r="V1858" s="24" t="s">
        <v>2755</v>
      </c>
      <c r="W1858" s="24" t="s">
        <v>2756</v>
      </c>
      <c r="X1858" s="24">
        <v>3241000</v>
      </c>
      <c r="Y1858" s="24" t="s">
        <v>2757</v>
      </c>
    </row>
    <row r="1859" spans="1:25" ht="165" x14ac:dyDescent="0.2">
      <c r="A1859" s="18" t="s">
        <v>2764</v>
      </c>
      <c r="B1859" s="19" t="s">
        <v>2750</v>
      </c>
      <c r="C1859" s="19" t="s">
        <v>2751</v>
      </c>
      <c r="D1859" s="19" t="s">
        <v>2762</v>
      </c>
      <c r="E1859" s="18">
        <v>80101509</v>
      </c>
      <c r="F1859" s="24" t="s">
        <v>2765</v>
      </c>
      <c r="G1859" s="20">
        <v>1</v>
      </c>
      <c r="H1859" s="20">
        <v>1</v>
      </c>
      <c r="I1859" s="18">
        <v>11.5</v>
      </c>
      <c r="J1859" s="18">
        <v>1</v>
      </c>
      <c r="K1859" s="19" t="s">
        <v>30</v>
      </c>
      <c r="L1859" s="69" t="s">
        <v>31</v>
      </c>
      <c r="M1859" s="19" t="s">
        <v>57</v>
      </c>
      <c r="N1859" s="18">
        <v>0</v>
      </c>
      <c r="O1859" s="21">
        <v>64256779</v>
      </c>
      <c r="P1859" s="22">
        <v>64256779</v>
      </c>
      <c r="Q1859" s="23">
        <v>0</v>
      </c>
      <c r="R1859" s="18">
        <v>0</v>
      </c>
      <c r="S1859" s="24" t="s">
        <v>2754</v>
      </c>
      <c r="T1859" s="24" t="s">
        <v>2755</v>
      </c>
      <c r="U1859" s="24" t="s">
        <v>2756</v>
      </c>
      <c r="V1859" s="24" t="s">
        <v>2755</v>
      </c>
      <c r="W1859" s="24" t="s">
        <v>2756</v>
      </c>
      <c r="X1859" s="24">
        <v>3241000</v>
      </c>
      <c r="Y1859" s="24" t="s">
        <v>2757</v>
      </c>
    </row>
    <row r="1860" spans="1:25" ht="180" x14ac:dyDescent="0.2">
      <c r="A1860" s="18" t="s">
        <v>2766</v>
      </c>
      <c r="B1860" s="19" t="s">
        <v>2750</v>
      </c>
      <c r="C1860" s="19" t="s">
        <v>2751</v>
      </c>
      <c r="D1860" s="19" t="s">
        <v>2762</v>
      </c>
      <c r="E1860" s="18">
        <v>80101509</v>
      </c>
      <c r="F1860" s="24" t="s">
        <v>2767</v>
      </c>
      <c r="G1860" s="20">
        <v>1</v>
      </c>
      <c r="H1860" s="20">
        <v>1</v>
      </c>
      <c r="I1860" s="18">
        <v>11.5</v>
      </c>
      <c r="J1860" s="18">
        <v>1</v>
      </c>
      <c r="K1860" s="19" t="s">
        <v>30</v>
      </c>
      <c r="L1860" s="69" t="s">
        <v>31</v>
      </c>
      <c r="M1860" s="19" t="s">
        <v>57</v>
      </c>
      <c r="N1860" s="18">
        <v>0</v>
      </c>
      <c r="O1860" s="21">
        <v>64256779</v>
      </c>
      <c r="P1860" s="22">
        <v>64256779</v>
      </c>
      <c r="Q1860" s="23">
        <v>0</v>
      </c>
      <c r="R1860" s="18">
        <v>0</v>
      </c>
      <c r="S1860" s="24" t="s">
        <v>2754</v>
      </c>
      <c r="T1860" s="24" t="s">
        <v>2755</v>
      </c>
      <c r="U1860" s="24" t="s">
        <v>2756</v>
      </c>
      <c r="V1860" s="24" t="s">
        <v>2755</v>
      </c>
      <c r="W1860" s="24" t="s">
        <v>2756</v>
      </c>
      <c r="X1860" s="24">
        <v>3241000</v>
      </c>
      <c r="Y1860" s="24" t="s">
        <v>2757</v>
      </c>
    </row>
    <row r="1861" spans="1:25" ht="165" x14ac:dyDescent="0.2">
      <c r="A1861" s="18" t="s">
        <v>2768</v>
      </c>
      <c r="B1861" s="19" t="s">
        <v>2750</v>
      </c>
      <c r="C1861" s="19" t="s">
        <v>2751</v>
      </c>
      <c r="D1861" s="19" t="s">
        <v>2762</v>
      </c>
      <c r="E1861" s="18">
        <v>80101509</v>
      </c>
      <c r="F1861" s="24" t="s">
        <v>2769</v>
      </c>
      <c r="G1861" s="20">
        <v>1</v>
      </c>
      <c r="H1861" s="20">
        <v>1</v>
      </c>
      <c r="I1861" s="18">
        <v>11.5</v>
      </c>
      <c r="J1861" s="18">
        <v>1</v>
      </c>
      <c r="K1861" s="19" t="s">
        <v>30</v>
      </c>
      <c r="L1861" s="69" t="s">
        <v>31</v>
      </c>
      <c r="M1861" s="19" t="s">
        <v>57</v>
      </c>
      <c r="N1861" s="18">
        <v>0</v>
      </c>
      <c r="O1861" s="21">
        <v>64256779</v>
      </c>
      <c r="P1861" s="22">
        <v>64256779</v>
      </c>
      <c r="Q1861" s="23">
        <v>0</v>
      </c>
      <c r="R1861" s="18">
        <v>0</v>
      </c>
      <c r="S1861" s="24" t="s">
        <v>2754</v>
      </c>
      <c r="T1861" s="24" t="s">
        <v>2755</v>
      </c>
      <c r="U1861" s="24" t="s">
        <v>2756</v>
      </c>
      <c r="V1861" s="24" t="s">
        <v>2755</v>
      </c>
      <c r="W1861" s="24" t="s">
        <v>2756</v>
      </c>
      <c r="X1861" s="24">
        <v>3241000</v>
      </c>
      <c r="Y1861" s="24" t="s">
        <v>2757</v>
      </c>
    </row>
    <row r="1862" spans="1:25" ht="195" x14ac:dyDescent="0.2">
      <c r="A1862" s="18" t="s">
        <v>2770</v>
      </c>
      <c r="B1862" s="19" t="s">
        <v>2750</v>
      </c>
      <c r="C1862" s="19" t="s">
        <v>2751</v>
      </c>
      <c r="D1862" s="19" t="s">
        <v>2762</v>
      </c>
      <c r="E1862" s="18">
        <v>80101509</v>
      </c>
      <c r="F1862" s="24" t="s">
        <v>2771</v>
      </c>
      <c r="G1862" s="20">
        <v>1</v>
      </c>
      <c r="H1862" s="20">
        <v>1</v>
      </c>
      <c r="I1862" s="18">
        <v>11.5</v>
      </c>
      <c r="J1862" s="18">
        <v>1</v>
      </c>
      <c r="K1862" s="19" t="s">
        <v>30</v>
      </c>
      <c r="L1862" s="69" t="s">
        <v>31</v>
      </c>
      <c r="M1862" s="19" t="s">
        <v>57</v>
      </c>
      <c r="N1862" s="18">
        <v>0</v>
      </c>
      <c r="O1862" s="21">
        <v>64256779</v>
      </c>
      <c r="P1862" s="22">
        <v>64256779</v>
      </c>
      <c r="Q1862" s="23">
        <v>0</v>
      </c>
      <c r="R1862" s="18">
        <v>0</v>
      </c>
      <c r="S1862" s="24" t="s">
        <v>2754</v>
      </c>
      <c r="T1862" s="24" t="s">
        <v>2755</v>
      </c>
      <c r="U1862" s="24" t="s">
        <v>2756</v>
      </c>
      <c r="V1862" s="24" t="s">
        <v>2755</v>
      </c>
      <c r="W1862" s="24" t="s">
        <v>2756</v>
      </c>
      <c r="X1862" s="24">
        <v>3241000</v>
      </c>
      <c r="Y1862" s="24" t="s">
        <v>2757</v>
      </c>
    </row>
    <row r="1863" spans="1:25" ht="210" x14ac:dyDescent="0.2">
      <c r="A1863" s="18" t="s">
        <v>2772</v>
      </c>
      <c r="B1863" s="19" t="s">
        <v>2750</v>
      </c>
      <c r="C1863" s="19" t="s">
        <v>2751</v>
      </c>
      <c r="D1863" s="19" t="s">
        <v>2762</v>
      </c>
      <c r="E1863" s="18">
        <v>80101509</v>
      </c>
      <c r="F1863" s="24" t="s">
        <v>2773</v>
      </c>
      <c r="G1863" s="20">
        <v>1</v>
      </c>
      <c r="H1863" s="20">
        <v>1</v>
      </c>
      <c r="I1863" s="18">
        <v>11.5</v>
      </c>
      <c r="J1863" s="18">
        <v>1</v>
      </c>
      <c r="K1863" s="19" t="s">
        <v>30</v>
      </c>
      <c r="L1863" s="69" t="s">
        <v>31</v>
      </c>
      <c r="M1863" s="19" t="s">
        <v>57</v>
      </c>
      <c r="N1863" s="18">
        <v>0</v>
      </c>
      <c r="O1863" s="21">
        <v>57106699</v>
      </c>
      <c r="P1863" s="22">
        <v>57106699</v>
      </c>
      <c r="Q1863" s="23">
        <v>0</v>
      </c>
      <c r="R1863" s="18">
        <v>0</v>
      </c>
      <c r="S1863" s="24" t="s">
        <v>2754</v>
      </c>
      <c r="T1863" s="24" t="s">
        <v>2755</v>
      </c>
      <c r="U1863" s="24" t="s">
        <v>2756</v>
      </c>
      <c r="V1863" s="24" t="s">
        <v>2755</v>
      </c>
      <c r="W1863" s="24" t="s">
        <v>2756</v>
      </c>
      <c r="X1863" s="24">
        <v>3241000</v>
      </c>
      <c r="Y1863" s="24" t="s">
        <v>2757</v>
      </c>
    </row>
    <row r="1864" spans="1:25" ht="270" x14ac:dyDescent="0.2">
      <c r="A1864" s="18" t="s">
        <v>2774</v>
      </c>
      <c r="B1864" s="19" t="s">
        <v>2750</v>
      </c>
      <c r="C1864" s="19" t="s">
        <v>2751</v>
      </c>
      <c r="D1864" s="19" t="s">
        <v>2762</v>
      </c>
      <c r="E1864" s="18">
        <v>80101509</v>
      </c>
      <c r="F1864" s="24" t="s">
        <v>2775</v>
      </c>
      <c r="G1864" s="20">
        <v>1</v>
      </c>
      <c r="H1864" s="20">
        <v>1</v>
      </c>
      <c r="I1864" s="18">
        <v>11.5</v>
      </c>
      <c r="J1864" s="18">
        <v>1</v>
      </c>
      <c r="K1864" s="19" t="s">
        <v>30</v>
      </c>
      <c r="L1864" s="69" t="s">
        <v>31</v>
      </c>
      <c r="M1864" s="19" t="s">
        <v>57</v>
      </c>
      <c r="N1864" s="18">
        <v>0</v>
      </c>
      <c r="O1864" s="21">
        <v>64256779</v>
      </c>
      <c r="P1864" s="22">
        <v>64256779</v>
      </c>
      <c r="Q1864" s="23">
        <v>0</v>
      </c>
      <c r="R1864" s="18">
        <v>0</v>
      </c>
      <c r="S1864" s="24" t="s">
        <v>2754</v>
      </c>
      <c r="T1864" s="24" t="s">
        <v>2755</v>
      </c>
      <c r="U1864" s="24" t="s">
        <v>2756</v>
      </c>
      <c r="V1864" s="24" t="s">
        <v>2755</v>
      </c>
      <c r="W1864" s="24" t="s">
        <v>2756</v>
      </c>
      <c r="X1864" s="24">
        <v>3241000</v>
      </c>
      <c r="Y1864" s="24" t="s">
        <v>2757</v>
      </c>
    </row>
    <row r="1865" spans="1:25" ht="120" x14ac:dyDescent="0.2">
      <c r="A1865" s="18" t="s">
        <v>2776</v>
      </c>
      <c r="B1865" s="19" t="s">
        <v>2750</v>
      </c>
      <c r="C1865" s="19" t="s">
        <v>2751</v>
      </c>
      <c r="D1865" s="19" t="s">
        <v>2762</v>
      </c>
      <c r="E1865" s="18">
        <v>80161506</v>
      </c>
      <c r="F1865" s="24" t="s">
        <v>2777</v>
      </c>
      <c r="G1865" s="20">
        <v>1</v>
      </c>
      <c r="H1865" s="20">
        <v>1</v>
      </c>
      <c r="I1865" s="18">
        <v>11.5</v>
      </c>
      <c r="J1865" s="18">
        <v>1</v>
      </c>
      <c r="K1865" s="19" t="s">
        <v>30</v>
      </c>
      <c r="L1865" s="69" t="s">
        <v>31</v>
      </c>
      <c r="M1865" s="19" t="s">
        <v>57</v>
      </c>
      <c r="N1865" s="18">
        <v>0</v>
      </c>
      <c r="O1865" s="21">
        <v>72142720</v>
      </c>
      <c r="P1865" s="22">
        <v>72142720</v>
      </c>
      <c r="Q1865" s="23">
        <v>0</v>
      </c>
      <c r="R1865" s="18">
        <v>0</v>
      </c>
      <c r="S1865" s="24" t="s">
        <v>2754</v>
      </c>
      <c r="T1865" s="24" t="s">
        <v>2755</v>
      </c>
      <c r="U1865" s="24" t="s">
        <v>2756</v>
      </c>
      <c r="V1865" s="24" t="s">
        <v>2755</v>
      </c>
      <c r="W1865" s="24" t="s">
        <v>2756</v>
      </c>
      <c r="X1865" s="24">
        <v>3241000</v>
      </c>
      <c r="Y1865" s="24" t="s">
        <v>2757</v>
      </c>
    </row>
    <row r="1866" spans="1:25" ht="135" x14ac:dyDescent="0.2">
      <c r="A1866" s="18" t="s">
        <v>2778</v>
      </c>
      <c r="B1866" s="19" t="s">
        <v>2750</v>
      </c>
      <c r="C1866" s="19" t="s">
        <v>2751</v>
      </c>
      <c r="D1866" s="19" t="s">
        <v>2762</v>
      </c>
      <c r="E1866" s="18">
        <v>80161506</v>
      </c>
      <c r="F1866" s="24" t="s">
        <v>2779</v>
      </c>
      <c r="G1866" s="20">
        <v>1</v>
      </c>
      <c r="H1866" s="20">
        <v>1</v>
      </c>
      <c r="I1866" s="18">
        <v>11.5</v>
      </c>
      <c r="J1866" s="18">
        <v>1</v>
      </c>
      <c r="K1866" s="19" t="s">
        <v>30</v>
      </c>
      <c r="L1866" s="69" t="s">
        <v>31</v>
      </c>
      <c r="M1866" s="19" t="s">
        <v>57</v>
      </c>
      <c r="N1866" s="18">
        <v>0</v>
      </c>
      <c r="O1866" s="21">
        <v>41860000</v>
      </c>
      <c r="P1866" s="22">
        <v>41860000</v>
      </c>
      <c r="Q1866" s="23">
        <v>0</v>
      </c>
      <c r="R1866" s="18">
        <v>0</v>
      </c>
      <c r="S1866" s="24" t="s">
        <v>2754</v>
      </c>
      <c r="T1866" s="24" t="s">
        <v>2755</v>
      </c>
      <c r="U1866" s="24" t="s">
        <v>2756</v>
      </c>
      <c r="V1866" s="24" t="s">
        <v>2755</v>
      </c>
      <c r="W1866" s="24" t="s">
        <v>2756</v>
      </c>
      <c r="X1866" s="24">
        <v>3241000</v>
      </c>
      <c r="Y1866" s="24" t="s">
        <v>2757</v>
      </c>
    </row>
    <row r="1867" spans="1:25" ht="165" x14ac:dyDescent="0.2">
      <c r="A1867" s="18" t="s">
        <v>2780</v>
      </c>
      <c r="B1867" s="19" t="s">
        <v>2750</v>
      </c>
      <c r="C1867" s="19" t="s">
        <v>2751</v>
      </c>
      <c r="D1867" s="19" t="s">
        <v>2762</v>
      </c>
      <c r="E1867" s="18">
        <v>80101604</v>
      </c>
      <c r="F1867" s="24" t="s">
        <v>2781</v>
      </c>
      <c r="G1867" s="20">
        <v>1</v>
      </c>
      <c r="H1867" s="20">
        <v>1</v>
      </c>
      <c r="I1867" s="18">
        <v>10.7</v>
      </c>
      <c r="J1867" s="18">
        <v>1</v>
      </c>
      <c r="K1867" s="19" t="s">
        <v>30</v>
      </c>
      <c r="L1867" s="69" t="s">
        <v>31</v>
      </c>
      <c r="M1867" s="19" t="s">
        <v>57</v>
      </c>
      <c r="N1867" s="18">
        <v>0</v>
      </c>
      <c r="O1867" s="21">
        <v>83460000</v>
      </c>
      <c r="P1867" s="22">
        <v>83460000</v>
      </c>
      <c r="Q1867" s="23">
        <v>0</v>
      </c>
      <c r="R1867" s="18">
        <v>0</v>
      </c>
      <c r="S1867" s="24" t="s">
        <v>2754</v>
      </c>
      <c r="T1867" s="24" t="s">
        <v>2755</v>
      </c>
      <c r="U1867" s="24" t="s">
        <v>2756</v>
      </c>
      <c r="V1867" s="24" t="s">
        <v>2755</v>
      </c>
      <c r="W1867" s="24" t="s">
        <v>2756</v>
      </c>
      <c r="X1867" s="24">
        <v>3241000</v>
      </c>
      <c r="Y1867" s="24" t="s">
        <v>2757</v>
      </c>
    </row>
    <row r="1868" spans="1:25" ht="105" x14ac:dyDescent="0.2">
      <c r="A1868" s="18" t="s">
        <v>2782</v>
      </c>
      <c r="B1868" s="19" t="s">
        <v>2750</v>
      </c>
      <c r="C1868" s="19" t="s">
        <v>2751</v>
      </c>
      <c r="D1868" s="19" t="s">
        <v>2783</v>
      </c>
      <c r="E1868" s="18">
        <v>80101506</v>
      </c>
      <c r="F1868" s="24" t="s">
        <v>2784</v>
      </c>
      <c r="G1868" s="20">
        <v>3</v>
      </c>
      <c r="H1868" s="20">
        <v>3</v>
      </c>
      <c r="I1868" s="18">
        <v>9</v>
      </c>
      <c r="J1868" s="18">
        <v>1</v>
      </c>
      <c r="K1868" s="19" t="s">
        <v>944</v>
      </c>
      <c r="L1868" s="69" t="s">
        <v>1194</v>
      </c>
      <c r="M1868" s="19" t="s">
        <v>945</v>
      </c>
      <c r="N1868" s="18">
        <v>0</v>
      </c>
      <c r="O1868" s="21">
        <v>260974000</v>
      </c>
      <c r="P1868" s="21">
        <v>260974000</v>
      </c>
      <c r="Q1868" s="23">
        <v>0</v>
      </c>
      <c r="R1868" s="18">
        <v>0</v>
      </c>
      <c r="S1868" s="24" t="s">
        <v>2754</v>
      </c>
      <c r="T1868" s="24" t="s">
        <v>2755</v>
      </c>
      <c r="U1868" s="24" t="s">
        <v>2756</v>
      </c>
      <c r="V1868" s="24" t="s">
        <v>2755</v>
      </c>
      <c r="W1868" s="24" t="s">
        <v>2756</v>
      </c>
      <c r="X1868" s="24">
        <v>3241000</v>
      </c>
      <c r="Y1868" s="24" t="s">
        <v>2757</v>
      </c>
    </row>
    <row r="1869" spans="1:25" ht="90" x14ac:dyDescent="0.2">
      <c r="A1869" s="18" t="s">
        <v>2785</v>
      </c>
      <c r="B1869" s="19" t="s">
        <v>2750</v>
      </c>
      <c r="C1869" s="19" t="s">
        <v>2751</v>
      </c>
      <c r="D1869" s="19" t="s">
        <v>2786</v>
      </c>
      <c r="E1869" s="18">
        <v>76101500</v>
      </c>
      <c r="F1869" s="24" t="s">
        <v>3909</v>
      </c>
      <c r="G1869" s="20">
        <v>7</v>
      </c>
      <c r="H1869" s="20">
        <v>7</v>
      </c>
      <c r="I1869" s="18">
        <v>4</v>
      </c>
      <c r="J1869" s="18">
        <v>1</v>
      </c>
      <c r="K1869" s="19" t="s">
        <v>2787</v>
      </c>
      <c r="L1869" s="69" t="s">
        <v>848</v>
      </c>
      <c r="M1869" s="19" t="s">
        <v>917</v>
      </c>
      <c r="N1869" s="18">
        <v>0</v>
      </c>
      <c r="O1869" s="21">
        <v>24095000</v>
      </c>
      <c r="P1869" s="22">
        <v>24095000</v>
      </c>
      <c r="Q1869" s="23">
        <v>0</v>
      </c>
      <c r="R1869" s="18">
        <v>0</v>
      </c>
      <c r="S1869" s="24" t="s">
        <v>2754</v>
      </c>
      <c r="T1869" s="24" t="s">
        <v>2755</v>
      </c>
      <c r="U1869" s="24" t="s">
        <v>2756</v>
      </c>
      <c r="V1869" s="24" t="s">
        <v>2755</v>
      </c>
      <c r="W1869" s="24" t="s">
        <v>2756</v>
      </c>
      <c r="X1869" s="24">
        <v>3241000</v>
      </c>
      <c r="Y1869" s="24" t="s">
        <v>2757</v>
      </c>
    </row>
    <row r="1870" spans="1:25" ht="240" x14ac:dyDescent="0.2">
      <c r="A1870" s="18" t="s">
        <v>2788</v>
      </c>
      <c r="B1870" s="19" t="s">
        <v>2750</v>
      </c>
      <c r="C1870" s="19" t="s">
        <v>2789</v>
      </c>
      <c r="D1870" s="19" t="s">
        <v>2790</v>
      </c>
      <c r="E1870" s="24" t="s">
        <v>2791</v>
      </c>
      <c r="F1870" s="24" t="s">
        <v>29</v>
      </c>
      <c r="G1870" s="20">
        <v>1</v>
      </c>
      <c r="H1870" s="20">
        <v>1</v>
      </c>
      <c r="I1870" s="18">
        <v>11</v>
      </c>
      <c r="J1870" s="18">
        <v>1</v>
      </c>
      <c r="K1870" s="19" t="s">
        <v>30</v>
      </c>
      <c r="L1870" s="69" t="s">
        <v>31</v>
      </c>
      <c r="M1870" s="19" t="s">
        <v>911</v>
      </c>
      <c r="N1870" s="18">
        <v>0</v>
      </c>
      <c r="O1870" s="21">
        <v>120000000</v>
      </c>
      <c r="P1870" s="22">
        <v>120000000</v>
      </c>
      <c r="Q1870" s="23">
        <v>0</v>
      </c>
      <c r="R1870" s="18">
        <v>0</v>
      </c>
      <c r="S1870" s="24" t="s">
        <v>2754</v>
      </c>
      <c r="T1870" s="24" t="s">
        <v>2755</v>
      </c>
      <c r="U1870" s="24" t="s">
        <v>2756</v>
      </c>
      <c r="V1870" s="24" t="s">
        <v>2755</v>
      </c>
      <c r="W1870" s="24" t="s">
        <v>2756</v>
      </c>
      <c r="X1870" s="24">
        <v>3241000</v>
      </c>
      <c r="Y1870" s="24" t="s">
        <v>2757</v>
      </c>
    </row>
    <row r="1871" spans="1:25" ht="240" x14ac:dyDescent="0.2">
      <c r="A1871" s="18" t="s">
        <v>2788</v>
      </c>
      <c r="B1871" s="19" t="s">
        <v>2750</v>
      </c>
      <c r="C1871" s="19" t="s">
        <v>2789</v>
      </c>
      <c r="D1871" s="19" t="s">
        <v>2792</v>
      </c>
      <c r="E1871" s="24" t="s">
        <v>2791</v>
      </c>
      <c r="F1871" s="24" t="s">
        <v>29</v>
      </c>
      <c r="G1871" s="20">
        <v>1</v>
      </c>
      <c r="H1871" s="20">
        <v>1</v>
      </c>
      <c r="I1871" s="18">
        <v>11</v>
      </c>
      <c r="J1871" s="18">
        <v>1</v>
      </c>
      <c r="K1871" s="19" t="s">
        <v>30</v>
      </c>
      <c r="L1871" s="69" t="s">
        <v>31</v>
      </c>
      <c r="M1871" s="19" t="s">
        <v>911</v>
      </c>
      <c r="N1871" s="18">
        <v>0</v>
      </c>
      <c r="O1871" s="21">
        <v>300000000</v>
      </c>
      <c r="P1871" s="22">
        <v>300000000</v>
      </c>
      <c r="Q1871" s="23">
        <v>0</v>
      </c>
      <c r="R1871" s="18">
        <v>0</v>
      </c>
      <c r="S1871" s="24" t="s">
        <v>2754</v>
      </c>
      <c r="T1871" s="24" t="s">
        <v>2755</v>
      </c>
      <c r="U1871" s="24" t="s">
        <v>2756</v>
      </c>
      <c r="V1871" s="24" t="s">
        <v>2755</v>
      </c>
      <c r="W1871" s="24" t="s">
        <v>2756</v>
      </c>
      <c r="X1871" s="24">
        <v>3241000</v>
      </c>
      <c r="Y1871" s="24" t="s">
        <v>2757</v>
      </c>
    </row>
    <row r="1872" spans="1:25" ht="210" x14ac:dyDescent="0.2">
      <c r="A1872" s="18" t="s">
        <v>2793</v>
      </c>
      <c r="B1872" s="19" t="s">
        <v>2750</v>
      </c>
      <c r="C1872" s="19" t="s">
        <v>2794</v>
      </c>
      <c r="D1872" s="19" t="s">
        <v>2795</v>
      </c>
      <c r="E1872" s="18">
        <v>80101509</v>
      </c>
      <c r="F1872" s="24" t="s">
        <v>2796</v>
      </c>
      <c r="G1872" s="20">
        <v>1</v>
      </c>
      <c r="H1872" s="20">
        <v>1</v>
      </c>
      <c r="I1872" s="18">
        <v>11.5</v>
      </c>
      <c r="J1872" s="18">
        <v>1</v>
      </c>
      <c r="K1872" s="19" t="s">
        <v>30</v>
      </c>
      <c r="L1872" s="69" t="s">
        <v>31</v>
      </c>
      <c r="M1872" s="19" t="s">
        <v>57</v>
      </c>
      <c r="N1872" s="18">
        <v>0</v>
      </c>
      <c r="O1872" s="21">
        <v>72450000</v>
      </c>
      <c r="P1872" s="22">
        <v>72450000</v>
      </c>
      <c r="Q1872" s="23">
        <v>0</v>
      </c>
      <c r="R1872" s="18">
        <v>0</v>
      </c>
      <c r="S1872" s="24" t="s">
        <v>2754</v>
      </c>
      <c r="T1872" s="24" t="s">
        <v>2755</v>
      </c>
      <c r="U1872" s="24" t="s">
        <v>2756</v>
      </c>
      <c r="V1872" s="24" t="s">
        <v>2755</v>
      </c>
      <c r="W1872" s="24" t="s">
        <v>2756</v>
      </c>
      <c r="X1872" s="24">
        <v>3241000</v>
      </c>
      <c r="Y1872" s="24" t="s">
        <v>2757</v>
      </c>
    </row>
    <row r="1873" spans="1:25" ht="315" x14ac:dyDescent="0.2">
      <c r="A1873" s="18" t="s">
        <v>2797</v>
      </c>
      <c r="B1873" s="19" t="s">
        <v>2750</v>
      </c>
      <c r="C1873" s="19" t="s">
        <v>2794</v>
      </c>
      <c r="D1873" s="19" t="s">
        <v>2795</v>
      </c>
      <c r="E1873" s="18">
        <v>80101509</v>
      </c>
      <c r="F1873" s="24" t="s">
        <v>2798</v>
      </c>
      <c r="G1873" s="20">
        <v>1</v>
      </c>
      <c r="H1873" s="20">
        <v>1</v>
      </c>
      <c r="I1873" s="18">
        <v>11.5</v>
      </c>
      <c r="J1873" s="18">
        <v>1</v>
      </c>
      <c r="K1873" s="19" t="s">
        <v>30</v>
      </c>
      <c r="L1873" s="69" t="s">
        <v>31</v>
      </c>
      <c r="M1873" s="19" t="s">
        <v>57</v>
      </c>
      <c r="N1873" s="18">
        <v>0</v>
      </c>
      <c r="O1873" s="21">
        <v>50997440</v>
      </c>
      <c r="P1873" s="21">
        <v>50997440</v>
      </c>
      <c r="Q1873" s="23">
        <v>0</v>
      </c>
      <c r="R1873" s="18">
        <v>0</v>
      </c>
      <c r="S1873" s="24" t="s">
        <v>2754</v>
      </c>
      <c r="T1873" s="24" t="s">
        <v>2755</v>
      </c>
      <c r="U1873" s="24" t="s">
        <v>2756</v>
      </c>
      <c r="V1873" s="24" t="s">
        <v>2755</v>
      </c>
      <c r="W1873" s="24" t="s">
        <v>2756</v>
      </c>
      <c r="X1873" s="24">
        <v>3241000</v>
      </c>
      <c r="Y1873" s="24" t="s">
        <v>2757</v>
      </c>
    </row>
    <row r="1874" spans="1:25" ht="210" x14ac:dyDescent="0.2">
      <c r="A1874" s="18" t="s">
        <v>2799</v>
      </c>
      <c r="B1874" s="19" t="s">
        <v>2750</v>
      </c>
      <c r="C1874" s="19" t="s">
        <v>2794</v>
      </c>
      <c r="D1874" s="19" t="s">
        <v>2795</v>
      </c>
      <c r="E1874" s="18">
        <v>80101509</v>
      </c>
      <c r="F1874" s="24" t="s">
        <v>2800</v>
      </c>
      <c r="G1874" s="20">
        <v>1</v>
      </c>
      <c r="H1874" s="20">
        <v>1</v>
      </c>
      <c r="I1874" s="18">
        <v>11.5</v>
      </c>
      <c r="J1874" s="18">
        <v>1</v>
      </c>
      <c r="K1874" s="19" t="s">
        <v>30</v>
      </c>
      <c r="L1874" s="69" t="s">
        <v>31</v>
      </c>
      <c r="M1874" s="19" t="s">
        <v>911</v>
      </c>
      <c r="N1874" s="18">
        <v>0</v>
      </c>
      <c r="O1874" s="21">
        <v>35650000</v>
      </c>
      <c r="P1874" s="22">
        <v>35650000</v>
      </c>
      <c r="Q1874" s="23">
        <v>0</v>
      </c>
      <c r="R1874" s="18">
        <v>0</v>
      </c>
      <c r="S1874" s="24" t="s">
        <v>2754</v>
      </c>
      <c r="T1874" s="24" t="s">
        <v>2755</v>
      </c>
      <c r="U1874" s="24" t="s">
        <v>2756</v>
      </c>
      <c r="V1874" s="24" t="s">
        <v>2755</v>
      </c>
      <c r="W1874" s="24" t="s">
        <v>2756</v>
      </c>
      <c r="X1874" s="24">
        <v>3241000</v>
      </c>
      <c r="Y1874" s="24" t="s">
        <v>2757</v>
      </c>
    </row>
    <row r="1875" spans="1:25" ht="300" x14ac:dyDescent="0.2">
      <c r="A1875" s="18" t="s">
        <v>2801</v>
      </c>
      <c r="B1875" s="19" t="s">
        <v>2750</v>
      </c>
      <c r="C1875" s="19" t="s">
        <v>2794</v>
      </c>
      <c r="D1875" s="19" t="s">
        <v>2795</v>
      </c>
      <c r="E1875" s="18">
        <v>80101509</v>
      </c>
      <c r="F1875" s="24" t="s">
        <v>2802</v>
      </c>
      <c r="G1875" s="20">
        <v>1</v>
      </c>
      <c r="H1875" s="20">
        <v>1</v>
      </c>
      <c r="I1875" s="18">
        <v>11.5</v>
      </c>
      <c r="J1875" s="18">
        <v>1</v>
      </c>
      <c r="K1875" s="19" t="s">
        <v>30</v>
      </c>
      <c r="L1875" s="69" t="s">
        <v>31</v>
      </c>
      <c r="M1875" s="19" t="s">
        <v>911</v>
      </c>
      <c r="N1875" s="18">
        <v>0</v>
      </c>
      <c r="O1875" s="21">
        <v>31873400</v>
      </c>
      <c r="P1875" s="21">
        <v>31873400</v>
      </c>
      <c r="Q1875" s="23">
        <v>0</v>
      </c>
      <c r="R1875" s="18">
        <v>0</v>
      </c>
      <c r="S1875" s="24" t="s">
        <v>2754</v>
      </c>
      <c r="T1875" s="24" t="s">
        <v>2755</v>
      </c>
      <c r="U1875" s="24" t="s">
        <v>2756</v>
      </c>
      <c r="V1875" s="24" t="s">
        <v>2755</v>
      </c>
      <c r="W1875" s="24" t="s">
        <v>2756</v>
      </c>
      <c r="X1875" s="24">
        <v>3241000</v>
      </c>
      <c r="Y1875" s="24" t="s">
        <v>2757</v>
      </c>
    </row>
    <row r="1876" spans="1:25" ht="225" x14ac:dyDescent="0.2">
      <c r="A1876" s="18" t="s">
        <v>2803</v>
      </c>
      <c r="B1876" s="19" t="s">
        <v>2750</v>
      </c>
      <c r="C1876" s="19" t="s">
        <v>2794</v>
      </c>
      <c r="D1876" s="19" t="s">
        <v>2795</v>
      </c>
      <c r="E1876" s="18">
        <v>80101509</v>
      </c>
      <c r="F1876" s="24" t="s">
        <v>2804</v>
      </c>
      <c r="G1876" s="20">
        <v>1</v>
      </c>
      <c r="H1876" s="20">
        <v>1</v>
      </c>
      <c r="I1876" s="18">
        <v>11.5</v>
      </c>
      <c r="J1876" s="18">
        <v>1</v>
      </c>
      <c r="K1876" s="19" t="s">
        <v>30</v>
      </c>
      <c r="L1876" s="69" t="s">
        <v>31</v>
      </c>
      <c r="M1876" s="19" t="s">
        <v>911</v>
      </c>
      <c r="N1876" s="18">
        <v>0</v>
      </c>
      <c r="O1876" s="21">
        <v>23752560</v>
      </c>
      <c r="P1876" s="21">
        <v>23752560</v>
      </c>
      <c r="Q1876" s="23">
        <v>0</v>
      </c>
      <c r="R1876" s="18">
        <v>0</v>
      </c>
      <c r="S1876" s="24" t="s">
        <v>2754</v>
      </c>
      <c r="T1876" s="24" t="s">
        <v>2755</v>
      </c>
      <c r="U1876" s="24" t="s">
        <v>2756</v>
      </c>
      <c r="V1876" s="24" t="s">
        <v>2755</v>
      </c>
      <c r="W1876" s="24" t="s">
        <v>2756</v>
      </c>
      <c r="X1876" s="24">
        <v>3241000</v>
      </c>
      <c r="Y1876" s="24" t="s">
        <v>2757</v>
      </c>
    </row>
    <row r="1877" spans="1:25" ht="225" x14ac:dyDescent="0.2">
      <c r="A1877" s="18" t="s">
        <v>2805</v>
      </c>
      <c r="B1877" s="19" t="s">
        <v>2750</v>
      </c>
      <c r="C1877" s="19" t="s">
        <v>2794</v>
      </c>
      <c r="D1877" s="19" t="s">
        <v>2795</v>
      </c>
      <c r="E1877" s="18">
        <v>80101509</v>
      </c>
      <c r="F1877" s="24" t="s">
        <v>2804</v>
      </c>
      <c r="G1877" s="20">
        <v>1</v>
      </c>
      <c r="H1877" s="20">
        <v>1</v>
      </c>
      <c r="I1877" s="18">
        <v>11.5</v>
      </c>
      <c r="J1877" s="18">
        <v>1</v>
      </c>
      <c r="K1877" s="19" t="s">
        <v>30</v>
      </c>
      <c r="L1877" s="69" t="s">
        <v>31</v>
      </c>
      <c r="M1877" s="19" t="s">
        <v>911</v>
      </c>
      <c r="N1877" s="18">
        <v>0</v>
      </c>
      <c r="O1877" s="21">
        <v>23752560</v>
      </c>
      <c r="P1877" s="21">
        <v>23752560</v>
      </c>
      <c r="Q1877" s="23">
        <v>0</v>
      </c>
      <c r="R1877" s="18">
        <v>0</v>
      </c>
      <c r="S1877" s="24" t="s">
        <v>2754</v>
      </c>
      <c r="T1877" s="24" t="s">
        <v>2755</v>
      </c>
      <c r="U1877" s="24" t="s">
        <v>2756</v>
      </c>
      <c r="V1877" s="24" t="s">
        <v>2755</v>
      </c>
      <c r="W1877" s="24" t="s">
        <v>2756</v>
      </c>
      <c r="X1877" s="24">
        <v>3241000</v>
      </c>
      <c r="Y1877" s="24" t="s">
        <v>2757</v>
      </c>
    </row>
    <row r="1878" spans="1:25" ht="165" x14ac:dyDescent="0.2">
      <c r="A1878" s="18" t="s">
        <v>2806</v>
      </c>
      <c r="B1878" s="19" t="s">
        <v>2750</v>
      </c>
      <c r="C1878" s="19" t="s">
        <v>2794</v>
      </c>
      <c r="D1878" s="19" t="s">
        <v>2795</v>
      </c>
      <c r="E1878" s="18">
        <v>80101509</v>
      </c>
      <c r="F1878" s="24" t="s">
        <v>2807</v>
      </c>
      <c r="G1878" s="20">
        <v>1</v>
      </c>
      <c r="H1878" s="20">
        <v>1</v>
      </c>
      <c r="I1878" s="18">
        <v>11</v>
      </c>
      <c r="J1878" s="18">
        <v>1</v>
      </c>
      <c r="K1878" s="19" t="s">
        <v>30</v>
      </c>
      <c r="L1878" s="69" t="s">
        <v>31</v>
      </c>
      <c r="M1878" s="19" t="s">
        <v>57</v>
      </c>
      <c r="N1878" s="18">
        <v>0</v>
      </c>
      <c r="O1878" s="21">
        <v>63342000</v>
      </c>
      <c r="P1878" s="22">
        <v>63342000</v>
      </c>
      <c r="Q1878" s="23">
        <v>0</v>
      </c>
      <c r="R1878" s="18">
        <v>0</v>
      </c>
      <c r="S1878" s="24" t="s">
        <v>2754</v>
      </c>
      <c r="T1878" s="24" t="s">
        <v>2755</v>
      </c>
      <c r="U1878" s="24" t="s">
        <v>2756</v>
      </c>
      <c r="V1878" s="24" t="s">
        <v>2755</v>
      </c>
      <c r="W1878" s="24" t="s">
        <v>2756</v>
      </c>
      <c r="X1878" s="24">
        <v>3241000</v>
      </c>
      <c r="Y1878" s="24" t="s">
        <v>2757</v>
      </c>
    </row>
    <row r="1879" spans="1:25" ht="240" x14ac:dyDescent="0.2">
      <c r="A1879" s="18" t="s">
        <v>2808</v>
      </c>
      <c r="B1879" s="19" t="s">
        <v>2750</v>
      </c>
      <c r="C1879" s="19" t="s">
        <v>2794</v>
      </c>
      <c r="D1879" s="19" t="s">
        <v>2795</v>
      </c>
      <c r="E1879" s="18">
        <v>80101509</v>
      </c>
      <c r="F1879" s="24" t="s">
        <v>2809</v>
      </c>
      <c r="G1879" s="20">
        <v>1</v>
      </c>
      <c r="H1879" s="20">
        <v>1</v>
      </c>
      <c r="I1879" s="18">
        <v>11.5</v>
      </c>
      <c r="J1879" s="18">
        <v>1</v>
      </c>
      <c r="K1879" s="19" t="s">
        <v>30</v>
      </c>
      <c r="L1879" s="69" t="s">
        <v>31</v>
      </c>
      <c r="M1879" s="19" t="s">
        <v>57</v>
      </c>
      <c r="N1879" s="18">
        <v>0</v>
      </c>
      <c r="O1879" s="21">
        <v>72450000</v>
      </c>
      <c r="P1879" s="22">
        <v>72450000</v>
      </c>
      <c r="Q1879" s="23">
        <v>0</v>
      </c>
      <c r="R1879" s="18">
        <v>0</v>
      </c>
      <c r="S1879" s="24" t="s">
        <v>2754</v>
      </c>
      <c r="T1879" s="24" t="s">
        <v>2755</v>
      </c>
      <c r="U1879" s="24" t="s">
        <v>2756</v>
      </c>
      <c r="V1879" s="24" t="s">
        <v>2755</v>
      </c>
      <c r="W1879" s="24" t="s">
        <v>2756</v>
      </c>
      <c r="X1879" s="24">
        <v>3241000</v>
      </c>
      <c r="Y1879" s="24" t="s">
        <v>2757</v>
      </c>
    </row>
    <row r="1880" spans="1:25" ht="225" x14ac:dyDescent="0.2">
      <c r="A1880" s="18" t="s">
        <v>2810</v>
      </c>
      <c r="B1880" s="19" t="s">
        <v>2750</v>
      </c>
      <c r="C1880" s="19" t="s">
        <v>2794</v>
      </c>
      <c r="D1880" s="19" t="s">
        <v>2795</v>
      </c>
      <c r="E1880" s="18">
        <v>80101509</v>
      </c>
      <c r="F1880" s="24" t="s">
        <v>2811</v>
      </c>
      <c r="G1880" s="20">
        <v>1</v>
      </c>
      <c r="H1880" s="20">
        <v>1</v>
      </c>
      <c r="I1880" s="18">
        <v>11.5</v>
      </c>
      <c r="J1880" s="18">
        <v>1</v>
      </c>
      <c r="K1880" s="19" t="s">
        <v>30</v>
      </c>
      <c r="L1880" s="69" t="s">
        <v>31</v>
      </c>
      <c r="M1880" s="19" t="s">
        <v>57</v>
      </c>
      <c r="N1880" s="18">
        <v>0</v>
      </c>
      <c r="O1880" s="21">
        <v>65780000</v>
      </c>
      <c r="P1880" s="22">
        <v>65780000</v>
      </c>
      <c r="Q1880" s="23">
        <v>0</v>
      </c>
      <c r="R1880" s="18">
        <v>0</v>
      </c>
      <c r="S1880" s="24" t="s">
        <v>2754</v>
      </c>
      <c r="T1880" s="24" t="s">
        <v>2755</v>
      </c>
      <c r="U1880" s="24" t="s">
        <v>2756</v>
      </c>
      <c r="V1880" s="24" t="s">
        <v>2755</v>
      </c>
      <c r="W1880" s="24" t="s">
        <v>2756</v>
      </c>
      <c r="X1880" s="24">
        <v>3241000</v>
      </c>
      <c r="Y1880" s="24" t="s">
        <v>2757</v>
      </c>
    </row>
    <row r="1881" spans="1:25" ht="270" x14ac:dyDescent="0.2">
      <c r="A1881" s="18" t="s">
        <v>2812</v>
      </c>
      <c r="B1881" s="19" t="s">
        <v>2750</v>
      </c>
      <c r="C1881" s="19" t="s">
        <v>2794</v>
      </c>
      <c r="D1881" s="19" t="s">
        <v>2795</v>
      </c>
      <c r="E1881" s="18">
        <v>80121704</v>
      </c>
      <c r="F1881" s="24" t="s">
        <v>2813</v>
      </c>
      <c r="G1881" s="20">
        <v>1</v>
      </c>
      <c r="H1881" s="20">
        <v>1</v>
      </c>
      <c r="I1881" s="18">
        <v>11.5</v>
      </c>
      <c r="J1881" s="18">
        <v>1</v>
      </c>
      <c r="K1881" s="19" t="s">
        <v>30</v>
      </c>
      <c r="L1881" s="69" t="s">
        <v>31</v>
      </c>
      <c r="M1881" s="19" t="s">
        <v>57</v>
      </c>
      <c r="N1881" s="18">
        <v>0</v>
      </c>
      <c r="O1881" s="21" t="s">
        <v>2814</v>
      </c>
      <c r="P1881" s="22" t="s">
        <v>2814</v>
      </c>
      <c r="Q1881" s="23">
        <v>0</v>
      </c>
      <c r="R1881" s="18">
        <v>0</v>
      </c>
      <c r="S1881" s="24" t="s">
        <v>2754</v>
      </c>
      <c r="T1881" s="24" t="s">
        <v>2755</v>
      </c>
      <c r="U1881" s="24" t="s">
        <v>2756</v>
      </c>
      <c r="V1881" s="24" t="s">
        <v>2755</v>
      </c>
      <c r="W1881" s="24" t="s">
        <v>2756</v>
      </c>
      <c r="X1881" s="24">
        <v>3241000</v>
      </c>
      <c r="Y1881" s="24" t="s">
        <v>2757</v>
      </c>
    </row>
    <row r="1882" spans="1:25" ht="210" x14ac:dyDescent="0.2">
      <c r="A1882" s="18" t="s">
        <v>2815</v>
      </c>
      <c r="B1882" s="19" t="s">
        <v>2750</v>
      </c>
      <c r="C1882" s="19" t="s">
        <v>2794</v>
      </c>
      <c r="D1882" s="19" t="s">
        <v>2816</v>
      </c>
      <c r="E1882" s="19" t="s">
        <v>2817</v>
      </c>
      <c r="F1882" s="24" t="s">
        <v>2818</v>
      </c>
      <c r="G1882" s="20">
        <v>1</v>
      </c>
      <c r="H1882" s="20">
        <v>1</v>
      </c>
      <c r="I1882" s="18">
        <v>7</v>
      </c>
      <c r="J1882" s="18">
        <v>1</v>
      </c>
      <c r="K1882" s="19" t="s">
        <v>1251</v>
      </c>
      <c r="L1882" s="69" t="s">
        <v>1252</v>
      </c>
      <c r="M1882" s="19" t="s">
        <v>917</v>
      </c>
      <c r="N1882" s="18">
        <v>0</v>
      </c>
      <c r="O1882" s="21">
        <v>1812864756</v>
      </c>
      <c r="P1882" s="22">
        <v>1812864756</v>
      </c>
      <c r="Q1882" s="23">
        <v>0</v>
      </c>
      <c r="R1882" s="18">
        <v>0</v>
      </c>
      <c r="S1882" s="24" t="s">
        <v>2754</v>
      </c>
      <c r="T1882" s="24" t="s">
        <v>2755</v>
      </c>
      <c r="U1882" s="24" t="s">
        <v>2756</v>
      </c>
      <c r="V1882" s="24" t="s">
        <v>2755</v>
      </c>
      <c r="W1882" s="24" t="s">
        <v>2756</v>
      </c>
      <c r="X1882" s="24">
        <v>3241000</v>
      </c>
      <c r="Y1882" s="24" t="s">
        <v>2757</v>
      </c>
    </row>
    <row r="1883" spans="1:25" ht="105" x14ac:dyDescent="0.2">
      <c r="A1883" s="18" t="s">
        <v>2819</v>
      </c>
      <c r="B1883" s="19" t="s">
        <v>2750</v>
      </c>
      <c r="C1883" s="19" t="s">
        <v>2794</v>
      </c>
      <c r="D1883" s="19" t="s">
        <v>2795</v>
      </c>
      <c r="E1883" s="18">
        <v>80101509</v>
      </c>
      <c r="F1883" s="24" t="s">
        <v>2820</v>
      </c>
      <c r="G1883" s="20">
        <v>1</v>
      </c>
      <c r="H1883" s="20">
        <v>1</v>
      </c>
      <c r="I1883" s="18">
        <v>11.5</v>
      </c>
      <c r="J1883" s="18">
        <v>1</v>
      </c>
      <c r="K1883" s="19" t="s">
        <v>30</v>
      </c>
      <c r="L1883" s="69" t="s">
        <v>31</v>
      </c>
      <c r="M1883" s="19" t="s">
        <v>57</v>
      </c>
      <c r="N1883" s="18">
        <v>0</v>
      </c>
      <c r="O1883" s="113">
        <v>63342000</v>
      </c>
      <c r="P1883" s="113">
        <v>63342000</v>
      </c>
      <c r="Q1883" s="23">
        <v>0</v>
      </c>
      <c r="R1883" s="18">
        <v>0</v>
      </c>
      <c r="S1883" s="24" t="s">
        <v>2754</v>
      </c>
      <c r="T1883" s="24" t="s">
        <v>2755</v>
      </c>
      <c r="U1883" s="24" t="s">
        <v>2756</v>
      </c>
      <c r="V1883" s="24" t="s">
        <v>2755</v>
      </c>
      <c r="W1883" s="24" t="s">
        <v>2821</v>
      </c>
      <c r="X1883" s="24">
        <v>3241000</v>
      </c>
      <c r="Y1883" s="112" t="s">
        <v>2822</v>
      </c>
    </row>
    <row r="1884" spans="1:25" ht="120" x14ac:dyDescent="0.2">
      <c r="A1884" s="18" t="s">
        <v>2823</v>
      </c>
      <c r="B1884" s="19" t="s">
        <v>2750</v>
      </c>
      <c r="C1884" s="19" t="s">
        <v>2751</v>
      </c>
      <c r="D1884" s="19" t="s">
        <v>2762</v>
      </c>
      <c r="E1884" s="18">
        <v>80101509</v>
      </c>
      <c r="F1884" s="24" t="s">
        <v>2824</v>
      </c>
      <c r="G1884" s="20">
        <v>7</v>
      </c>
      <c r="H1884" s="20">
        <v>7</v>
      </c>
      <c r="I1884" s="18">
        <v>5</v>
      </c>
      <c r="J1884" s="18">
        <v>1</v>
      </c>
      <c r="K1884" s="19" t="s">
        <v>30</v>
      </c>
      <c r="L1884" s="69" t="s">
        <v>31</v>
      </c>
      <c r="M1884" s="19" t="s">
        <v>57</v>
      </c>
      <c r="N1884" s="18">
        <v>0</v>
      </c>
      <c r="O1884" s="25">
        <v>25000000</v>
      </c>
      <c r="P1884" s="26">
        <v>25000000</v>
      </c>
      <c r="Q1884" s="23">
        <v>0</v>
      </c>
      <c r="R1884" s="18">
        <v>0</v>
      </c>
      <c r="S1884" s="24" t="s">
        <v>33</v>
      </c>
      <c r="T1884" s="24" t="s">
        <v>2825</v>
      </c>
      <c r="U1884" s="24" t="s">
        <v>2756</v>
      </c>
      <c r="V1884" s="24" t="s">
        <v>2755</v>
      </c>
      <c r="W1884" s="24" t="s">
        <v>2756</v>
      </c>
      <c r="X1884" s="24">
        <v>3241000</v>
      </c>
      <c r="Y1884" s="24" t="s">
        <v>2757</v>
      </c>
    </row>
    <row r="1885" spans="1:25" ht="105" x14ac:dyDescent="0.2">
      <c r="A1885" s="18" t="s">
        <v>2826</v>
      </c>
      <c r="B1885" s="19" t="s">
        <v>2750</v>
      </c>
      <c r="C1885" s="19" t="s">
        <v>2751</v>
      </c>
      <c r="D1885" s="19" t="s">
        <v>2786</v>
      </c>
      <c r="E1885" s="18">
        <v>80161506</v>
      </c>
      <c r="F1885" s="24" t="s">
        <v>2827</v>
      </c>
      <c r="G1885" s="20">
        <v>10</v>
      </c>
      <c r="H1885" s="20">
        <v>11</v>
      </c>
      <c r="I1885" s="18">
        <v>3</v>
      </c>
      <c r="J1885" s="18">
        <v>1</v>
      </c>
      <c r="K1885" s="19" t="s">
        <v>2787</v>
      </c>
      <c r="L1885" s="69" t="s">
        <v>848</v>
      </c>
      <c r="M1885" s="19" t="s">
        <v>917</v>
      </c>
      <c r="N1885" s="18">
        <v>0</v>
      </c>
      <c r="O1885" s="25">
        <v>10000000</v>
      </c>
      <c r="P1885" s="26">
        <v>10000000</v>
      </c>
      <c r="Q1885" s="23">
        <v>0</v>
      </c>
      <c r="R1885" s="18">
        <v>0</v>
      </c>
      <c r="S1885" s="24" t="s">
        <v>33</v>
      </c>
      <c r="T1885" s="24" t="s">
        <v>2825</v>
      </c>
      <c r="U1885" s="24" t="s">
        <v>2756</v>
      </c>
      <c r="V1885" s="24" t="s">
        <v>2755</v>
      </c>
      <c r="W1885" s="24" t="s">
        <v>2756</v>
      </c>
      <c r="X1885" s="24">
        <v>3241000</v>
      </c>
      <c r="Y1885" s="112" t="s">
        <v>2757</v>
      </c>
    </row>
    <row r="1886" spans="1:25" ht="90" x14ac:dyDescent="0.2">
      <c r="A1886" s="18" t="s">
        <v>2828</v>
      </c>
      <c r="B1886" s="19" t="s">
        <v>2750</v>
      </c>
      <c r="C1886" s="19" t="s">
        <v>2751</v>
      </c>
      <c r="D1886" s="19" t="s">
        <v>2786</v>
      </c>
      <c r="E1886" s="18">
        <v>81112005</v>
      </c>
      <c r="F1886" s="24" t="s">
        <v>2829</v>
      </c>
      <c r="G1886" s="20">
        <v>7</v>
      </c>
      <c r="H1886" s="20">
        <v>8</v>
      </c>
      <c r="I1886" s="18">
        <v>4</v>
      </c>
      <c r="J1886" s="18">
        <v>1</v>
      </c>
      <c r="K1886" s="19" t="s">
        <v>921</v>
      </c>
      <c r="L1886" s="69" t="s">
        <v>922</v>
      </c>
      <c r="M1886" s="19" t="s">
        <v>917</v>
      </c>
      <c r="N1886" s="18">
        <v>0</v>
      </c>
      <c r="O1886" s="25">
        <v>194646000</v>
      </c>
      <c r="P1886" s="26">
        <v>194646000</v>
      </c>
      <c r="Q1886" s="23">
        <v>0</v>
      </c>
      <c r="R1886" s="18">
        <v>0</v>
      </c>
      <c r="S1886" s="24" t="s">
        <v>33</v>
      </c>
      <c r="T1886" s="24" t="s">
        <v>2825</v>
      </c>
      <c r="U1886" s="24" t="s">
        <v>2756</v>
      </c>
      <c r="V1886" s="24" t="s">
        <v>2755</v>
      </c>
      <c r="W1886" s="24" t="s">
        <v>2756</v>
      </c>
      <c r="X1886" s="24">
        <v>3241000</v>
      </c>
      <c r="Y1886" s="24" t="s">
        <v>2757</v>
      </c>
    </row>
    <row r="1887" spans="1:25" ht="120" x14ac:dyDescent="0.2">
      <c r="A1887" s="18" t="s">
        <v>2830</v>
      </c>
      <c r="B1887" s="19" t="s">
        <v>2750</v>
      </c>
      <c r="C1887" s="19" t="s">
        <v>2751</v>
      </c>
      <c r="D1887" s="19" t="s">
        <v>2786</v>
      </c>
      <c r="E1887" s="18">
        <v>80101509</v>
      </c>
      <c r="F1887" s="24" t="s">
        <v>2824</v>
      </c>
      <c r="G1887" s="20">
        <v>7</v>
      </c>
      <c r="H1887" s="20">
        <v>7</v>
      </c>
      <c r="I1887" s="18">
        <v>5</v>
      </c>
      <c r="J1887" s="18">
        <v>1</v>
      </c>
      <c r="K1887" s="19" t="s">
        <v>30</v>
      </c>
      <c r="L1887" s="69" t="s">
        <v>31</v>
      </c>
      <c r="M1887" s="19" t="s">
        <v>57</v>
      </c>
      <c r="N1887" s="18">
        <v>0</v>
      </c>
      <c r="O1887" s="25">
        <v>25000000</v>
      </c>
      <c r="P1887" s="26">
        <v>25000000</v>
      </c>
      <c r="Q1887" s="23">
        <v>0</v>
      </c>
      <c r="R1887" s="18">
        <v>0</v>
      </c>
      <c r="S1887" s="24" t="s">
        <v>33</v>
      </c>
      <c r="T1887" s="24" t="s">
        <v>2825</v>
      </c>
      <c r="U1887" s="24" t="s">
        <v>2756</v>
      </c>
      <c r="V1887" s="24" t="s">
        <v>2755</v>
      </c>
      <c r="W1887" s="24" t="s">
        <v>2756</v>
      </c>
      <c r="X1887" s="24">
        <v>3241000</v>
      </c>
      <c r="Y1887" s="24" t="s">
        <v>2757</v>
      </c>
    </row>
    <row r="1888" spans="1:25" ht="180" x14ac:dyDescent="0.2">
      <c r="A1888" s="2" t="s">
        <v>2831</v>
      </c>
      <c r="B1888" s="2" t="s">
        <v>2832</v>
      </c>
      <c r="C1888" s="2" t="s">
        <v>2833</v>
      </c>
      <c r="D1888" s="2" t="s">
        <v>2834</v>
      </c>
      <c r="E1888" s="2">
        <v>82151704</v>
      </c>
      <c r="F1888" s="2" t="s">
        <v>2835</v>
      </c>
      <c r="G1888" s="3">
        <v>1</v>
      </c>
      <c r="H1888" s="3">
        <v>1</v>
      </c>
      <c r="I1888" s="2">
        <v>330</v>
      </c>
      <c r="J1888" s="2">
        <v>0</v>
      </c>
      <c r="K1888" s="2" t="s">
        <v>30</v>
      </c>
      <c r="L1888" s="2" t="s">
        <v>31</v>
      </c>
      <c r="M1888" s="2" t="s">
        <v>57</v>
      </c>
      <c r="N1888" s="2">
        <v>0</v>
      </c>
      <c r="O1888" s="4">
        <v>109583760</v>
      </c>
      <c r="P1888" s="5">
        <v>109583760</v>
      </c>
      <c r="Q1888" s="1">
        <v>0</v>
      </c>
      <c r="R1888" s="2">
        <v>0</v>
      </c>
      <c r="S1888" s="2" t="s">
        <v>903</v>
      </c>
      <c r="T1888" s="2" t="s">
        <v>904</v>
      </c>
      <c r="U1888" s="2" t="s">
        <v>871</v>
      </c>
      <c r="V1888" s="2" t="s">
        <v>905</v>
      </c>
      <c r="W1888" s="2" t="s">
        <v>906</v>
      </c>
      <c r="X1888" s="2" t="s">
        <v>907</v>
      </c>
      <c r="Y1888" s="96" t="s">
        <v>908</v>
      </c>
    </row>
    <row r="1889" spans="1:25" ht="165" x14ac:dyDescent="0.2">
      <c r="A1889" s="2" t="s">
        <v>2836</v>
      </c>
      <c r="B1889" s="2" t="s">
        <v>2832</v>
      </c>
      <c r="C1889" s="2" t="s">
        <v>2833</v>
      </c>
      <c r="D1889" s="2" t="s">
        <v>2834</v>
      </c>
      <c r="E1889" s="2">
        <v>80121704</v>
      </c>
      <c r="F1889" s="2" t="s">
        <v>2837</v>
      </c>
      <c r="G1889" s="3">
        <v>1</v>
      </c>
      <c r="H1889" s="3">
        <v>1</v>
      </c>
      <c r="I1889" s="2">
        <v>180</v>
      </c>
      <c r="J1889" s="2">
        <v>0</v>
      </c>
      <c r="K1889" s="2" t="s">
        <v>30</v>
      </c>
      <c r="L1889" s="2" t="s">
        <v>31</v>
      </c>
      <c r="M1889" s="2" t="s">
        <v>57</v>
      </c>
      <c r="N1889" s="2">
        <v>0</v>
      </c>
      <c r="O1889" s="4">
        <v>58406400</v>
      </c>
      <c r="P1889" s="5">
        <v>58406400</v>
      </c>
      <c r="Q1889" s="1">
        <v>0</v>
      </c>
      <c r="R1889" s="2">
        <v>0</v>
      </c>
      <c r="S1889" s="2" t="s">
        <v>903</v>
      </c>
      <c r="T1889" s="2" t="s">
        <v>904</v>
      </c>
      <c r="U1889" s="2" t="s">
        <v>871</v>
      </c>
      <c r="V1889" s="2" t="s">
        <v>905</v>
      </c>
      <c r="W1889" s="2" t="s">
        <v>906</v>
      </c>
      <c r="X1889" s="2" t="s">
        <v>907</v>
      </c>
      <c r="Y1889" s="114" t="s">
        <v>908</v>
      </c>
    </row>
    <row r="1890" spans="1:25" ht="150" x14ac:dyDescent="0.2">
      <c r="A1890" s="2" t="s">
        <v>2838</v>
      </c>
      <c r="B1890" s="2" t="s">
        <v>2832</v>
      </c>
      <c r="C1890" s="2" t="s">
        <v>2833</v>
      </c>
      <c r="D1890" s="2" t="s">
        <v>2834</v>
      </c>
      <c r="E1890" s="2">
        <v>80101604</v>
      </c>
      <c r="F1890" s="2" t="s">
        <v>2839</v>
      </c>
      <c r="G1890" s="3">
        <v>1</v>
      </c>
      <c r="H1890" s="3">
        <v>1</v>
      </c>
      <c r="I1890" s="2">
        <v>345</v>
      </c>
      <c r="J1890" s="2">
        <v>0</v>
      </c>
      <c r="K1890" s="2" t="s">
        <v>30</v>
      </c>
      <c r="L1890" s="2" t="s">
        <v>31</v>
      </c>
      <c r="M1890" s="2" t="s">
        <v>57</v>
      </c>
      <c r="N1890" s="2">
        <v>0</v>
      </c>
      <c r="O1890" s="4">
        <v>107640000</v>
      </c>
      <c r="P1890" s="5">
        <v>107640000</v>
      </c>
      <c r="Q1890" s="1">
        <v>0</v>
      </c>
      <c r="R1890" s="2">
        <v>0</v>
      </c>
      <c r="S1890" s="2" t="s">
        <v>903</v>
      </c>
      <c r="T1890" s="2" t="s">
        <v>904</v>
      </c>
      <c r="U1890" s="2" t="s">
        <v>871</v>
      </c>
      <c r="V1890" s="2" t="s">
        <v>905</v>
      </c>
      <c r="W1890" s="2" t="s">
        <v>906</v>
      </c>
      <c r="X1890" s="2" t="s">
        <v>907</v>
      </c>
      <c r="Y1890" s="96" t="s">
        <v>908</v>
      </c>
    </row>
    <row r="1891" spans="1:25" ht="165" x14ac:dyDescent="0.2">
      <c r="A1891" s="2" t="s">
        <v>2840</v>
      </c>
      <c r="B1891" s="2" t="s">
        <v>2832</v>
      </c>
      <c r="C1891" s="2" t="s">
        <v>2833</v>
      </c>
      <c r="D1891" s="2" t="s">
        <v>2834</v>
      </c>
      <c r="E1891" s="2">
        <v>80101604</v>
      </c>
      <c r="F1891" s="2" t="s">
        <v>2841</v>
      </c>
      <c r="G1891" s="3">
        <v>1</v>
      </c>
      <c r="H1891" s="3">
        <v>1</v>
      </c>
      <c r="I1891" s="2">
        <v>345</v>
      </c>
      <c r="J1891" s="2">
        <v>0</v>
      </c>
      <c r="K1891" s="2" t="s">
        <v>30</v>
      </c>
      <c r="L1891" s="2" t="s">
        <v>31</v>
      </c>
      <c r="M1891" s="2" t="s">
        <v>57</v>
      </c>
      <c r="N1891" s="2">
        <v>0</v>
      </c>
      <c r="O1891" s="4">
        <v>104052000</v>
      </c>
      <c r="P1891" s="5">
        <v>104052000</v>
      </c>
      <c r="Q1891" s="1">
        <v>0</v>
      </c>
      <c r="R1891" s="2">
        <v>0</v>
      </c>
      <c r="S1891" s="2" t="s">
        <v>903</v>
      </c>
      <c r="T1891" s="2" t="s">
        <v>904</v>
      </c>
      <c r="U1891" s="2" t="s">
        <v>871</v>
      </c>
      <c r="V1891" s="2" t="s">
        <v>905</v>
      </c>
      <c r="W1891" s="2" t="s">
        <v>906</v>
      </c>
      <c r="X1891" s="2" t="s">
        <v>907</v>
      </c>
      <c r="Y1891" s="114" t="s">
        <v>908</v>
      </c>
    </row>
    <row r="1892" spans="1:25" ht="210" x14ac:dyDescent="0.2">
      <c r="A1892" s="2" t="s">
        <v>2842</v>
      </c>
      <c r="B1892" s="2" t="s">
        <v>2832</v>
      </c>
      <c r="C1892" s="2" t="s">
        <v>2833</v>
      </c>
      <c r="D1892" s="2" t="s">
        <v>2834</v>
      </c>
      <c r="E1892" s="2">
        <v>80101604</v>
      </c>
      <c r="F1892" s="2" t="s">
        <v>2843</v>
      </c>
      <c r="G1892" s="3">
        <v>1</v>
      </c>
      <c r="H1892" s="3">
        <v>1</v>
      </c>
      <c r="I1892" s="2">
        <v>180</v>
      </c>
      <c r="J1892" s="2">
        <v>0</v>
      </c>
      <c r="K1892" s="2" t="s">
        <v>30</v>
      </c>
      <c r="L1892" s="2" t="s">
        <v>31</v>
      </c>
      <c r="M1892" s="2" t="s">
        <v>57</v>
      </c>
      <c r="N1892" s="2">
        <v>0</v>
      </c>
      <c r="O1892" s="4">
        <v>45427200</v>
      </c>
      <c r="P1892" s="5">
        <v>45427200</v>
      </c>
      <c r="Q1892" s="1">
        <v>0</v>
      </c>
      <c r="R1892" s="2">
        <v>0</v>
      </c>
      <c r="S1892" s="2" t="s">
        <v>903</v>
      </c>
      <c r="T1892" s="2" t="s">
        <v>904</v>
      </c>
      <c r="U1892" s="2" t="s">
        <v>871</v>
      </c>
      <c r="V1892" s="2" t="s">
        <v>905</v>
      </c>
      <c r="W1892" s="2" t="s">
        <v>906</v>
      </c>
      <c r="X1892" s="2" t="s">
        <v>907</v>
      </c>
      <c r="Y1892" s="114" t="s">
        <v>908</v>
      </c>
    </row>
    <row r="1893" spans="1:25" ht="150" x14ac:dyDescent="0.2">
      <c r="A1893" s="2" t="s">
        <v>2844</v>
      </c>
      <c r="B1893" s="2" t="s">
        <v>2832</v>
      </c>
      <c r="C1893" s="2" t="s">
        <v>2833</v>
      </c>
      <c r="D1893" s="2" t="s">
        <v>2834</v>
      </c>
      <c r="E1893" s="2">
        <v>80121704</v>
      </c>
      <c r="F1893" s="2" t="s">
        <v>2845</v>
      </c>
      <c r="G1893" s="3">
        <v>1</v>
      </c>
      <c r="H1893" s="3">
        <v>1</v>
      </c>
      <c r="I1893" s="2">
        <v>180</v>
      </c>
      <c r="J1893" s="2">
        <v>0</v>
      </c>
      <c r="K1893" s="2" t="s">
        <v>30</v>
      </c>
      <c r="L1893" s="2" t="s">
        <v>31</v>
      </c>
      <c r="M1893" s="2" t="s">
        <v>57</v>
      </c>
      <c r="N1893" s="2">
        <v>0</v>
      </c>
      <c r="O1893" s="4">
        <v>45427200</v>
      </c>
      <c r="P1893" s="5">
        <v>45427200</v>
      </c>
      <c r="Q1893" s="1">
        <v>0</v>
      </c>
      <c r="R1893" s="2">
        <v>0</v>
      </c>
      <c r="S1893" s="2" t="s">
        <v>903</v>
      </c>
      <c r="T1893" s="2" t="s">
        <v>904</v>
      </c>
      <c r="U1893" s="2" t="s">
        <v>871</v>
      </c>
      <c r="V1893" s="2" t="s">
        <v>905</v>
      </c>
      <c r="W1893" s="2" t="s">
        <v>906</v>
      </c>
      <c r="X1893" s="2" t="s">
        <v>907</v>
      </c>
      <c r="Y1893" s="114" t="s">
        <v>908</v>
      </c>
    </row>
    <row r="1894" spans="1:25" ht="195" x14ac:dyDescent="0.2">
      <c r="A1894" s="2" t="s">
        <v>2846</v>
      </c>
      <c r="B1894" s="2" t="s">
        <v>2832</v>
      </c>
      <c r="C1894" s="2" t="s">
        <v>2833</v>
      </c>
      <c r="D1894" s="2" t="s">
        <v>2834</v>
      </c>
      <c r="E1894" s="2">
        <v>80101604</v>
      </c>
      <c r="F1894" s="2" t="s">
        <v>2847</v>
      </c>
      <c r="G1894" s="3">
        <v>1</v>
      </c>
      <c r="H1894" s="3">
        <v>1</v>
      </c>
      <c r="I1894" s="2">
        <v>180</v>
      </c>
      <c r="J1894" s="2">
        <v>0</v>
      </c>
      <c r="K1894" s="2" t="s">
        <v>30</v>
      </c>
      <c r="L1894" s="2" t="s">
        <v>31</v>
      </c>
      <c r="M1894" s="2" t="s">
        <v>57</v>
      </c>
      <c r="N1894" s="2">
        <v>0</v>
      </c>
      <c r="O1894" s="4">
        <v>45427200</v>
      </c>
      <c r="P1894" s="5">
        <v>45427200</v>
      </c>
      <c r="Q1894" s="1">
        <v>0</v>
      </c>
      <c r="R1894" s="2">
        <v>0</v>
      </c>
      <c r="S1894" s="2" t="s">
        <v>903</v>
      </c>
      <c r="T1894" s="2" t="s">
        <v>904</v>
      </c>
      <c r="U1894" s="2" t="s">
        <v>871</v>
      </c>
      <c r="V1894" s="2" t="s">
        <v>905</v>
      </c>
      <c r="W1894" s="2" t="s">
        <v>906</v>
      </c>
      <c r="X1894" s="2" t="s">
        <v>907</v>
      </c>
      <c r="Y1894" s="114" t="s">
        <v>908</v>
      </c>
    </row>
    <row r="1895" spans="1:25" ht="135" x14ac:dyDescent="0.2">
      <c r="A1895" s="2" t="s">
        <v>2848</v>
      </c>
      <c r="B1895" s="2" t="s">
        <v>2832</v>
      </c>
      <c r="C1895" s="2" t="s">
        <v>2833</v>
      </c>
      <c r="D1895" s="2" t="s">
        <v>2834</v>
      </c>
      <c r="E1895" s="2">
        <v>80121704</v>
      </c>
      <c r="F1895" s="2" t="s">
        <v>2849</v>
      </c>
      <c r="G1895" s="3">
        <v>1</v>
      </c>
      <c r="H1895" s="3">
        <v>1</v>
      </c>
      <c r="I1895" s="2">
        <v>345</v>
      </c>
      <c r="J1895" s="2">
        <v>0</v>
      </c>
      <c r="K1895" s="2" t="s">
        <v>30</v>
      </c>
      <c r="L1895" s="2" t="s">
        <v>31</v>
      </c>
      <c r="M1895" s="2" t="s">
        <v>57</v>
      </c>
      <c r="N1895" s="2">
        <v>0</v>
      </c>
      <c r="O1895" s="4">
        <v>80500000</v>
      </c>
      <c r="P1895" s="5">
        <v>80500000</v>
      </c>
      <c r="Q1895" s="1">
        <v>0</v>
      </c>
      <c r="R1895" s="2">
        <v>0</v>
      </c>
      <c r="S1895" s="2" t="s">
        <v>903</v>
      </c>
      <c r="T1895" s="2" t="s">
        <v>904</v>
      </c>
      <c r="U1895" s="2" t="s">
        <v>871</v>
      </c>
      <c r="V1895" s="2" t="s">
        <v>905</v>
      </c>
      <c r="W1895" s="2" t="s">
        <v>906</v>
      </c>
      <c r="X1895" s="2" t="s">
        <v>907</v>
      </c>
      <c r="Y1895" s="114" t="s">
        <v>908</v>
      </c>
    </row>
    <row r="1896" spans="1:25" ht="150" x14ac:dyDescent="0.2">
      <c r="A1896" s="2" t="s">
        <v>2850</v>
      </c>
      <c r="B1896" s="2" t="s">
        <v>2832</v>
      </c>
      <c r="C1896" s="2" t="s">
        <v>2833</v>
      </c>
      <c r="D1896" s="2" t="s">
        <v>2834</v>
      </c>
      <c r="E1896" s="2">
        <v>80101604</v>
      </c>
      <c r="F1896" s="2" t="s">
        <v>2851</v>
      </c>
      <c r="G1896" s="3">
        <v>1</v>
      </c>
      <c r="H1896" s="3">
        <v>1</v>
      </c>
      <c r="I1896" s="2">
        <v>345</v>
      </c>
      <c r="J1896" s="2">
        <v>0</v>
      </c>
      <c r="K1896" s="2" t="s">
        <v>30</v>
      </c>
      <c r="L1896" s="2" t="s">
        <v>31</v>
      </c>
      <c r="M1896" s="2" t="s">
        <v>57</v>
      </c>
      <c r="N1896" s="2">
        <v>0</v>
      </c>
      <c r="O1896" s="4">
        <v>74306997</v>
      </c>
      <c r="P1896" s="5">
        <v>74306997</v>
      </c>
      <c r="Q1896" s="1">
        <v>0</v>
      </c>
      <c r="R1896" s="2">
        <v>0</v>
      </c>
      <c r="S1896" s="2" t="s">
        <v>903</v>
      </c>
      <c r="T1896" s="2" t="s">
        <v>904</v>
      </c>
      <c r="U1896" s="2" t="s">
        <v>871</v>
      </c>
      <c r="V1896" s="2" t="s">
        <v>905</v>
      </c>
      <c r="W1896" s="2" t="s">
        <v>906</v>
      </c>
      <c r="X1896" s="2" t="s">
        <v>907</v>
      </c>
      <c r="Y1896" s="114" t="s">
        <v>908</v>
      </c>
    </row>
    <row r="1897" spans="1:25" ht="180" x14ac:dyDescent="0.2">
      <c r="A1897" s="2" t="s">
        <v>2852</v>
      </c>
      <c r="B1897" s="2" t="s">
        <v>2832</v>
      </c>
      <c r="C1897" s="2" t="s">
        <v>2833</v>
      </c>
      <c r="D1897" s="2" t="s">
        <v>2834</v>
      </c>
      <c r="E1897" s="2">
        <v>80101604</v>
      </c>
      <c r="F1897" s="2" t="s">
        <v>2853</v>
      </c>
      <c r="G1897" s="3">
        <v>1</v>
      </c>
      <c r="H1897" s="3">
        <v>1</v>
      </c>
      <c r="I1897" s="2">
        <v>345</v>
      </c>
      <c r="J1897" s="2">
        <v>0</v>
      </c>
      <c r="K1897" s="2" t="s">
        <v>30</v>
      </c>
      <c r="L1897" s="2" t="s">
        <v>31</v>
      </c>
      <c r="M1897" s="2" t="s">
        <v>57</v>
      </c>
      <c r="N1897" s="2">
        <v>0</v>
      </c>
      <c r="O1897" s="4">
        <v>88550000</v>
      </c>
      <c r="P1897" s="5">
        <v>88550000</v>
      </c>
      <c r="Q1897" s="1">
        <v>0</v>
      </c>
      <c r="R1897" s="2">
        <v>0</v>
      </c>
      <c r="S1897" s="2" t="s">
        <v>903</v>
      </c>
      <c r="T1897" s="2" t="s">
        <v>904</v>
      </c>
      <c r="U1897" s="2" t="s">
        <v>871</v>
      </c>
      <c r="V1897" s="2" t="s">
        <v>905</v>
      </c>
      <c r="W1897" s="2" t="s">
        <v>906</v>
      </c>
      <c r="X1897" s="2" t="s">
        <v>907</v>
      </c>
      <c r="Y1897" s="114" t="s">
        <v>908</v>
      </c>
    </row>
    <row r="1898" spans="1:25" ht="135" x14ac:dyDescent="0.2">
      <c r="A1898" s="2" t="s">
        <v>2854</v>
      </c>
      <c r="B1898" s="2" t="s">
        <v>2832</v>
      </c>
      <c r="C1898" s="2" t="s">
        <v>2833</v>
      </c>
      <c r="D1898" s="2" t="s">
        <v>2834</v>
      </c>
      <c r="E1898" s="2">
        <v>86141501</v>
      </c>
      <c r="F1898" s="2" t="s">
        <v>2855</v>
      </c>
      <c r="G1898" s="3">
        <v>1</v>
      </c>
      <c r="H1898" s="3">
        <v>1</v>
      </c>
      <c r="I1898" s="2">
        <v>345</v>
      </c>
      <c r="J1898" s="2">
        <v>0</v>
      </c>
      <c r="K1898" s="2" t="s">
        <v>30</v>
      </c>
      <c r="L1898" s="2" t="s">
        <v>31</v>
      </c>
      <c r="M1898" s="2" t="s">
        <v>57</v>
      </c>
      <c r="N1898" s="2">
        <v>0</v>
      </c>
      <c r="O1898" s="4">
        <v>74750000</v>
      </c>
      <c r="P1898" s="5">
        <v>74750000</v>
      </c>
      <c r="Q1898" s="1">
        <v>0</v>
      </c>
      <c r="R1898" s="2">
        <v>0</v>
      </c>
      <c r="S1898" s="2" t="s">
        <v>903</v>
      </c>
      <c r="T1898" s="2" t="s">
        <v>904</v>
      </c>
      <c r="U1898" s="2" t="s">
        <v>871</v>
      </c>
      <c r="V1898" s="2" t="s">
        <v>905</v>
      </c>
      <c r="W1898" s="2" t="s">
        <v>906</v>
      </c>
      <c r="X1898" s="2" t="s">
        <v>907</v>
      </c>
      <c r="Y1898" s="114" t="s">
        <v>908</v>
      </c>
    </row>
    <row r="1899" spans="1:25" ht="150" x14ac:dyDescent="0.2">
      <c r="A1899" s="2" t="s">
        <v>2856</v>
      </c>
      <c r="B1899" s="2" t="s">
        <v>2832</v>
      </c>
      <c r="C1899" s="2" t="s">
        <v>2833</v>
      </c>
      <c r="D1899" s="2" t="s">
        <v>2834</v>
      </c>
      <c r="E1899" s="2">
        <v>86141501</v>
      </c>
      <c r="F1899" s="2" t="s">
        <v>2857</v>
      </c>
      <c r="G1899" s="3">
        <v>1</v>
      </c>
      <c r="H1899" s="3">
        <v>1</v>
      </c>
      <c r="I1899" s="2">
        <v>345</v>
      </c>
      <c r="J1899" s="2">
        <v>0</v>
      </c>
      <c r="K1899" s="2" t="s">
        <v>30</v>
      </c>
      <c r="L1899" s="2" t="s">
        <v>31</v>
      </c>
      <c r="M1899" s="2" t="s">
        <v>57</v>
      </c>
      <c r="N1899" s="2">
        <v>0</v>
      </c>
      <c r="O1899" s="4">
        <v>74750000</v>
      </c>
      <c r="P1899" s="5">
        <v>74750000</v>
      </c>
      <c r="Q1899" s="1">
        <v>0</v>
      </c>
      <c r="R1899" s="2">
        <v>0</v>
      </c>
      <c r="S1899" s="2" t="s">
        <v>903</v>
      </c>
      <c r="T1899" s="2" t="s">
        <v>904</v>
      </c>
      <c r="U1899" s="2" t="s">
        <v>871</v>
      </c>
      <c r="V1899" s="2" t="s">
        <v>905</v>
      </c>
      <c r="W1899" s="2" t="s">
        <v>906</v>
      </c>
      <c r="X1899" s="2" t="s">
        <v>907</v>
      </c>
      <c r="Y1899" s="114" t="s">
        <v>908</v>
      </c>
    </row>
    <row r="1900" spans="1:25" ht="150" x14ac:dyDescent="0.2">
      <c r="A1900" s="2" t="s">
        <v>2858</v>
      </c>
      <c r="B1900" s="2" t="s">
        <v>2832</v>
      </c>
      <c r="C1900" s="2" t="s">
        <v>2833</v>
      </c>
      <c r="D1900" s="2" t="s">
        <v>2834</v>
      </c>
      <c r="E1900" s="2">
        <v>86141501</v>
      </c>
      <c r="F1900" s="2" t="s">
        <v>2859</v>
      </c>
      <c r="G1900" s="3">
        <v>1</v>
      </c>
      <c r="H1900" s="3">
        <v>1</v>
      </c>
      <c r="I1900" s="2">
        <v>345</v>
      </c>
      <c r="J1900" s="2">
        <v>0</v>
      </c>
      <c r="K1900" s="2" t="s">
        <v>30</v>
      </c>
      <c r="L1900" s="2" t="s">
        <v>31</v>
      </c>
      <c r="M1900" s="2" t="s">
        <v>57</v>
      </c>
      <c r="N1900" s="2">
        <v>0</v>
      </c>
      <c r="O1900" s="4">
        <v>71300000</v>
      </c>
      <c r="P1900" s="5">
        <v>71300000</v>
      </c>
      <c r="Q1900" s="1">
        <v>0</v>
      </c>
      <c r="R1900" s="2">
        <v>0</v>
      </c>
      <c r="S1900" s="2" t="s">
        <v>903</v>
      </c>
      <c r="T1900" s="2" t="s">
        <v>904</v>
      </c>
      <c r="U1900" s="2" t="s">
        <v>871</v>
      </c>
      <c r="V1900" s="2" t="s">
        <v>905</v>
      </c>
      <c r="W1900" s="2" t="s">
        <v>906</v>
      </c>
      <c r="X1900" s="2" t="s">
        <v>907</v>
      </c>
      <c r="Y1900" s="114" t="s">
        <v>908</v>
      </c>
    </row>
    <row r="1901" spans="1:25" ht="180" x14ac:dyDescent="0.2">
      <c r="A1901" s="2" t="s">
        <v>2860</v>
      </c>
      <c r="B1901" s="2" t="s">
        <v>2832</v>
      </c>
      <c r="C1901" s="2" t="s">
        <v>2833</v>
      </c>
      <c r="D1901" s="2" t="s">
        <v>2834</v>
      </c>
      <c r="E1901" s="2">
        <v>86141501</v>
      </c>
      <c r="F1901" s="2" t="s">
        <v>2861</v>
      </c>
      <c r="G1901" s="3">
        <v>1</v>
      </c>
      <c r="H1901" s="3">
        <v>1</v>
      </c>
      <c r="I1901" s="2">
        <v>345</v>
      </c>
      <c r="J1901" s="2">
        <v>0</v>
      </c>
      <c r="K1901" s="2" t="s">
        <v>30</v>
      </c>
      <c r="L1901" s="2" t="s">
        <v>31</v>
      </c>
      <c r="M1901" s="2" t="s">
        <v>57</v>
      </c>
      <c r="N1901" s="2">
        <v>0</v>
      </c>
      <c r="O1901" s="4">
        <v>74152000</v>
      </c>
      <c r="P1901" s="5">
        <v>74152000</v>
      </c>
      <c r="Q1901" s="1">
        <v>0</v>
      </c>
      <c r="R1901" s="2">
        <v>0</v>
      </c>
      <c r="S1901" s="2" t="s">
        <v>903</v>
      </c>
      <c r="T1901" s="2" t="s">
        <v>904</v>
      </c>
      <c r="U1901" s="2" t="s">
        <v>871</v>
      </c>
      <c r="V1901" s="2" t="s">
        <v>905</v>
      </c>
      <c r="W1901" s="2" t="s">
        <v>906</v>
      </c>
      <c r="X1901" s="2" t="s">
        <v>907</v>
      </c>
      <c r="Y1901" s="114" t="s">
        <v>908</v>
      </c>
    </row>
    <row r="1902" spans="1:25" ht="150" x14ac:dyDescent="0.2">
      <c r="A1902" s="2" t="s">
        <v>2862</v>
      </c>
      <c r="B1902" s="2" t="s">
        <v>2832</v>
      </c>
      <c r="C1902" s="2" t="s">
        <v>2833</v>
      </c>
      <c r="D1902" s="2" t="s">
        <v>2834</v>
      </c>
      <c r="E1902" s="2">
        <v>86141501</v>
      </c>
      <c r="F1902" s="2" t="s">
        <v>2863</v>
      </c>
      <c r="G1902" s="3">
        <v>1</v>
      </c>
      <c r="H1902" s="3">
        <v>1</v>
      </c>
      <c r="I1902" s="2">
        <v>330</v>
      </c>
      <c r="J1902" s="2">
        <v>0</v>
      </c>
      <c r="K1902" s="2" t="s">
        <v>30</v>
      </c>
      <c r="L1902" s="2" t="s">
        <v>31</v>
      </c>
      <c r="M1902" s="2" t="s">
        <v>57</v>
      </c>
      <c r="N1902" s="2">
        <v>0</v>
      </c>
      <c r="O1902" s="4">
        <v>77000000</v>
      </c>
      <c r="P1902" s="5">
        <v>77000000</v>
      </c>
      <c r="Q1902" s="1">
        <v>0</v>
      </c>
      <c r="R1902" s="2">
        <v>0</v>
      </c>
      <c r="S1902" s="2" t="s">
        <v>903</v>
      </c>
      <c r="T1902" s="2" t="s">
        <v>904</v>
      </c>
      <c r="U1902" s="2" t="s">
        <v>871</v>
      </c>
      <c r="V1902" s="2" t="s">
        <v>905</v>
      </c>
      <c r="W1902" s="2" t="s">
        <v>906</v>
      </c>
      <c r="X1902" s="2" t="s">
        <v>907</v>
      </c>
      <c r="Y1902" s="114" t="s">
        <v>908</v>
      </c>
    </row>
    <row r="1903" spans="1:25" ht="135" x14ac:dyDescent="0.2">
      <c r="A1903" s="2" t="s">
        <v>2864</v>
      </c>
      <c r="B1903" s="2" t="s">
        <v>2832</v>
      </c>
      <c r="C1903" s="2" t="s">
        <v>2833</v>
      </c>
      <c r="D1903" s="2" t="s">
        <v>2834</v>
      </c>
      <c r="E1903" s="2">
        <v>86141501</v>
      </c>
      <c r="F1903" s="2" t="s">
        <v>2865</v>
      </c>
      <c r="G1903" s="3">
        <v>1</v>
      </c>
      <c r="H1903" s="3">
        <v>1</v>
      </c>
      <c r="I1903" s="2">
        <v>345</v>
      </c>
      <c r="J1903" s="2">
        <v>0</v>
      </c>
      <c r="K1903" s="2" t="s">
        <v>30</v>
      </c>
      <c r="L1903" s="2" t="s">
        <v>31</v>
      </c>
      <c r="M1903" s="2" t="s">
        <v>57</v>
      </c>
      <c r="N1903" s="2">
        <v>0</v>
      </c>
      <c r="O1903" s="4">
        <v>63340160</v>
      </c>
      <c r="P1903" s="5">
        <v>63340160</v>
      </c>
      <c r="Q1903" s="1">
        <v>0</v>
      </c>
      <c r="R1903" s="2">
        <v>0</v>
      </c>
      <c r="S1903" s="2" t="s">
        <v>903</v>
      </c>
      <c r="T1903" s="2" t="s">
        <v>904</v>
      </c>
      <c r="U1903" s="2" t="s">
        <v>871</v>
      </c>
      <c r="V1903" s="2" t="s">
        <v>905</v>
      </c>
      <c r="W1903" s="2" t="s">
        <v>906</v>
      </c>
      <c r="X1903" s="2" t="s">
        <v>907</v>
      </c>
      <c r="Y1903" s="114" t="s">
        <v>908</v>
      </c>
    </row>
    <row r="1904" spans="1:25" ht="210" x14ac:dyDescent="0.2">
      <c r="A1904" s="2" t="s">
        <v>2866</v>
      </c>
      <c r="B1904" s="2" t="s">
        <v>2832</v>
      </c>
      <c r="C1904" s="2" t="s">
        <v>2867</v>
      </c>
      <c r="D1904" s="2" t="s">
        <v>2868</v>
      </c>
      <c r="E1904" s="2">
        <v>86141501</v>
      </c>
      <c r="F1904" s="2" t="s">
        <v>2869</v>
      </c>
      <c r="G1904" s="3">
        <v>1</v>
      </c>
      <c r="H1904" s="3">
        <v>1</v>
      </c>
      <c r="I1904" s="2">
        <v>330</v>
      </c>
      <c r="J1904" s="2">
        <v>0</v>
      </c>
      <c r="K1904" s="2" t="s">
        <v>30</v>
      </c>
      <c r="L1904" s="2" t="s">
        <v>31</v>
      </c>
      <c r="M1904" s="2" t="s">
        <v>57</v>
      </c>
      <c r="N1904" s="2">
        <v>0</v>
      </c>
      <c r="O1904" s="4">
        <v>92371278</v>
      </c>
      <c r="P1904" s="5">
        <v>92371278</v>
      </c>
      <c r="Q1904" s="1">
        <v>0</v>
      </c>
      <c r="R1904" s="2">
        <v>0</v>
      </c>
      <c r="S1904" s="2" t="s">
        <v>903</v>
      </c>
      <c r="T1904" s="2" t="s">
        <v>904</v>
      </c>
      <c r="U1904" s="2" t="s">
        <v>871</v>
      </c>
      <c r="V1904" s="2" t="s">
        <v>905</v>
      </c>
      <c r="W1904" s="2" t="s">
        <v>906</v>
      </c>
      <c r="X1904" s="2" t="s">
        <v>907</v>
      </c>
      <c r="Y1904" s="114" t="s">
        <v>908</v>
      </c>
    </row>
    <row r="1905" spans="1:25" ht="210" x14ac:dyDescent="0.2">
      <c r="A1905" s="2" t="s">
        <v>2870</v>
      </c>
      <c r="B1905" s="2" t="s">
        <v>2832</v>
      </c>
      <c r="C1905" s="2" t="s">
        <v>2867</v>
      </c>
      <c r="D1905" s="2" t="s">
        <v>2868</v>
      </c>
      <c r="E1905" s="2">
        <v>80101604</v>
      </c>
      <c r="F1905" s="2" t="s">
        <v>2871</v>
      </c>
      <c r="G1905" s="3">
        <v>1</v>
      </c>
      <c r="H1905" s="3">
        <v>1</v>
      </c>
      <c r="I1905" s="2">
        <v>345</v>
      </c>
      <c r="J1905" s="2">
        <v>0</v>
      </c>
      <c r="K1905" s="2" t="s">
        <v>30</v>
      </c>
      <c r="L1905" s="2" t="s">
        <v>31</v>
      </c>
      <c r="M1905" s="2" t="s">
        <v>57</v>
      </c>
      <c r="N1905" s="2">
        <v>0</v>
      </c>
      <c r="O1905" s="4">
        <v>62790000</v>
      </c>
      <c r="P1905" s="5">
        <v>62790000</v>
      </c>
      <c r="Q1905" s="1">
        <v>0</v>
      </c>
      <c r="R1905" s="2">
        <v>0</v>
      </c>
      <c r="S1905" s="2" t="s">
        <v>903</v>
      </c>
      <c r="T1905" s="2" t="s">
        <v>904</v>
      </c>
      <c r="U1905" s="2" t="s">
        <v>871</v>
      </c>
      <c r="V1905" s="2" t="s">
        <v>905</v>
      </c>
      <c r="W1905" s="2" t="s">
        <v>906</v>
      </c>
      <c r="X1905" s="2" t="s">
        <v>907</v>
      </c>
      <c r="Y1905" s="114" t="s">
        <v>908</v>
      </c>
    </row>
    <row r="1906" spans="1:25" ht="210" x14ac:dyDescent="0.2">
      <c r="A1906" s="2" t="s">
        <v>2872</v>
      </c>
      <c r="B1906" s="2" t="s">
        <v>2832</v>
      </c>
      <c r="C1906" s="2" t="s">
        <v>2867</v>
      </c>
      <c r="D1906" s="2" t="s">
        <v>2868</v>
      </c>
      <c r="E1906" s="2">
        <v>80101604</v>
      </c>
      <c r="F1906" s="2" t="s">
        <v>2873</v>
      </c>
      <c r="G1906" s="3">
        <v>1</v>
      </c>
      <c r="H1906" s="3">
        <v>1</v>
      </c>
      <c r="I1906" s="2">
        <v>345</v>
      </c>
      <c r="J1906" s="2">
        <v>0</v>
      </c>
      <c r="K1906" s="2" t="s">
        <v>30</v>
      </c>
      <c r="L1906" s="2" t="s">
        <v>31</v>
      </c>
      <c r="M1906" s="2" t="s">
        <v>57</v>
      </c>
      <c r="N1906" s="2">
        <v>0</v>
      </c>
      <c r="O1906" s="4">
        <v>62192000</v>
      </c>
      <c r="P1906" s="5">
        <v>62192000</v>
      </c>
      <c r="Q1906" s="1">
        <v>0</v>
      </c>
      <c r="R1906" s="2">
        <v>0</v>
      </c>
      <c r="S1906" s="2" t="s">
        <v>903</v>
      </c>
      <c r="T1906" s="2" t="s">
        <v>904</v>
      </c>
      <c r="U1906" s="2" t="s">
        <v>871</v>
      </c>
      <c r="V1906" s="2" t="s">
        <v>905</v>
      </c>
      <c r="W1906" s="2" t="s">
        <v>906</v>
      </c>
      <c r="X1906" s="2" t="s">
        <v>907</v>
      </c>
      <c r="Y1906" s="114" t="s">
        <v>908</v>
      </c>
    </row>
    <row r="1907" spans="1:25" ht="165" x14ac:dyDescent="0.2">
      <c r="A1907" s="2" t="s">
        <v>2874</v>
      </c>
      <c r="B1907" s="2" t="s">
        <v>2832</v>
      </c>
      <c r="C1907" s="2" t="s">
        <v>2867</v>
      </c>
      <c r="D1907" s="2" t="s">
        <v>2868</v>
      </c>
      <c r="E1907" s="2">
        <v>86141501</v>
      </c>
      <c r="F1907" s="2" t="s">
        <v>2875</v>
      </c>
      <c r="G1907" s="3">
        <v>1</v>
      </c>
      <c r="H1907" s="3">
        <v>1</v>
      </c>
      <c r="I1907" s="2">
        <v>345</v>
      </c>
      <c r="J1907" s="2">
        <v>0</v>
      </c>
      <c r="K1907" s="2" t="s">
        <v>30</v>
      </c>
      <c r="L1907" s="2" t="s">
        <v>31</v>
      </c>
      <c r="M1907" s="2" t="s">
        <v>57</v>
      </c>
      <c r="N1907" s="2">
        <v>0</v>
      </c>
      <c r="O1907" s="4">
        <v>62192000</v>
      </c>
      <c r="P1907" s="5">
        <v>62192000</v>
      </c>
      <c r="Q1907" s="1">
        <v>0</v>
      </c>
      <c r="R1907" s="2">
        <v>0</v>
      </c>
      <c r="S1907" s="2" t="s">
        <v>903</v>
      </c>
      <c r="T1907" s="2" t="s">
        <v>904</v>
      </c>
      <c r="U1907" s="2" t="s">
        <v>871</v>
      </c>
      <c r="V1907" s="2" t="s">
        <v>905</v>
      </c>
      <c r="W1907" s="2" t="s">
        <v>906</v>
      </c>
      <c r="X1907" s="2" t="s">
        <v>907</v>
      </c>
      <c r="Y1907" s="114" t="s">
        <v>908</v>
      </c>
    </row>
    <row r="1908" spans="1:25" ht="150" x14ac:dyDescent="0.2">
      <c r="A1908" s="2" t="s">
        <v>2876</v>
      </c>
      <c r="B1908" s="2" t="s">
        <v>2832</v>
      </c>
      <c r="C1908" s="2" t="s">
        <v>2867</v>
      </c>
      <c r="D1908" s="2" t="s">
        <v>2868</v>
      </c>
      <c r="E1908" s="2">
        <v>86141501</v>
      </c>
      <c r="F1908" s="2" t="s">
        <v>2877</v>
      </c>
      <c r="G1908" s="3">
        <v>1</v>
      </c>
      <c r="H1908" s="3">
        <v>1</v>
      </c>
      <c r="I1908" s="2">
        <v>345</v>
      </c>
      <c r="J1908" s="2">
        <v>0</v>
      </c>
      <c r="K1908" s="2" t="s">
        <v>30</v>
      </c>
      <c r="L1908" s="2" t="s">
        <v>31</v>
      </c>
      <c r="M1908" s="2" t="s">
        <v>57</v>
      </c>
      <c r="N1908" s="2">
        <v>0</v>
      </c>
      <c r="O1908" s="4">
        <v>60701140</v>
      </c>
      <c r="P1908" s="5">
        <v>60701140</v>
      </c>
      <c r="Q1908" s="1">
        <v>0</v>
      </c>
      <c r="R1908" s="2">
        <v>0</v>
      </c>
      <c r="S1908" s="2" t="s">
        <v>903</v>
      </c>
      <c r="T1908" s="2" t="s">
        <v>904</v>
      </c>
      <c r="U1908" s="2" t="s">
        <v>871</v>
      </c>
      <c r="V1908" s="2" t="s">
        <v>905</v>
      </c>
      <c r="W1908" s="2" t="s">
        <v>906</v>
      </c>
      <c r="X1908" s="2" t="s">
        <v>907</v>
      </c>
      <c r="Y1908" s="114" t="s">
        <v>908</v>
      </c>
    </row>
    <row r="1909" spans="1:25" ht="165" x14ac:dyDescent="0.2">
      <c r="A1909" s="2" t="s">
        <v>2878</v>
      </c>
      <c r="B1909" s="2" t="s">
        <v>2832</v>
      </c>
      <c r="C1909" s="2" t="s">
        <v>2867</v>
      </c>
      <c r="D1909" s="2" t="s">
        <v>2868</v>
      </c>
      <c r="E1909" s="2">
        <v>86141501</v>
      </c>
      <c r="F1909" s="2" t="s">
        <v>2879</v>
      </c>
      <c r="G1909" s="3">
        <v>1</v>
      </c>
      <c r="H1909" s="3">
        <v>1</v>
      </c>
      <c r="I1909" s="2">
        <v>345</v>
      </c>
      <c r="J1909" s="2">
        <v>0</v>
      </c>
      <c r="K1909" s="2" t="s">
        <v>30</v>
      </c>
      <c r="L1909" s="2" t="s">
        <v>31</v>
      </c>
      <c r="M1909" s="2" t="s">
        <v>57</v>
      </c>
      <c r="N1909" s="2">
        <v>0</v>
      </c>
      <c r="O1909" s="4">
        <v>59840066</v>
      </c>
      <c r="P1909" s="5">
        <v>59840066</v>
      </c>
      <c r="Q1909" s="1">
        <v>0</v>
      </c>
      <c r="R1909" s="2">
        <v>0</v>
      </c>
      <c r="S1909" s="2" t="s">
        <v>903</v>
      </c>
      <c r="T1909" s="2" t="s">
        <v>904</v>
      </c>
      <c r="U1909" s="2" t="s">
        <v>871</v>
      </c>
      <c r="V1909" s="2" t="s">
        <v>905</v>
      </c>
      <c r="W1909" s="2" t="s">
        <v>906</v>
      </c>
      <c r="X1909" s="2" t="s">
        <v>907</v>
      </c>
      <c r="Y1909" s="114" t="s">
        <v>908</v>
      </c>
    </row>
    <row r="1910" spans="1:25" ht="165" x14ac:dyDescent="0.2">
      <c r="A1910" s="2" t="s">
        <v>2880</v>
      </c>
      <c r="B1910" s="2" t="s">
        <v>2832</v>
      </c>
      <c r="C1910" s="2" t="s">
        <v>2867</v>
      </c>
      <c r="D1910" s="2" t="s">
        <v>2868</v>
      </c>
      <c r="E1910" s="2">
        <v>86141501</v>
      </c>
      <c r="F1910" s="2" t="s">
        <v>2875</v>
      </c>
      <c r="G1910" s="3">
        <v>1</v>
      </c>
      <c r="H1910" s="3">
        <v>1</v>
      </c>
      <c r="I1910" s="2">
        <v>345</v>
      </c>
      <c r="J1910" s="2">
        <v>0</v>
      </c>
      <c r="K1910" s="2" t="s">
        <v>30</v>
      </c>
      <c r="L1910" s="2" t="s">
        <v>31</v>
      </c>
      <c r="M1910" s="2" t="s">
        <v>57</v>
      </c>
      <c r="N1910" s="2">
        <v>0</v>
      </c>
      <c r="O1910" s="4">
        <v>59800000</v>
      </c>
      <c r="P1910" s="5">
        <v>59800000</v>
      </c>
      <c r="Q1910" s="1">
        <v>0</v>
      </c>
      <c r="R1910" s="2">
        <v>0</v>
      </c>
      <c r="S1910" s="2" t="s">
        <v>903</v>
      </c>
      <c r="T1910" s="2" t="s">
        <v>904</v>
      </c>
      <c r="U1910" s="2" t="s">
        <v>871</v>
      </c>
      <c r="V1910" s="2" t="s">
        <v>905</v>
      </c>
      <c r="W1910" s="2" t="s">
        <v>906</v>
      </c>
      <c r="X1910" s="2" t="s">
        <v>907</v>
      </c>
      <c r="Y1910" s="114" t="s">
        <v>908</v>
      </c>
    </row>
    <row r="1911" spans="1:25" ht="195" x14ac:dyDescent="0.2">
      <c r="A1911" s="2" t="s">
        <v>2881</v>
      </c>
      <c r="B1911" s="2" t="s">
        <v>2832</v>
      </c>
      <c r="C1911" s="2" t="s">
        <v>2867</v>
      </c>
      <c r="D1911" s="2" t="s">
        <v>2868</v>
      </c>
      <c r="E1911" s="2">
        <v>86141501</v>
      </c>
      <c r="F1911" s="2" t="s">
        <v>2882</v>
      </c>
      <c r="G1911" s="3">
        <v>1</v>
      </c>
      <c r="H1911" s="3">
        <v>1</v>
      </c>
      <c r="I1911" s="2">
        <v>345</v>
      </c>
      <c r="J1911" s="2">
        <v>0</v>
      </c>
      <c r="K1911" s="2" t="s">
        <v>30</v>
      </c>
      <c r="L1911" s="2" t="s">
        <v>31</v>
      </c>
      <c r="M1911" s="2" t="s">
        <v>57</v>
      </c>
      <c r="N1911" s="2">
        <v>0</v>
      </c>
      <c r="O1911" s="4">
        <v>59800000</v>
      </c>
      <c r="P1911" s="5">
        <v>59800000</v>
      </c>
      <c r="Q1911" s="1">
        <v>0</v>
      </c>
      <c r="R1911" s="2">
        <v>0</v>
      </c>
      <c r="S1911" s="2" t="s">
        <v>903</v>
      </c>
      <c r="T1911" s="2" t="s">
        <v>904</v>
      </c>
      <c r="U1911" s="2" t="s">
        <v>871</v>
      </c>
      <c r="V1911" s="2" t="s">
        <v>905</v>
      </c>
      <c r="W1911" s="2" t="s">
        <v>906</v>
      </c>
      <c r="X1911" s="2" t="s">
        <v>907</v>
      </c>
      <c r="Y1911" s="114" t="s">
        <v>908</v>
      </c>
    </row>
    <row r="1912" spans="1:25" ht="150" x14ac:dyDescent="0.2">
      <c r="A1912" s="2" t="s">
        <v>2883</v>
      </c>
      <c r="B1912" s="2" t="s">
        <v>2832</v>
      </c>
      <c r="C1912" s="2" t="s">
        <v>2867</v>
      </c>
      <c r="D1912" s="2" t="s">
        <v>2868</v>
      </c>
      <c r="E1912" s="2">
        <v>86141501</v>
      </c>
      <c r="F1912" s="2" t="s">
        <v>2884</v>
      </c>
      <c r="G1912" s="3">
        <v>1</v>
      </c>
      <c r="H1912" s="3">
        <v>1</v>
      </c>
      <c r="I1912" s="2">
        <v>345</v>
      </c>
      <c r="J1912" s="2">
        <v>0</v>
      </c>
      <c r="K1912" s="2" t="s">
        <v>30</v>
      </c>
      <c r="L1912" s="2" t="s">
        <v>31</v>
      </c>
      <c r="M1912" s="2" t="s">
        <v>57</v>
      </c>
      <c r="N1912" s="2">
        <v>0</v>
      </c>
      <c r="O1912" s="4">
        <v>53820000</v>
      </c>
      <c r="P1912" s="5">
        <v>53820000</v>
      </c>
      <c r="Q1912" s="1">
        <v>0</v>
      </c>
      <c r="R1912" s="2">
        <v>0</v>
      </c>
      <c r="S1912" s="2" t="s">
        <v>903</v>
      </c>
      <c r="T1912" s="2" t="s">
        <v>904</v>
      </c>
      <c r="U1912" s="2" t="s">
        <v>871</v>
      </c>
      <c r="V1912" s="2" t="s">
        <v>905</v>
      </c>
      <c r="W1912" s="2" t="s">
        <v>906</v>
      </c>
      <c r="X1912" s="2" t="s">
        <v>907</v>
      </c>
      <c r="Y1912" s="114" t="s">
        <v>908</v>
      </c>
    </row>
    <row r="1913" spans="1:25" ht="150" x14ac:dyDescent="0.2">
      <c r="A1913" s="2" t="s">
        <v>2885</v>
      </c>
      <c r="B1913" s="2" t="s">
        <v>2832</v>
      </c>
      <c r="C1913" s="2" t="s">
        <v>2867</v>
      </c>
      <c r="D1913" s="2" t="s">
        <v>2868</v>
      </c>
      <c r="E1913" s="2">
        <v>86141501</v>
      </c>
      <c r="F1913" s="2" t="s">
        <v>2886</v>
      </c>
      <c r="G1913" s="3">
        <v>1</v>
      </c>
      <c r="H1913" s="3">
        <v>1</v>
      </c>
      <c r="I1913" s="2">
        <v>345</v>
      </c>
      <c r="J1913" s="2">
        <v>0</v>
      </c>
      <c r="K1913" s="2" t="s">
        <v>30</v>
      </c>
      <c r="L1913" s="2" t="s">
        <v>31</v>
      </c>
      <c r="M1913" s="2" t="s">
        <v>57</v>
      </c>
      <c r="N1913" s="2">
        <v>0</v>
      </c>
      <c r="O1913" s="4">
        <v>53820000</v>
      </c>
      <c r="P1913" s="5">
        <v>53820000</v>
      </c>
      <c r="Q1913" s="1">
        <v>0</v>
      </c>
      <c r="R1913" s="2">
        <v>0</v>
      </c>
      <c r="S1913" s="2" t="s">
        <v>903</v>
      </c>
      <c r="T1913" s="2" t="s">
        <v>904</v>
      </c>
      <c r="U1913" s="2" t="s">
        <v>871</v>
      </c>
      <c r="V1913" s="2" t="s">
        <v>905</v>
      </c>
      <c r="W1913" s="2" t="s">
        <v>906</v>
      </c>
      <c r="X1913" s="2" t="s">
        <v>907</v>
      </c>
      <c r="Y1913" s="114" t="s">
        <v>908</v>
      </c>
    </row>
    <row r="1914" spans="1:25" ht="150" x14ac:dyDescent="0.2">
      <c r="A1914" s="2" t="s">
        <v>2887</v>
      </c>
      <c r="B1914" s="2" t="s">
        <v>2832</v>
      </c>
      <c r="C1914" s="2" t="s">
        <v>2867</v>
      </c>
      <c r="D1914" s="2" t="s">
        <v>2868</v>
      </c>
      <c r="E1914" s="2">
        <v>86141501</v>
      </c>
      <c r="F1914" s="2" t="s">
        <v>2888</v>
      </c>
      <c r="G1914" s="3">
        <v>1</v>
      </c>
      <c r="H1914" s="3">
        <v>1</v>
      </c>
      <c r="I1914" s="2">
        <v>345</v>
      </c>
      <c r="J1914" s="2">
        <v>0</v>
      </c>
      <c r="K1914" s="2" t="s">
        <v>30</v>
      </c>
      <c r="L1914" s="2" t="s">
        <v>31</v>
      </c>
      <c r="M1914" s="2" t="s">
        <v>57</v>
      </c>
      <c r="N1914" s="2">
        <v>0</v>
      </c>
      <c r="O1914" s="4">
        <v>49954390</v>
      </c>
      <c r="P1914" s="5">
        <v>49954390</v>
      </c>
      <c r="Q1914" s="1">
        <v>0</v>
      </c>
      <c r="R1914" s="2">
        <v>0</v>
      </c>
      <c r="S1914" s="2" t="s">
        <v>903</v>
      </c>
      <c r="T1914" s="2" t="s">
        <v>904</v>
      </c>
      <c r="U1914" s="2" t="s">
        <v>871</v>
      </c>
      <c r="V1914" s="2" t="s">
        <v>905</v>
      </c>
      <c r="W1914" s="2" t="s">
        <v>906</v>
      </c>
      <c r="X1914" s="2" t="s">
        <v>907</v>
      </c>
      <c r="Y1914" s="114" t="s">
        <v>908</v>
      </c>
    </row>
    <row r="1915" spans="1:25" ht="150" x14ac:dyDescent="0.2">
      <c r="A1915" s="2" t="s">
        <v>2889</v>
      </c>
      <c r="B1915" s="2" t="s">
        <v>2832</v>
      </c>
      <c r="C1915" s="2" t="s">
        <v>2867</v>
      </c>
      <c r="D1915" s="2" t="s">
        <v>2868</v>
      </c>
      <c r="E1915" s="2">
        <v>86141501</v>
      </c>
      <c r="F1915" s="2" t="s">
        <v>2890</v>
      </c>
      <c r="G1915" s="3">
        <v>1</v>
      </c>
      <c r="H1915" s="3">
        <v>1</v>
      </c>
      <c r="I1915" s="2">
        <v>345</v>
      </c>
      <c r="J1915" s="2">
        <v>0</v>
      </c>
      <c r="K1915" s="2" t="s">
        <v>30</v>
      </c>
      <c r="L1915" s="2" t="s">
        <v>31</v>
      </c>
      <c r="M1915" s="2" t="s">
        <v>57</v>
      </c>
      <c r="N1915" s="2">
        <v>0</v>
      </c>
      <c r="O1915" s="4">
        <v>52149970</v>
      </c>
      <c r="P1915" s="5">
        <v>52149970</v>
      </c>
      <c r="Q1915" s="1">
        <v>0</v>
      </c>
      <c r="R1915" s="2">
        <v>0</v>
      </c>
      <c r="S1915" s="2" t="s">
        <v>903</v>
      </c>
      <c r="T1915" s="2" t="s">
        <v>904</v>
      </c>
      <c r="U1915" s="2" t="s">
        <v>871</v>
      </c>
      <c r="V1915" s="2" t="s">
        <v>905</v>
      </c>
      <c r="W1915" s="2" t="s">
        <v>906</v>
      </c>
      <c r="X1915" s="2" t="s">
        <v>907</v>
      </c>
      <c r="Y1915" s="114" t="s">
        <v>908</v>
      </c>
    </row>
    <row r="1916" spans="1:25" ht="210" x14ac:dyDescent="0.2">
      <c r="A1916" s="2" t="s">
        <v>2891</v>
      </c>
      <c r="B1916" s="2" t="s">
        <v>2832</v>
      </c>
      <c r="C1916" s="2" t="s">
        <v>2867</v>
      </c>
      <c r="D1916" s="2" t="s">
        <v>2868</v>
      </c>
      <c r="E1916" s="2">
        <v>81112002</v>
      </c>
      <c r="F1916" s="2" t="s">
        <v>2892</v>
      </c>
      <c r="G1916" s="3">
        <v>1</v>
      </c>
      <c r="H1916" s="3">
        <v>1</v>
      </c>
      <c r="I1916" s="2">
        <v>345</v>
      </c>
      <c r="J1916" s="2">
        <v>0</v>
      </c>
      <c r="K1916" s="2" t="s">
        <v>30</v>
      </c>
      <c r="L1916" s="2" t="s">
        <v>31</v>
      </c>
      <c r="M1916" s="2" t="s">
        <v>57</v>
      </c>
      <c r="N1916" s="2">
        <v>0</v>
      </c>
      <c r="O1916" s="4">
        <v>43700000</v>
      </c>
      <c r="P1916" s="5">
        <v>43700000</v>
      </c>
      <c r="Q1916" s="1">
        <v>0</v>
      </c>
      <c r="R1916" s="2">
        <v>0</v>
      </c>
      <c r="S1916" s="2" t="s">
        <v>903</v>
      </c>
      <c r="T1916" s="2" t="s">
        <v>904</v>
      </c>
      <c r="U1916" s="2" t="s">
        <v>871</v>
      </c>
      <c r="V1916" s="2" t="s">
        <v>905</v>
      </c>
      <c r="W1916" s="2" t="s">
        <v>906</v>
      </c>
      <c r="X1916" s="2" t="s">
        <v>907</v>
      </c>
      <c r="Y1916" s="114" t="s">
        <v>908</v>
      </c>
    </row>
    <row r="1917" spans="1:25" ht="150" x14ac:dyDescent="0.2">
      <c r="A1917" s="2" t="s">
        <v>2893</v>
      </c>
      <c r="B1917" s="2" t="s">
        <v>2832</v>
      </c>
      <c r="C1917" s="2" t="s">
        <v>2867</v>
      </c>
      <c r="D1917" s="2" t="s">
        <v>2868</v>
      </c>
      <c r="E1917" s="2">
        <v>86141501</v>
      </c>
      <c r="F1917" s="2" t="s">
        <v>2894</v>
      </c>
      <c r="G1917" s="3">
        <v>1</v>
      </c>
      <c r="H1917" s="3">
        <v>1</v>
      </c>
      <c r="I1917" s="2">
        <v>345</v>
      </c>
      <c r="J1917" s="2">
        <v>0</v>
      </c>
      <c r="K1917" s="2" t="s">
        <v>30</v>
      </c>
      <c r="L1917" s="2" t="s">
        <v>31</v>
      </c>
      <c r="M1917" s="2" t="s">
        <v>57</v>
      </c>
      <c r="N1917" s="2">
        <v>0</v>
      </c>
      <c r="O1917" s="4">
        <v>51463880</v>
      </c>
      <c r="P1917" s="5">
        <v>51463880</v>
      </c>
      <c r="Q1917" s="1">
        <v>0</v>
      </c>
      <c r="R1917" s="2">
        <v>0</v>
      </c>
      <c r="S1917" s="2" t="s">
        <v>903</v>
      </c>
      <c r="T1917" s="2" t="s">
        <v>904</v>
      </c>
      <c r="U1917" s="2" t="s">
        <v>871</v>
      </c>
      <c r="V1917" s="2" t="s">
        <v>905</v>
      </c>
      <c r="W1917" s="2" t="s">
        <v>906</v>
      </c>
      <c r="X1917" s="2" t="s">
        <v>907</v>
      </c>
      <c r="Y1917" s="114" t="s">
        <v>908</v>
      </c>
    </row>
    <row r="1918" spans="1:25" ht="150" x14ac:dyDescent="0.2">
      <c r="A1918" s="2" t="s">
        <v>2895</v>
      </c>
      <c r="B1918" s="2" t="s">
        <v>2832</v>
      </c>
      <c r="C1918" s="2" t="s">
        <v>2867</v>
      </c>
      <c r="D1918" s="2" t="s">
        <v>2868</v>
      </c>
      <c r="E1918" s="2">
        <v>86141501</v>
      </c>
      <c r="F1918" s="2" t="s">
        <v>2896</v>
      </c>
      <c r="G1918" s="3">
        <v>1</v>
      </c>
      <c r="H1918" s="3">
        <v>1</v>
      </c>
      <c r="I1918" s="2">
        <v>345</v>
      </c>
      <c r="J1918" s="2">
        <v>0</v>
      </c>
      <c r="K1918" s="2" t="s">
        <v>30</v>
      </c>
      <c r="L1918" s="2" t="s">
        <v>31</v>
      </c>
      <c r="M1918" s="2" t="s">
        <v>57</v>
      </c>
      <c r="N1918" s="2">
        <v>0</v>
      </c>
      <c r="O1918" s="4">
        <v>51463880</v>
      </c>
      <c r="P1918" s="5">
        <v>51463880</v>
      </c>
      <c r="Q1918" s="1">
        <v>0</v>
      </c>
      <c r="R1918" s="2">
        <v>0</v>
      </c>
      <c r="S1918" s="2" t="s">
        <v>903</v>
      </c>
      <c r="T1918" s="2" t="s">
        <v>904</v>
      </c>
      <c r="U1918" s="2" t="s">
        <v>871</v>
      </c>
      <c r="V1918" s="2" t="s">
        <v>905</v>
      </c>
      <c r="W1918" s="2" t="s">
        <v>906</v>
      </c>
      <c r="X1918" s="2" t="s">
        <v>907</v>
      </c>
      <c r="Y1918" s="114" t="s">
        <v>908</v>
      </c>
    </row>
    <row r="1919" spans="1:25" ht="180" x14ac:dyDescent="0.2">
      <c r="A1919" s="2" t="s">
        <v>2897</v>
      </c>
      <c r="B1919" s="2" t="s">
        <v>2832</v>
      </c>
      <c r="C1919" s="2" t="s">
        <v>2867</v>
      </c>
      <c r="D1919" s="2" t="s">
        <v>2868</v>
      </c>
      <c r="E1919" s="2">
        <v>82151704</v>
      </c>
      <c r="F1919" s="2" t="s">
        <v>2898</v>
      </c>
      <c r="G1919" s="3">
        <v>1</v>
      </c>
      <c r="H1919" s="3">
        <v>1</v>
      </c>
      <c r="I1919" s="2">
        <v>345</v>
      </c>
      <c r="J1919" s="2">
        <v>0</v>
      </c>
      <c r="K1919" s="2" t="s">
        <v>30</v>
      </c>
      <c r="L1919" s="2" t="s">
        <v>31</v>
      </c>
      <c r="M1919" s="2" t="s">
        <v>57</v>
      </c>
      <c r="N1919" s="2">
        <v>0</v>
      </c>
      <c r="O1919" s="4">
        <v>51428000</v>
      </c>
      <c r="P1919" s="5">
        <v>51428000</v>
      </c>
      <c r="Q1919" s="1">
        <v>0</v>
      </c>
      <c r="R1919" s="2">
        <v>0</v>
      </c>
      <c r="S1919" s="2" t="s">
        <v>903</v>
      </c>
      <c r="T1919" s="2" t="s">
        <v>904</v>
      </c>
      <c r="U1919" s="2" t="s">
        <v>871</v>
      </c>
      <c r="V1919" s="2" t="s">
        <v>905</v>
      </c>
      <c r="W1919" s="2" t="s">
        <v>906</v>
      </c>
      <c r="X1919" s="2" t="s">
        <v>907</v>
      </c>
      <c r="Y1919" s="114" t="s">
        <v>908</v>
      </c>
    </row>
    <row r="1920" spans="1:25" ht="180" x14ac:dyDescent="0.2">
      <c r="A1920" s="2" t="s">
        <v>2899</v>
      </c>
      <c r="B1920" s="2" t="s">
        <v>2832</v>
      </c>
      <c r="C1920" s="2" t="s">
        <v>2867</v>
      </c>
      <c r="D1920" s="2" t="s">
        <v>2868</v>
      </c>
      <c r="E1920" s="2">
        <v>82151704</v>
      </c>
      <c r="F1920" s="2" t="s">
        <v>2900</v>
      </c>
      <c r="G1920" s="3">
        <v>1</v>
      </c>
      <c r="H1920" s="3">
        <v>1</v>
      </c>
      <c r="I1920" s="2">
        <v>345</v>
      </c>
      <c r="J1920" s="2">
        <v>0</v>
      </c>
      <c r="K1920" s="2" t="s">
        <v>30</v>
      </c>
      <c r="L1920" s="2" t="s">
        <v>31</v>
      </c>
      <c r="M1920" s="2" t="s">
        <v>57</v>
      </c>
      <c r="N1920" s="2">
        <v>0</v>
      </c>
      <c r="O1920" s="4">
        <v>51428000</v>
      </c>
      <c r="P1920" s="5">
        <v>51428000</v>
      </c>
      <c r="Q1920" s="1">
        <v>0</v>
      </c>
      <c r="R1920" s="2">
        <v>0</v>
      </c>
      <c r="S1920" s="2" t="s">
        <v>903</v>
      </c>
      <c r="T1920" s="2" t="s">
        <v>904</v>
      </c>
      <c r="U1920" s="2" t="s">
        <v>871</v>
      </c>
      <c r="V1920" s="2" t="s">
        <v>905</v>
      </c>
      <c r="W1920" s="2" t="s">
        <v>906</v>
      </c>
      <c r="X1920" s="2" t="s">
        <v>907</v>
      </c>
      <c r="Y1920" s="114" t="s">
        <v>908</v>
      </c>
    </row>
    <row r="1921" spans="1:25" ht="120" x14ac:dyDescent="0.2">
      <c r="A1921" s="2" t="s">
        <v>2901</v>
      </c>
      <c r="B1921" s="2" t="s">
        <v>2832</v>
      </c>
      <c r="C1921" s="2" t="s">
        <v>2833</v>
      </c>
      <c r="D1921" s="2" t="s">
        <v>2834</v>
      </c>
      <c r="E1921" s="2">
        <v>86141501</v>
      </c>
      <c r="F1921" s="2" t="s">
        <v>2902</v>
      </c>
      <c r="G1921" s="3">
        <v>1</v>
      </c>
      <c r="H1921" s="3">
        <v>1</v>
      </c>
      <c r="I1921" s="2">
        <v>345</v>
      </c>
      <c r="J1921" s="2">
        <v>0</v>
      </c>
      <c r="K1921" s="2" t="s">
        <v>30</v>
      </c>
      <c r="L1921" s="2" t="s">
        <v>31</v>
      </c>
      <c r="M1921" s="2" t="s">
        <v>57</v>
      </c>
      <c r="N1921" s="2">
        <v>0</v>
      </c>
      <c r="O1921" s="4">
        <v>50144416</v>
      </c>
      <c r="P1921" s="5">
        <v>50144416</v>
      </c>
      <c r="Q1921" s="1">
        <v>0</v>
      </c>
      <c r="R1921" s="2">
        <v>0</v>
      </c>
      <c r="S1921" s="2" t="s">
        <v>903</v>
      </c>
      <c r="T1921" s="2" t="s">
        <v>904</v>
      </c>
      <c r="U1921" s="2" t="s">
        <v>871</v>
      </c>
      <c r="V1921" s="2" t="s">
        <v>905</v>
      </c>
      <c r="W1921" s="2" t="s">
        <v>906</v>
      </c>
      <c r="X1921" s="2" t="s">
        <v>907</v>
      </c>
      <c r="Y1921" s="114" t="s">
        <v>908</v>
      </c>
    </row>
    <row r="1922" spans="1:25" ht="150" x14ac:dyDescent="0.2">
      <c r="A1922" s="2" t="s">
        <v>2903</v>
      </c>
      <c r="B1922" s="2" t="s">
        <v>2832</v>
      </c>
      <c r="C1922" s="2" t="s">
        <v>2867</v>
      </c>
      <c r="D1922" s="2" t="s">
        <v>2868</v>
      </c>
      <c r="E1922" s="2">
        <v>86141501</v>
      </c>
      <c r="F1922" s="2" t="s">
        <v>2904</v>
      </c>
      <c r="G1922" s="3">
        <v>1</v>
      </c>
      <c r="H1922" s="3">
        <v>1</v>
      </c>
      <c r="I1922" s="2">
        <v>345</v>
      </c>
      <c r="J1922" s="2">
        <v>0</v>
      </c>
      <c r="K1922" s="2" t="s">
        <v>30</v>
      </c>
      <c r="L1922" s="2" t="s">
        <v>31</v>
      </c>
      <c r="M1922" s="2" t="s">
        <v>57</v>
      </c>
      <c r="N1922" s="2">
        <v>0</v>
      </c>
      <c r="O1922" s="4">
        <v>49954390</v>
      </c>
      <c r="P1922" s="5">
        <v>49954390</v>
      </c>
      <c r="Q1922" s="1">
        <v>0</v>
      </c>
      <c r="R1922" s="2">
        <v>0</v>
      </c>
      <c r="S1922" s="2" t="s">
        <v>903</v>
      </c>
      <c r="T1922" s="2" t="s">
        <v>904</v>
      </c>
      <c r="U1922" s="2" t="s">
        <v>871</v>
      </c>
      <c r="V1922" s="2" t="s">
        <v>905</v>
      </c>
      <c r="W1922" s="2" t="s">
        <v>906</v>
      </c>
      <c r="X1922" s="2" t="s">
        <v>907</v>
      </c>
      <c r="Y1922" s="114" t="s">
        <v>908</v>
      </c>
    </row>
    <row r="1923" spans="1:25" ht="225" x14ac:dyDescent="0.2">
      <c r="A1923" s="2" t="s">
        <v>2905</v>
      </c>
      <c r="B1923" s="2" t="s">
        <v>2832</v>
      </c>
      <c r="C1923" s="2" t="s">
        <v>2867</v>
      </c>
      <c r="D1923" s="2" t="s">
        <v>2868</v>
      </c>
      <c r="E1923" s="2">
        <v>80101604</v>
      </c>
      <c r="F1923" s="2" t="s">
        <v>2906</v>
      </c>
      <c r="G1923" s="3">
        <v>1</v>
      </c>
      <c r="H1923" s="3">
        <v>1</v>
      </c>
      <c r="I1923" s="2">
        <v>345</v>
      </c>
      <c r="J1923" s="2">
        <v>0</v>
      </c>
      <c r="K1923" s="2" t="s">
        <v>30</v>
      </c>
      <c r="L1923" s="2" t="s">
        <v>31</v>
      </c>
      <c r="M1923" s="2" t="s">
        <v>57</v>
      </c>
      <c r="N1923" s="2">
        <v>0</v>
      </c>
      <c r="O1923" s="4">
        <v>47265920</v>
      </c>
      <c r="P1923" s="5">
        <v>47265920</v>
      </c>
      <c r="Q1923" s="1">
        <v>0</v>
      </c>
      <c r="R1923" s="2">
        <v>0</v>
      </c>
      <c r="S1923" s="2" t="s">
        <v>903</v>
      </c>
      <c r="T1923" s="2" t="s">
        <v>904</v>
      </c>
      <c r="U1923" s="2" t="s">
        <v>871</v>
      </c>
      <c r="V1923" s="2" t="s">
        <v>905</v>
      </c>
      <c r="W1923" s="2" t="s">
        <v>906</v>
      </c>
      <c r="X1923" s="2" t="s">
        <v>907</v>
      </c>
      <c r="Y1923" s="114" t="s">
        <v>908</v>
      </c>
    </row>
    <row r="1924" spans="1:25" ht="135" x14ac:dyDescent="0.2">
      <c r="A1924" s="2" t="s">
        <v>2907</v>
      </c>
      <c r="B1924" s="2" t="s">
        <v>2832</v>
      </c>
      <c r="C1924" s="2" t="s">
        <v>2867</v>
      </c>
      <c r="D1924" s="2" t="s">
        <v>2868</v>
      </c>
      <c r="E1924" s="2">
        <v>86141501</v>
      </c>
      <c r="F1924" s="2" t="s">
        <v>2908</v>
      </c>
      <c r="G1924" s="3">
        <v>1</v>
      </c>
      <c r="H1924" s="3">
        <v>1</v>
      </c>
      <c r="I1924" s="2">
        <v>345</v>
      </c>
      <c r="J1924" s="2">
        <v>0</v>
      </c>
      <c r="K1924" s="2" t="s">
        <v>30</v>
      </c>
      <c r="L1924" s="2" t="s">
        <v>31</v>
      </c>
      <c r="M1924" s="2" t="s">
        <v>57</v>
      </c>
      <c r="N1924" s="2">
        <v>0</v>
      </c>
      <c r="O1924" s="4">
        <v>44850000</v>
      </c>
      <c r="P1924" s="5">
        <v>44850000</v>
      </c>
      <c r="Q1924" s="1">
        <v>0</v>
      </c>
      <c r="R1924" s="2">
        <v>0</v>
      </c>
      <c r="S1924" s="2" t="s">
        <v>903</v>
      </c>
      <c r="T1924" s="2" t="s">
        <v>904</v>
      </c>
      <c r="U1924" s="2" t="s">
        <v>871</v>
      </c>
      <c r="V1924" s="2" t="s">
        <v>905</v>
      </c>
      <c r="W1924" s="2" t="s">
        <v>906</v>
      </c>
      <c r="X1924" s="2" t="s">
        <v>907</v>
      </c>
      <c r="Y1924" s="114" t="s">
        <v>908</v>
      </c>
    </row>
    <row r="1925" spans="1:25" ht="150" x14ac:dyDescent="0.2">
      <c r="A1925" s="2" t="s">
        <v>2909</v>
      </c>
      <c r="B1925" s="2" t="s">
        <v>2832</v>
      </c>
      <c r="C1925" s="2" t="s">
        <v>2867</v>
      </c>
      <c r="D1925" s="2" t="s">
        <v>2868</v>
      </c>
      <c r="E1925" s="2">
        <v>80101604</v>
      </c>
      <c r="F1925" s="2" t="s">
        <v>2910</v>
      </c>
      <c r="G1925" s="3">
        <v>1</v>
      </c>
      <c r="H1925" s="3">
        <v>1</v>
      </c>
      <c r="I1925" s="2">
        <v>345</v>
      </c>
      <c r="J1925" s="2">
        <v>0</v>
      </c>
      <c r="K1925" s="2" t="s">
        <v>30</v>
      </c>
      <c r="L1925" s="2" t="s">
        <v>31</v>
      </c>
      <c r="M1925" s="2" t="s">
        <v>57</v>
      </c>
      <c r="N1925" s="2">
        <v>0</v>
      </c>
      <c r="O1925" s="4">
        <v>57500000</v>
      </c>
      <c r="P1925" s="5">
        <v>57500000</v>
      </c>
      <c r="Q1925" s="1">
        <v>0</v>
      </c>
      <c r="R1925" s="2">
        <v>0</v>
      </c>
      <c r="S1925" s="2" t="s">
        <v>903</v>
      </c>
      <c r="T1925" s="2" t="s">
        <v>904</v>
      </c>
      <c r="U1925" s="2" t="s">
        <v>871</v>
      </c>
      <c r="V1925" s="2" t="s">
        <v>905</v>
      </c>
      <c r="W1925" s="2" t="s">
        <v>906</v>
      </c>
      <c r="X1925" s="2" t="s">
        <v>907</v>
      </c>
      <c r="Y1925" s="114" t="s">
        <v>908</v>
      </c>
    </row>
    <row r="1926" spans="1:25" ht="195" x14ac:dyDescent="0.2">
      <c r="A1926" s="2" t="s">
        <v>2911</v>
      </c>
      <c r="B1926" s="2" t="s">
        <v>2832</v>
      </c>
      <c r="C1926" s="2" t="s">
        <v>2867</v>
      </c>
      <c r="D1926" s="2" t="s">
        <v>2868</v>
      </c>
      <c r="E1926" s="2">
        <v>81112002</v>
      </c>
      <c r="F1926" s="2" t="s">
        <v>2912</v>
      </c>
      <c r="G1926" s="3">
        <v>1</v>
      </c>
      <c r="H1926" s="3">
        <v>1</v>
      </c>
      <c r="I1926" s="2">
        <v>345</v>
      </c>
      <c r="J1926" s="2">
        <v>0</v>
      </c>
      <c r="K1926" s="2" t="s">
        <v>30</v>
      </c>
      <c r="L1926" s="2" t="s">
        <v>31</v>
      </c>
      <c r="M1926" s="2" t="s">
        <v>57</v>
      </c>
      <c r="N1926" s="2">
        <v>0</v>
      </c>
      <c r="O1926" s="4">
        <v>44252000</v>
      </c>
      <c r="P1926" s="5">
        <v>44252000</v>
      </c>
      <c r="Q1926" s="1">
        <v>0</v>
      </c>
      <c r="R1926" s="2">
        <v>0</v>
      </c>
      <c r="S1926" s="2" t="s">
        <v>903</v>
      </c>
      <c r="T1926" s="2" t="s">
        <v>904</v>
      </c>
      <c r="U1926" s="2" t="s">
        <v>871</v>
      </c>
      <c r="V1926" s="2" t="s">
        <v>905</v>
      </c>
      <c r="W1926" s="2" t="s">
        <v>906</v>
      </c>
      <c r="X1926" s="2" t="s">
        <v>907</v>
      </c>
      <c r="Y1926" s="114" t="s">
        <v>908</v>
      </c>
    </row>
    <row r="1927" spans="1:25" ht="150" x14ac:dyDescent="0.2">
      <c r="A1927" s="2" t="s">
        <v>2913</v>
      </c>
      <c r="B1927" s="2" t="s">
        <v>2832</v>
      </c>
      <c r="C1927" s="2" t="s">
        <v>2867</v>
      </c>
      <c r="D1927" s="2" t="s">
        <v>2868</v>
      </c>
      <c r="E1927" s="2">
        <v>86141501</v>
      </c>
      <c r="F1927" s="2" t="s">
        <v>2914</v>
      </c>
      <c r="G1927" s="3">
        <v>1</v>
      </c>
      <c r="H1927" s="3">
        <v>1</v>
      </c>
      <c r="I1927" s="2">
        <v>345</v>
      </c>
      <c r="J1927" s="2">
        <v>0</v>
      </c>
      <c r="K1927" s="2" t="s">
        <v>30</v>
      </c>
      <c r="L1927" s="2" t="s">
        <v>31</v>
      </c>
      <c r="M1927" s="2" t="s">
        <v>57</v>
      </c>
      <c r="N1927" s="2">
        <v>0</v>
      </c>
      <c r="O1927" s="4">
        <v>43534400</v>
      </c>
      <c r="P1927" s="5">
        <v>43534400</v>
      </c>
      <c r="Q1927" s="1">
        <v>0</v>
      </c>
      <c r="R1927" s="2">
        <v>0</v>
      </c>
      <c r="S1927" s="2" t="s">
        <v>903</v>
      </c>
      <c r="T1927" s="2" t="s">
        <v>904</v>
      </c>
      <c r="U1927" s="2" t="s">
        <v>871</v>
      </c>
      <c r="V1927" s="2" t="s">
        <v>905</v>
      </c>
      <c r="W1927" s="2" t="s">
        <v>906</v>
      </c>
      <c r="X1927" s="2" t="s">
        <v>907</v>
      </c>
      <c r="Y1927" s="114" t="s">
        <v>908</v>
      </c>
    </row>
    <row r="1928" spans="1:25" ht="180" x14ac:dyDescent="0.2">
      <c r="A1928" s="2" t="s">
        <v>2915</v>
      </c>
      <c r="B1928" s="2" t="s">
        <v>2832</v>
      </c>
      <c r="C1928" s="2" t="s">
        <v>2867</v>
      </c>
      <c r="D1928" s="2" t="s">
        <v>2868</v>
      </c>
      <c r="E1928" s="2">
        <v>80111501</v>
      </c>
      <c r="F1928" s="2" t="s">
        <v>2916</v>
      </c>
      <c r="G1928" s="3">
        <v>1</v>
      </c>
      <c r="H1928" s="3">
        <v>1</v>
      </c>
      <c r="I1928" s="2">
        <v>345</v>
      </c>
      <c r="J1928" s="2">
        <v>0</v>
      </c>
      <c r="K1928" s="2" t="s">
        <v>30</v>
      </c>
      <c r="L1928" s="2" t="s">
        <v>31</v>
      </c>
      <c r="M1928" s="2" t="s">
        <v>911</v>
      </c>
      <c r="N1928" s="2">
        <v>0</v>
      </c>
      <c r="O1928" s="4">
        <v>35880000</v>
      </c>
      <c r="P1928" s="5">
        <v>35880000</v>
      </c>
      <c r="Q1928" s="1">
        <v>0</v>
      </c>
      <c r="R1928" s="2">
        <v>0</v>
      </c>
      <c r="S1928" s="2" t="s">
        <v>903</v>
      </c>
      <c r="T1928" s="2" t="s">
        <v>904</v>
      </c>
      <c r="U1928" s="2" t="s">
        <v>871</v>
      </c>
      <c r="V1928" s="2" t="s">
        <v>905</v>
      </c>
      <c r="W1928" s="2" t="s">
        <v>906</v>
      </c>
      <c r="X1928" s="2" t="s">
        <v>907</v>
      </c>
      <c r="Y1928" s="114" t="s">
        <v>908</v>
      </c>
    </row>
    <row r="1929" spans="1:25" ht="195" x14ac:dyDescent="0.2">
      <c r="A1929" s="2" t="s">
        <v>2917</v>
      </c>
      <c r="B1929" s="2" t="s">
        <v>2832</v>
      </c>
      <c r="C1929" s="2" t="s">
        <v>2867</v>
      </c>
      <c r="D1929" s="2" t="s">
        <v>2868</v>
      </c>
      <c r="E1929" s="2">
        <v>81112002</v>
      </c>
      <c r="F1929" s="2" t="s">
        <v>2918</v>
      </c>
      <c r="G1929" s="3">
        <v>1</v>
      </c>
      <c r="H1929" s="3">
        <v>1</v>
      </c>
      <c r="I1929" s="2">
        <v>345</v>
      </c>
      <c r="J1929" s="2">
        <v>0</v>
      </c>
      <c r="K1929" s="2" t="s">
        <v>30</v>
      </c>
      <c r="L1929" s="2" t="s">
        <v>31</v>
      </c>
      <c r="M1929" s="2" t="s">
        <v>57</v>
      </c>
      <c r="N1929" s="2">
        <v>0</v>
      </c>
      <c r="O1929" s="4">
        <v>35880000</v>
      </c>
      <c r="P1929" s="5">
        <v>35880000</v>
      </c>
      <c r="Q1929" s="1">
        <v>0</v>
      </c>
      <c r="R1929" s="2">
        <v>0</v>
      </c>
      <c r="S1929" s="2" t="s">
        <v>903</v>
      </c>
      <c r="T1929" s="2" t="s">
        <v>904</v>
      </c>
      <c r="U1929" s="2" t="s">
        <v>871</v>
      </c>
      <c r="V1929" s="2" t="s">
        <v>905</v>
      </c>
      <c r="W1929" s="2" t="s">
        <v>906</v>
      </c>
      <c r="X1929" s="2" t="s">
        <v>907</v>
      </c>
      <c r="Y1929" s="114" t="s">
        <v>908</v>
      </c>
    </row>
    <row r="1930" spans="1:25" ht="150" x14ac:dyDescent="0.2">
      <c r="A1930" s="2" t="s">
        <v>2919</v>
      </c>
      <c r="B1930" s="2" t="s">
        <v>2832</v>
      </c>
      <c r="C1930" s="2" t="s">
        <v>2867</v>
      </c>
      <c r="D1930" s="2" t="s">
        <v>2868</v>
      </c>
      <c r="E1930" s="2">
        <v>80111501</v>
      </c>
      <c r="F1930" s="2" t="s">
        <v>2920</v>
      </c>
      <c r="G1930" s="3">
        <v>1</v>
      </c>
      <c r="H1930" s="3">
        <v>1</v>
      </c>
      <c r="I1930" s="2">
        <v>345</v>
      </c>
      <c r="J1930" s="2">
        <v>0</v>
      </c>
      <c r="K1930" s="2" t="s">
        <v>30</v>
      </c>
      <c r="L1930" s="2" t="s">
        <v>31</v>
      </c>
      <c r="M1930" s="2" t="s">
        <v>57</v>
      </c>
      <c r="N1930" s="2">
        <v>0</v>
      </c>
      <c r="O1930" s="4">
        <v>35880000</v>
      </c>
      <c r="P1930" s="5">
        <v>35880000</v>
      </c>
      <c r="Q1930" s="1">
        <v>0</v>
      </c>
      <c r="R1930" s="2">
        <v>0</v>
      </c>
      <c r="S1930" s="2" t="s">
        <v>903</v>
      </c>
      <c r="T1930" s="2" t="s">
        <v>904</v>
      </c>
      <c r="U1930" s="2" t="s">
        <v>871</v>
      </c>
      <c r="V1930" s="2" t="s">
        <v>905</v>
      </c>
      <c r="W1930" s="2" t="s">
        <v>906</v>
      </c>
      <c r="X1930" s="2" t="s">
        <v>907</v>
      </c>
      <c r="Y1930" s="114" t="s">
        <v>908</v>
      </c>
    </row>
    <row r="1931" spans="1:25" ht="210" x14ac:dyDescent="0.2">
      <c r="A1931" s="2" t="s">
        <v>2921</v>
      </c>
      <c r="B1931" s="2" t="s">
        <v>2832</v>
      </c>
      <c r="C1931" s="2" t="s">
        <v>2867</v>
      </c>
      <c r="D1931" s="2" t="s">
        <v>2868</v>
      </c>
      <c r="E1931" s="2">
        <v>80111501</v>
      </c>
      <c r="F1931" s="2" t="s">
        <v>2922</v>
      </c>
      <c r="G1931" s="3">
        <v>1</v>
      </c>
      <c r="H1931" s="3">
        <v>1</v>
      </c>
      <c r="I1931" s="2">
        <v>345</v>
      </c>
      <c r="J1931" s="2">
        <v>0</v>
      </c>
      <c r="K1931" s="2" t="s">
        <v>30</v>
      </c>
      <c r="L1931" s="2" t="s">
        <v>31</v>
      </c>
      <c r="M1931" s="2" t="s">
        <v>911</v>
      </c>
      <c r="N1931" s="2">
        <v>0</v>
      </c>
      <c r="O1931" s="4">
        <v>31010348</v>
      </c>
      <c r="P1931" s="5">
        <v>31010348</v>
      </c>
      <c r="Q1931" s="1">
        <v>0</v>
      </c>
      <c r="R1931" s="2">
        <v>0</v>
      </c>
      <c r="S1931" s="2" t="s">
        <v>903</v>
      </c>
      <c r="T1931" s="2" t="s">
        <v>904</v>
      </c>
      <c r="U1931" s="2" t="s">
        <v>871</v>
      </c>
      <c r="V1931" s="2" t="s">
        <v>905</v>
      </c>
      <c r="W1931" s="2" t="s">
        <v>906</v>
      </c>
      <c r="X1931" s="2" t="s">
        <v>907</v>
      </c>
      <c r="Y1931" s="114" t="s">
        <v>908</v>
      </c>
    </row>
    <row r="1932" spans="1:25" ht="165" x14ac:dyDescent="0.2">
      <c r="A1932" s="2" t="s">
        <v>2923</v>
      </c>
      <c r="B1932" s="2" t="s">
        <v>2832</v>
      </c>
      <c r="C1932" s="2" t="s">
        <v>2867</v>
      </c>
      <c r="D1932" s="2" t="s">
        <v>2868</v>
      </c>
      <c r="E1932" s="2">
        <v>86141501</v>
      </c>
      <c r="F1932" s="2" t="s">
        <v>2924</v>
      </c>
      <c r="G1932" s="3">
        <v>1</v>
      </c>
      <c r="H1932" s="3">
        <v>1</v>
      </c>
      <c r="I1932" s="2">
        <v>345</v>
      </c>
      <c r="J1932" s="2">
        <v>0</v>
      </c>
      <c r="K1932" s="2" t="s">
        <v>30</v>
      </c>
      <c r="L1932" s="2" t="s">
        <v>31</v>
      </c>
      <c r="M1932" s="2" t="s">
        <v>57</v>
      </c>
      <c r="N1932" s="2">
        <v>0</v>
      </c>
      <c r="O1932" s="4">
        <v>77740000</v>
      </c>
      <c r="P1932" s="5">
        <v>77740000</v>
      </c>
      <c r="Q1932" s="1">
        <v>0</v>
      </c>
      <c r="R1932" s="2">
        <v>0</v>
      </c>
      <c r="S1932" s="2" t="s">
        <v>903</v>
      </c>
      <c r="T1932" s="2" t="s">
        <v>904</v>
      </c>
      <c r="U1932" s="2" t="s">
        <v>871</v>
      </c>
      <c r="V1932" s="2" t="s">
        <v>905</v>
      </c>
      <c r="W1932" s="2" t="s">
        <v>906</v>
      </c>
      <c r="X1932" s="2" t="s">
        <v>907</v>
      </c>
      <c r="Y1932" s="114" t="s">
        <v>908</v>
      </c>
    </row>
    <row r="1933" spans="1:25" ht="330" x14ac:dyDescent="0.2">
      <c r="A1933" s="2" t="s">
        <v>2925</v>
      </c>
      <c r="B1933" s="2" t="s">
        <v>2832</v>
      </c>
      <c r="C1933" s="2" t="s">
        <v>2833</v>
      </c>
      <c r="D1933" s="2" t="s">
        <v>2926</v>
      </c>
      <c r="E1933" s="2">
        <v>86121504</v>
      </c>
      <c r="F1933" s="2" t="s">
        <v>2927</v>
      </c>
      <c r="G1933" s="3">
        <v>1</v>
      </c>
      <c r="H1933" s="3">
        <v>1</v>
      </c>
      <c r="I1933" s="2">
        <v>345</v>
      </c>
      <c r="J1933" s="2">
        <v>0</v>
      </c>
      <c r="K1933" s="2" t="s">
        <v>30</v>
      </c>
      <c r="L1933" s="2" t="s">
        <v>31</v>
      </c>
      <c r="M1933" s="2" t="s">
        <v>2928</v>
      </c>
      <c r="N1933" s="2">
        <v>0</v>
      </c>
      <c r="O1933" s="4">
        <v>6688680618</v>
      </c>
      <c r="P1933" s="5">
        <v>6688680618</v>
      </c>
      <c r="Q1933" s="1">
        <v>0</v>
      </c>
      <c r="R1933" s="2">
        <v>0</v>
      </c>
      <c r="S1933" s="2" t="s">
        <v>903</v>
      </c>
      <c r="T1933" s="2" t="s">
        <v>904</v>
      </c>
      <c r="U1933" s="2" t="s">
        <v>871</v>
      </c>
      <c r="V1933" s="2" t="s">
        <v>905</v>
      </c>
      <c r="W1933" s="2" t="s">
        <v>906</v>
      </c>
      <c r="X1933" s="2" t="s">
        <v>907</v>
      </c>
      <c r="Y1933" s="114" t="s">
        <v>908</v>
      </c>
    </row>
    <row r="1934" spans="1:25" ht="330" x14ac:dyDescent="0.2">
      <c r="A1934" s="2" t="s">
        <v>2925</v>
      </c>
      <c r="B1934" s="2" t="s">
        <v>2832</v>
      </c>
      <c r="C1934" s="2" t="s">
        <v>2867</v>
      </c>
      <c r="D1934" s="2" t="s">
        <v>2929</v>
      </c>
      <c r="E1934" s="2">
        <v>86121504</v>
      </c>
      <c r="F1934" s="2" t="s">
        <v>2927</v>
      </c>
      <c r="G1934" s="3">
        <v>1</v>
      </c>
      <c r="H1934" s="3">
        <v>1</v>
      </c>
      <c r="I1934" s="2">
        <v>345</v>
      </c>
      <c r="J1934" s="2">
        <v>0</v>
      </c>
      <c r="K1934" s="2" t="s">
        <v>30</v>
      </c>
      <c r="L1934" s="2" t="s">
        <v>31</v>
      </c>
      <c r="M1934" s="2" t="s">
        <v>2928</v>
      </c>
      <c r="N1934" s="2">
        <v>0</v>
      </c>
      <c r="O1934" s="4">
        <v>1658295018</v>
      </c>
      <c r="P1934" s="5">
        <v>1658295018</v>
      </c>
      <c r="Q1934" s="1">
        <v>0</v>
      </c>
      <c r="R1934" s="2">
        <v>0</v>
      </c>
      <c r="S1934" s="2" t="s">
        <v>903</v>
      </c>
      <c r="T1934" s="2" t="s">
        <v>904</v>
      </c>
      <c r="U1934" s="2" t="s">
        <v>871</v>
      </c>
      <c r="V1934" s="2" t="s">
        <v>905</v>
      </c>
      <c r="W1934" s="2" t="s">
        <v>906</v>
      </c>
      <c r="X1934" s="2" t="s">
        <v>907</v>
      </c>
      <c r="Y1934" s="114" t="s">
        <v>908</v>
      </c>
    </row>
    <row r="1935" spans="1:25" ht="255" x14ac:dyDescent="0.2">
      <c r="A1935" s="2" t="s">
        <v>2930</v>
      </c>
      <c r="B1935" s="2" t="s">
        <v>2832</v>
      </c>
      <c r="C1935" s="2" t="s">
        <v>2833</v>
      </c>
      <c r="D1935" s="2" t="s">
        <v>2926</v>
      </c>
      <c r="E1935" s="2">
        <v>86121504</v>
      </c>
      <c r="F1935" s="2" t="s">
        <v>2931</v>
      </c>
      <c r="G1935" s="3">
        <v>1</v>
      </c>
      <c r="H1935" s="3">
        <v>1</v>
      </c>
      <c r="I1935" s="2">
        <v>345</v>
      </c>
      <c r="J1935" s="2">
        <v>0</v>
      </c>
      <c r="K1935" s="2" t="s">
        <v>30</v>
      </c>
      <c r="L1935" s="2" t="s">
        <v>31</v>
      </c>
      <c r="M1935" s="2" t="s">
        <v>2928</v>
      </c>
      <c r="N1935" s="2">
        <v>0</v>
      </c>
      <c r="O1935" s="4">
        <v>2326800000</v>
      </c>
      <c r="P1935" s="5">
        <v>2326800000</v>
      </c>
      <c r="Q1935" s="1">
        <v>0</v>
      </c>
      <c r="R1935" s="2">
        <v>0</v>
      </c>
      <c r="S1935" s="2" t="s">
        <v>903</v>
      </c>
      <c r="T1935" s="2" t="s">
        <v>904</v>
      </c>
      <c r="U1935" s="2" t="s">
        <v>871</v>
      </c>
      <c r="V1935" s="2" t="s">
        <v>905</v>
      </c>
      <c r="W1935" s="2" t="s">
        <v>906</v>
      </c>
      <c r="X1935" s="2" t="s">
        <v>907</v>
      </c>
      <c r="Y1935" s="114" t="s">
        <v>908</v>
      </c>
    </row>
    <row r="1936" spans="1:25" ht="255" x14ac:dyDescent="0.2">
      <c r="A1936" s="2" t="s">
        <v>2930</v>
      </c>
      <c r="B1936" s="2" t="s">
        <v>2832</v>
      </c>
      <c r="C1936" s="2" t="s">
        <v>2867</v>
      </c>
      <c r="D1936" s="2" t="s">
        <v>2929</v>
      </c>
      <c r="E1936" s="2">
        <v>86121504</v>
      </c>
      <c r="F1936" s="2" t="s">
        <v>2931</v>
      </c>
      <c r="G1936" s="3">
        <v>1</v>
      </c>
      <c r="H1936" s="3">
        <v>1</v>
      </c>
      <c r="I1936" s="2">
        <v>345</v>
      </c>
      <c r="J1936" s="2">
        <v>0</v>
      </c>
      <c r="K1936" s="2" t="s">
        <v>30</v>
      </c>
      <c r="L1936" s="2" t="s">
        <v>31</v>
      </c>
      <c r="M1936" s="2" t="s">
        <v>2928</v>
      </c>
      <c r="N1936" s="2">
        <v>0</v>
      </c>
      <c r="O1936" s="4">
        <v>9307200000</v>
      </c>
      <c r="P1936" s="5">
        <v>9307200000</v>
      </c>
      <c r="Q1936" s="1">
        <v>0</v>
      </c>
      <c r="R1936" s="2">
        <v>0</v>
      </c>
      <c r="S1936" s="2" t="s">
        <v>903</v>
      </c>
      <c r="T1936" s="2" t="s">
        <v>904</v>
      </c>
      <c r="U1936" s="2" t="s">
        <v>871</v>
      </c>
      <c r="V1936" s="2" t="s">
        <v>905</v>
      </c>
      <c r="W1936" s="2" t="s">
        <v>906</v>
      </c>
      <c r="X1936" s="2" t="s">
        <v>907</v>
      </c>
      <c r="Y1936" s="114" t="s">
        <v>908</v>
      </c>
    </row>
    <row r="1937" spans="1:25" ht="225" x14ac:dyDescent="0.2">
      <c r="A1937" s="2" t="s">
        <v>2932</v>
      </c>
      <c r="B1937" s="2" t="s">
        <v>2832</v>
      </c>
      <c r="C1937" s="2" t="s">
        <v>2833</v>
      </c>
      <c r="D1937" s="2" t="s">
        <v>2926</v>
      </c>
      <c r="E1937" s="2">
        <v>86121504</v>
      </c>
      <c r="F1937" s="2" t="s">
        <v>2933</v>
      </c>
      <c r="G1937" s="3">
        <v>6</v>
      </c>
      <c r="H1937" s="3">
        <v>6</v>
      </c>
      <c r="I1937" s="2">
        <v>345</v>
      </c>
      <c r="J1937" s="2">
        <v>0</v>
      </c>
      <c r="K1937" s="2" t="s">
        <v>30</v>
      </c>
      <c r="L1937" s="2" t="s">
        <v>31</v>
      </c>
      <c r="M1937" s="2" t="s">
        <v>958</v>
      </c>
      <c r="N1937" s="2">
        <v>0</v>
      </c>
      <c r="O1937" s="4">
        <v>300240000</v>
      </c>
      <c r="P1937" s="5">
        <v>300240000</v>
      </c>
      <c r="Q1937" s="1">
        <v>0</v>
      </c>
      <c r="R1937" s="2">
        <v>0</v>
      </c>
      <c r="S1937" s="2" t="s">
        <v>903</v>
      </c>
      <c r="T1937" s="2" t="s">
        <v>904</v>
      </c>
      <c r="U1937" s="2" t="s">
        <v>871</v>
      </c>
      <c r="V1937" s="2" t="s">
        <v>905</v>
      </c>
      <c r="W1937" s="2" t="s">
        <v>906</v>
      </c>
      <c r="X1937" s="2" t="s">
        <v>907</v>
      </c>
      <c r="Y1937" s="114" t="s">
        <v>908</v>
      </c>
    </row>
    <row r="1938" spans="1:25" ht="225" x14ac:dyDescent="0.2">
      <c r="A1938" s="2" t="s">
        <v>2932</v>
      </c>
      <c r="B1938" s="2" t="s">
        <v>2832</v>
      </c>
      <c r="C1938" s="2" t="s">
        <v>2867</v>
      </c>
      <c r="D1938" s="2" t="s">
        <v>2929</v>
      </c>
      <c r="E1938" s="2">
        <v>86121504</v>
      </c>
      <c r="F1938" s="2" t="s">
        <v>2933</v>
      </c>
      <c r="G1938" s="3">
        <v>6</v>
      </c>
      <c r="H1938" s="3">
        <v>6</v>
      </c>
      <c r="I1938" s="2">
        <v>345</v>
      </c>
      <c r="J1938" s="2">
        <v>0</v>
      </c>
      <c r="K1938" s="2" t="s">
        <v>30</v>
      </c>
      <c r="L1938" s="2" t="s">
        <v>31</v>
      </c>
      <c r="M1938" s="2" t="s">
        <v>958</v>
      </c>
      <c r="N1938" s="2">
        <v>0</v>
      </c>
      <c r="O1938" s="4">
        <v>75060000</v>
      </c>
      <c r="P1938" s="5">
        <v>75060000</v>
      </c>
      <c r="Q1938" s="1">
        <v>0</v>
      </c>
      <c r="R1938" s="2">
        <v>0</v>
      </c>
      <c r="S1938" s="2" t="s">
        <v>903</v>
      </c>
      <c r="T1938" s="2" t="s">
        <v>904</v>
      </c>
      <c r="U1938" s="2" t="s">
        <v>871</v>
      </c>
      <c r="V1938" s="2" t="s">
        <v>905</v>
      </c>
      <c r="W1938" s="2" t="s">
        <v>906</v>
      </c>
      <c r="X1938" s="2" t="s">
        <v>907</v>
      </c>
      <c r="Y1938" s="114" t="s">
        <v>908</v>
      </c>
    </row>
    <row r="1939" spans="1:25" ht="225" x14ac:dyDescent="0.2">
      <c r="A1939" s="2" t="s">
        <v>2934</v>
      </c>
      <c r="B1939" s="2" t="s">
        <v>2832</v>
      </c>
      <c r="C1939" s="2" t="s">
        <v>2833</v>
      </c>
      <c r="D1939" s="2" t="s">
        <v>2926</v>
      </c>
      <c r="E1939" s="2">
        <v>86121504</v>
      </c>
      <c r="F1939" s="2" t="s">
        <v>2935</v>
      </c>
      <c r="G1939" s="3">
        <v>1</v>
      </c>
      <c r="H1939" s="3">
        <v>1</v>
      </c>
      <c r="I1939" s="2">
        <v>345</v>
      </c>
      <c r="J1939" s="2">
        <v>0</v>
      </c>
      <c r="K1939" s="2" t="s">
        <v>30</v>
      </c>
      <c r="L1939" s="2" t="s">
        <v>31</v>
      </c>
      <c r="M1939" s="2" t="s">
        <v>2928</v>
      </c>
      <c r="N1939" s="2">
        <v>0</v>
      </c>
      <c r="O1939" s="4">
        <v>698916463</v>
      </c>
      <c r="P1939" s="5">
        <v>698916463</v>
      </c>
      <c r="Q1939" s="1">
        <v>0</v>
      </c>
      <c r="R1939" s="2">
        <v>0</v>
      </c>
      <c r="S1939" s="2" t="s">
        <v>903</v>
      </c>
      <c r="T1939" s="2" t="s">
        <v>904</v>
      </c>
      <c r="U1939" s="2" t="s">
        <v>871</v>
      </c>
      <c r="V1939" s="2" t="s">
        <v>905</v>
      </c>
      <c r="W1939" s="2" t="s">
        <v>906</v>
      </c>
      <c r="X1939" s="2" t="s">
        <v>907</v>
      </c>
      <c r="Y1939" s="114" t="s">
        <v>908</v>
      </c>
    </row>
    <row r="1940" spans="1:25" ht="225" x14ac:dyDescent="0.2">
      <c r="A1940" s="2" t="s">
        <v>2934</v>
      </c>
      <c r="B1940" s="2" t="s">
        <v>2832</v>
      </c>
      <c r="C1940" s="2" t="s">
        <v>2867</v>
      </c>
      <c r="D1940" s="2" t="s">
        <v>2929</v>
      </c>
      <c r="E1940" s="2">
        <v>86121504</v>
      </c>
      <c r="F1940" s="2" t="s">
        <v>2935</v>
      </c>
      <c r="G1940" s="3">
        <v>1</v>
      </c>
      <c r="H1940" s="3">
        <v>1</v>
      </c>
      <c r="I1940" s="2">
        <v>345</v>
      </c>
      <c r="J1940" s="2">
        <v>0</v>
      </c>
      <c r="K1940" s="2" t="s">
        <v>30</v>
      </c>
      <c r="L1940" s="2" t="s">
        <v>31</v>
      </c>
      <c r="M1940" s="2" t="s">
        <v>2928</v>
      </c>
      <c r="N1940" s="2">
        <v>0</v>
      </c>
      <c r="O1940" s="4">
        <v>174729115</v>
      </c>
      <c r="P1940" s="5">
        <v>174729115</v>
      </c>
      <c r="Q1940" s="1">
        <v>0</v>
      </c>
      <c r="R1940" s="2">
        <v>0</v>
      </c>
      <c r="S1940" s="2" t="s">
        <v>903</v>
      </c>
      <c r="T1940" s="2" t="s">
        <v>904</v>
      </c>
      <c r="U1940" s="2" t="s">
        <v>871</v>
      </c>
      <c r="V1940" s="2" t="s">
        <v>905</v>
      </c>
      <c r="W1940" s="2" t="s">
        <v>906</v>
      </c>
      <c r="X1940" s="2" t="s">
        <v>907</v>
      </c>
      <c r="Y1940" s="114" t="s">
        <v>908</v>
      </c>
    </row>
    <row r="1941" spans="1:25" ht="210" x14ac:dyDescent="0.2">
      <c r="A1941" s="2" t="s">
        <v>2936</v>
      </c>
      <c r="B1941" s="2" t="s">
        <v>2832</v>
      </c>
      <c r="C1941" s="2" t="s">
        <v>2833</v>
      </c>
      <c r="D1941" s="2" t="s">
        <v>2926</v>
      </c>
      <c r="E1941" s="2">
        <v>86121504</v>
      </c>
      <c r="F1941" s="2" t="s">
        <v>2937</v>
      </c>
      <c r="G1941" s="3">
        <v>6</v>
      </c>
      <c r="H1941" s="3">
        <v>6</v>
      </c>
      <c r="I1941" s="2">
        <v>184</v>
      </c>
      <c r="J1941" s="2">
        <v>0</v>
      </c>
      <c r="K1941" s="2" t="s">
        <v>30</v>
      </c>
      <c r="L1941" s="2" t="s">
        <v>31</v>
      </c>
      <c r="M1941" s="2" t="s">
        <v>958</v>
      </c>
      <c r="N1941" s="2">
        <v>0</v>
      </c>
      <c r="O1941" s="4">
        <v>1112800000</v>
      </c>
      <c r="P1941" s="5">
        <v>1112800000</v>
      </c>
      <c r="Q1941" s="1">
        <v>0</v>
      </c>
      <c r="R1941" s="2">
        <v>0</v>
      </c>
      <c r="S1941" s="2" t="s">
        <v>903</v>
      </c>
      <c r="T1941" s="2" t="s">
        <v>904</v>
      </c>
      <c r="U1941" s="2" t="s">
        <v>871</v>
      </c>
      <c r="V1941" s="2" t="s">
        <v>905</v>
      </c>
      <c r="W1941" s="2" t="s">
        <v>906</v>
      </c>
      <c r="X1941" s="2" t="s">
        <v>907</v>
      </c>
      <c r="Y1941" s="114" t="s">
        <v>908</v>
      </c>
    </row>
    <row r="1942" spans="1:25" ht="210" x14ac:dyDescent="0.2">
      <c r="A1942" s="2" t="s">
        <v>2936</v>
      </c>
      <c r="B1942" s="2" t="s">
        <v>2832</v>
      </c>
      <c r="C1942" s="2" t="s">
        <v>2867</v>
      </c>
      <c r="D1942" s="2" t="s">
        <v>2929</v>
      </c>
      <c r="E1942" s="2">
        <v>86121504</v>
      </c>
      <c r="F1942" s="2" t="s">
        <v>2938</v>
      </c>
      <c r="G1942" s="3">
        <v>6</v>
      </c>
      <c r="H1942" s="3">
        <v>6</v>
      </c>
      <c r="I1942" s="2">
        <v>184</v>
      </c>
      <c r="J1942" s="2">
        <v>0</v>
      </c>
      <c r="K1942" s="2" t="s">
        <v>30</v>
      </c>
      <c r="L1942" s="2" t="s">
        <v>31</v>
      </c>
      <c r="M1942" s="2" t="s">
        <v>958</v>
      </c>
      <c r="N1942" s="2">
        <v>0</v>
      </c>
      <c r="O1942" s="4">
        <v>278200000</v>
      </c>
      <c r="P1942" s="5">
        <v>278200000</v>
      </c>
      <c r="Q1942" s="1">
        <v>0</v>
      </c>
      <c r="R1942" s="2">
        <v>0</v>
      </c>
      <c r="S1942" s="2" t="s">
        <v>903</v>
      </c>
      <c r="T1942" s="2" t="s">
        <v>904</v>
      </c>
      <c r="U1942" s="2" t="s">
        <v>871</v>
      </c>
      <c r="V1942" s="2" t="s">
        <v>905</v>
      </c>
      <c r="W1942" s="2" t="s">
        <v>906</v>
      </c>
      <c r="X1942" s="2" t="s">
        <v>907</v>
      </c>
      <c r="Y1942" s="114" t="s">
        <v>908</v>
      </c>
    </row>
    <row r="1943" spans="1:25" ht="135" x14ac:dyDescent="0.2">
      <c r="A1943" s="2" t="s">
        <v>2939</v>
      </c>
      <c r="B1943" s="2" t="s">
        <v>2832</v>
      </c>
      <c r="C1943" s="2" t="s">
        <v>2833</v>
      </c>
      <c r="D1943" s="2" t="s">
        <v>2926</v>
      </c>
      <c r="E1943" s="2">
        <v>86121504</v>
      </c>
      <c r="F1943" s="2" t="s">
        <v>2940</v>
      </c>
      <c r="G1943" s="3">
        <v>6</v>
      </c>
      <c r="H1943" s="3">
        <v>6</v>
      </c>
      <c r="I1943" s="2">
        <v>184</v>
      </c>
      <c r="J1943" s="2">
        <v>0</v>
      </c>
      <c r="K1943" s="2" t="s">
        <v>30</v>
      </c>
      <c r="L1943" s="2" t="s">
        <v>31</v>
      </c>
      <c r="M1943" s="2" t="s">
        <v>958</v>
      </c>
      <c r="N1943" s="2">
        <v>0</v>
      </c>
      <c r="O1943" s="4">
        <v>3106156832</v>
      </c>
      <c r="P1943" s="5">
        <v>3106156832</v>
      </c>
      <c r="Q1943" s="1">
        <v>0</v>
      </c>
      <c r="R1943" s="2">
        <v>0</v>
      </c>
      <c r="S1943" s="2" t="s">
        <v>903</v>
      </c>
      <c r="T1943" s="2" t="s">
        <v>904</v>
      </c>
      <c r="U1943" s="2" t="s">
        <v>871</v>
      </c>
      <c r="V1943" s="2" t="s">
        <v>905</v>
      </c>
      <c r="W1943" s="2" t="s">
        <v>906</v>
      </c>
      <c r="X1943" s="2" t="s">
        <v>907</v>
      </c>
      <c r="Y1943" s="114" t="s">
        <v>908</v>
      </c>
    </row>
    <row r="1944" spans="1:25" ht="135" x14ac:dyDescent="0.2">
      <c r="A1944" s="2" t="s">
        <v>2939</v>
      </c>
      <c r="B1944" s="2" t="s">
        <v>2832</v>
      </c>
      <c r="C1944" s="2" t="s">
        <v>2867</v>
      </c>
      <c r="D1944" s="2" t="s">
        <v>2929</v>
      </c>
      <c r="E1944" s="2">
        <v>86121504</v>
      </c>
      <c r="F1944" s="2" t="s">
        <v>2940</v>
      </c>
      <c r="G1944" s="3">
        <v>6</v>
      </c>
      <c r="H1944" s="3">
        <v>6</v>
      </c>
      <c r="I1944" s="2">
        <v>184</v>
      </c>
      <c r="J1944" s="2">
        <v>0</v>
      </c>
      <c r="K1944" s="2" t="s">
        <v>30</v>
      </c>
      <c r="L1944" s="2" t="s">
        <v>31</v>
      </c>
      <c r="M1944" s="2" t="s">
        <v>958</v>
      </c>
      <c r="N1944" s="2">
        <v>0</v>
      </c>
      <c r="O1944" s="4">
        <v>678600000</v>
      </c>
      <c r="P1944" s="5">
        <v>678600000</v>
      </c>
      <c r="Q1944" s="1">
        <v>0</v>
      </c>
      <c r="R1944" s="2">
        <v>0</v>
      </c>
      <c r="S1944" s="2" t="s">
        <v>903</v>
      </c>
      <c r="T1944" s="2" t="s">
        <v>904</v>
      </c>
      <c r="U1944" s="2" t="s">
        <v>871</v>
      </c>
      <c r="V1944" s="2" t="s">
        <v>905</v>
      </c>
      <c r="W1944" s="2" t="s">
        <v>906</v>
      </c>
      <c r="X1944" s="2" t="s">
        <v>907</v>
      </c>
      <c r="Y1944" s="114" t="s">
        <v>908</v>
      </c>
    </row>
    <row r="1945" spans="1:25" ht="150" x14ac:dyDescent="0.2">
      <c r="A1945" s="2" t="s">
        <v>2941</v>
      </c>
      <c r="B1945" s="2" t="s">
        <v>2832</v>
      </c>
      <c r="C1945" s="2" t="s">
        <v>2867</v>
      </c>
      <c r="D1945" s="2" t="s">
        <v>2868</v>
      </c>
      <c r="E1945" s="2">
        <v>80101604</v>
      </c>
      <c r="F1945" s="2" t="s">
        <v>2942</v>
      </c>
      <c r="G1945" s="3">
        <v>1</v>
      </c>
      <c r="H1945" s="3">
        <v>1</v>
      </c>
      <c r="I1945" s="2">
        <v>345</v>
      </c>
      <c r="J1945" s="2">
        <v>0</v>
      </c>
      <c r="K1945" s="2" t="s">
        <v>30</v>
      </c>
      <c r="L1945" s="2" t="s">
        <v>31</v>
      </c>
      <c r="M1945" s="2" t="s">
        <v>57</v>
      </c>
      <c r="N1945" s="2">
        <v>0</v>
      </c>
      <c r="O1945" s="4">
        <v>36800000</v>
      </c>
      <c r="P1945" s="5">
        <v>36800000</v>
      </c>
      <c r="Q1945" s="1">
        <v>0</v>
      </c>
      <c r="R1945" s="2">
        <v>0</v>
      </c>
      <c r="S1945" s="2" t="s">
        <v>903</v>
      </c>
      <c r="T1945" s="2" t="s">
        <v>904</v>
      </c>
      <c r="U1945" s="2" t="s">
        <v>871</v>
      </c>
      <c r="V1945" s="2" t="s">
        <v>905</v>
      </c>
      <c r="W1945" s="2" t="s">
        <v>906</v>
      </c>
      <c r="X1945" s="2" t="s">
        <v>907</v>
      </c>
      <c r="Y1945" s="114" t="s">
        <v>908</v>
      </c>
    </row>
    <row r="1946" spans="1:25" ht="180" x14ac:dyDescent="0.2">
      <c r="A1946" s="2" t="s">
        <v>2943</v>
      </c>
      <c r="B1946" s="2" t="s">
        <v>2832</v>
      </c>
      <c r="C1946" s="2" t="s">
        <v>2833</v>
      </c>
      <c r="D1946" s="2" t="s">
        <v>2834</v>
      </c>
      <c r="E1946" s="2">
        <v>86141501</v>
      </c>
      <c r="F1946" s="2" t="s">
        <v>2944</v>
      </c>
      <c r="G1946" s="3">
        <v>1</v>
      </c>
      <c r="H1946" s="3">
        <v>1</v>
      </c>
      <c r="I1946" s="2">
        <v>345</v>
      </c>
      <c r="J1946" s="2">
        <v>0</v>
      </c>
      <c r="K1946" s="2" t="s">
        <v>30</v>
      </c>
      <c r="L1946" s="2" t="s">
        <v>31</v>
      </c>
      <c r="M1946" s="2" t="s">
        <v>57</v>
      </c>
      <c r="N1946" s="2">
        <v>0</v>
      </c>
      <c r="O1946" s="4">
        <v>59800000</v>
      </c>
      <c r="P1946" s="70">
        <v>59800000</v>
      </c>
      <c r="Q1946" s="1">
        <v>0</v>
      </c>
      <c r="R1946" s="2">
        <v>0</v>
      </c>
      <c r="S1946" s="2" t="s">
        <v>903</v>
      </c>
      <c r="T1946" s="2" t="s">
        <v>904</v>
      </c>
      <c r="U1946" s="2" t="s">
        <v>871</v>
      </c>
      <c r="V1946" s="2" t="s">
        <v>905</v>
      </c>
      <c r="W1946" s="2" t="s">
        <v>906</v>
      </c>
      <c r="X1946" s="2" t="s">
        <v>907</v>
      </c>
      <c r="Y1946" s="114" t="s">
        <v>908</v>
      </c>
    </row>
    <row r="1947" spans="1:25" ht="180" x14ac:dyDescent="0.2">
      <c r="A1947" s="2" t="s">
        <v>2945</v>
      </c>
      <c r="B1947" s="2" t="s">
        <v>2832</v>
      </c>
      <c r="C1947" s="2" t="s">
        <v>2833</v>
      </c>
      <c r="D1947" s="2" t="s">
        <v>2834</v>
      </c>
      <c r="E1947" s="2">
        <v>80101604</v>
      </c>
      <c r="F1947" s="2" t="s">
        <v>2946</v>
      </c>
      <c r="G1947" s="3">
        <v>6</v>
      </c>
      <c r="H1947" s="3">
        <v>6</v>
      </c>
      <c r="I1947" s="2">
        <v>6</v>
      </c>
      <c r="J1947" s="2">
        <v>0</v>
      </c>
      <c r="K1947" s="2" t="s">
        <v>30</v>
      </c>
      <c r="L1947" s="2" t="s">
        <v>31</v>
      </c>
      <c r="M1947" s="2" t="s">
        <v>57</v>
      </c>
      <c r="N1947" s="2">
        <v>0</v>
      </c>
      <c r="O1947" s="4">
        <v>45427200</v>
      </c>
      <c r="P1947" s="70">
        <v>45427200</v>
      </c>
      <c r="Q1947" s="1">
        <v>0</v>
      </c>
      <c r="R1947" s="2">
        <v>0</v>
      </c>
      <c r="S1947" s="2" t="s">
        <v>2947</v>
      </c>
      <c r="T1947" s="2" t="s">
        <v>904</v>
      </c>
      <c r="U1947" s="2" t="s">
        <v>871</v>
      </c>
      <c r="V1947" s="2" t="s">
        <v>905</v>
      </c>
      <c r="W1947" s="2" t="s">
        <v>906</v>
      </c>
      <c r="X1947" s="2" t="s">
        <v>907</v>
      </c>
      <c r="Y1947" s="96" t="s">
        <v>908</v>
      </c>
    </row>
    <row r="1948" spans="1:25" ht="120" x14ac:dyDescent="0.2">
      <c r="A1948" s="2" t="s">
        <v>2948</v>
      </c>
      <c r="B1948" s="2" t="s">
        <v>2832</v>
      </c>
      <c r="C1948" s="2" t="s">
        <v>2867</v>
      </c>
      <c r="D1948" s="2" t="s">
        <v>2868</v>
      </c>
      <c r="E1948" s="2">
        <v>80101604</v>
      </c>
      <c r="F1948" s="2" t="s">
        <v>2949</v>
      </c>
      <c r="G1948" s="3">
        <v>6</v>
      </c>
      <c r="H1948" s="3">
        <v>6</v>
      </c>
      <c r="I1948" s="2">
        <v>6</v>
      </c>
      <c r="J1948" s="2">
        <v>0</v>
      </c>
      <c r="K1948" s="2" t="s">
        <v>30</v>
      </c>
      <c r="L1948" s="2" t="s">
        <v>31</v>
      </c>
      <c r="M1948" s="2" t="s">
        <v>57</v>
      </c>
      <c r="N1948" s="2">
        <v>0</v>
      </c>
      <c r="O1948" s="4">
        <v>36000000</v>
      </c>
      <c r="P1948" s="70">
        <v>36000000</v>
      </c>
      <c r="Q1948" s="1">
        <v>0</v>
      </c>
      <c r="R1948" s="2">
        <v>0</v>
      </c>
      <c r="S1948" s="2" t="s">
        <v>2947</v>
      </c>
      <c r="T1948" s="2" t="s">
        <v>904</v>
      </c>
      <c r="U1948" s="2" t="s">
        <v>871</v>
      </c>
      <c r="V1948" s="2" t="s">
        <v>905</v>
      </c>
      <c r="W1948" s="2" t="s">
        <v>906</v>
      </c>
      <c r="X1948" s="2" t="s">
        <v>907</v>
      </c>
      <c r="Y1948" s="96" t="s">
        <v>908</v>
      </c>
    </row>
    <row r="1949" spans="1:25" ht="120" x14ac:dyDescent="0.2">
      <c r="A1949" s="2" t="s">
        <v>2950</v>
      </c>
      <c r="B1949" s="2" t="s">
        <v>2832</v>
      </c>
      <c r="C1949" s="2" t="s">
        <v>2867</v>
      </c>
      <c r="D1949" s="2" t="s">
        <v>2868</v>
      </c>
      <c r="E1949" s="2">
        <v>80101604</v>
      </c>
      <c r="F1949" s="2" t="s">
        <v>2951</v>
      </c>
      <c r="G1949" s="3">
        <v>6</v>
      </c>
      <c r="H1949" s="3">
        <v>6</v>
      </c>
      <c r="I1949" s="2">
        <v>6</v>
      </c>
      <c r="J1949" s="2">
        <v>0</v>
      </c>
      <c r="K1949" s="2" t="s">
        <v>30</v>
      </c>
      <c r="L1949" s="2" t="s">
        <v>31</v>
      </c>
      <c r="M1949" s="2" t="s">
        <v>57</v>
      </c>
      <c r="N1949" s="2">
        <v>0</v>
      </c>
      <c r="O1949" s="4">
        <v>33000000</v>
      </c>
      <c r="P1949" s="70">
        <v>33000000</v>
      </c>
      <c r="Q1949" s="1">
        <v>0</v>
      </c>
      <c r="R1949" s="2">
        <v>0</v>
      </c>
      <c r="S1949" s="2" t="s">
        <v>2947</v>
      </c>
      <c r="T1949" s="2" t="s">
        <v>904</v>
      </c>
      <c r="U1949" s="2" t="s">
        <v>871</v>
      </c>
      <c r="V1949" s="2" t="s">
        <v>905</v>
      </c>
      <c r="W1949" s="2" t="s">
        <v>906</v>
      </c>
      <c r="X1949" s="2" t="s">
        <v>907</v>
      </c>
      <c r="Y1949" s="96" t="s">
        <v>908</v>
      </c>
    </row>
    <row r="1950" spans="1:25" ht="120" x14ac:dyDescent="0.2">
      <c r="A1950" s="2" t="s">
        <v>2952</v>
      </c>
      <c r="B1950" s="2" t="s">
        <v>2832</v>
      </c>
      <c r="C1950" s="2" t="s">
        <v>2833</v>
      </c>
      <c r="D1950" s="2" t="s">
        <v>2834</v>
      </c>
      <c r="E1950" s="2">
        <v>80101604</v>
      </c>
      <c r="F1950" s="2" t="s">
        <v>2953</v>
      </c>
      <c r="G1950" s="3">
        <v>6</v>
      </c>
      <c r="H1950" s="3">
        <v>6</v>
      </c>
      <c r="I1950" s="2">
        <v>4</v>
      </c>
      <c r="J1950" s="2">
        <v>0</v>
      </c>
      <c r="K1950" s="2" t="s">
        <v>30</v>
      </c>
      <c r="L1950" s="2" t="s">
        <v>31</v>
      </c>
      <c r="M1950" s="2" t="s">
        <v>57</v>
      </c>
      <c r="N1950" s="2">
        <v>0</v>
      </c>
      <c r="O1950" s="4">
        <v>32000000</v>
      </c>
      <c r="P1950" s="70">
        <v>32000000</v>
      </c>
      <c r="Q1950" s="1">
        <v>0</v>
      </c>
      <c r="R1950" s="2">
        <v>0</v>
      </c>
      <c r="S1950" s="2" t="s">
        <v>2947</v>
      </c>
      <c r="T1950" s="2" t="s">
        <v>904</v>
      </c>
      <c r="U1950" s="2" t="s">
        <v>871</v>
      </c>
      <c r="V1950" s="2" t="s">
        <v>905</v>
      </c>
      <c r="W1950" s="2" t="s">
        <v>906</v>
      </c>
      <c r="X1950" s="2" t="s">
        <v>907</v>
      </c>
      <c r="Y1950" s="96" t="s">
        <v>908</v>
      </c>
    </row>
    <row r="1951" spans="1:25" ht="135" x14ac:dyDescent="0.2">
      <c r="A1951" s="2" t="s">
        <v>2954</v>
      </c>
      <c r="B1951" s="2" t="s">
        <v>2832</v>
      </c>
      <c r="C1951" s="2" t="s">
        <v>2833</v>
      </c>
      <c r="D1951" s="2" t="s">
        <v>2834</v>
      </c>
      <c r="E1951" s="2">
        <v>80101604</v>
      </c>
      <c r="F1951" s="2" t="s">
        <v>2955</v>
      </c>
      <c r="G1951" s="3">
        <v>6</v>
      </c>
      <c r="H1951" s="3">
        <v>6</v>
      </c>
      <c r="I1951" s="2">
        <v>6</v>
      </c>
      <c r="J1951" s="2">
        <v>0</v>
      </c>
      <c r="K1951" s="2" t="s">
        <v>30</v>
      </c>
      <c r="L1951" s="2" t="s">
        <v>31</v>
      </c>
      <c r="M1951" s="2" t="s">
        <v>57</v>
      </c>
      <c r="N1951" s="2">
        <v>0</v>
      </c>
      <c r="O1951" s="4">
        <v>43200000</v>
      </c>
      <c r="P1951" s="70">
        <v>43200000</v>
      </c>
      <c r="Q1951" s="1">
        <v>0</v>
      </c>
      <c r="R1951" s="2">
        <v>0</v>
      </c>
      <c r="S1951" s="2" t="s">
        <v>2947</v>
      </c>
      <c r="T1951" s="2" t="s">
        <v>904</v>
      </c>
      <c r="U1951" s="2" t="s">
        <v>871</v>
      </c>
      <c r="V1951" s="2" t="s">
        <v>905</v>
      </c>
      <c r="W1951" s="2" t="s">
        <v>906</v>
      </c>
      <c r="X1951" s="2" t="s">
        <v>907</v>
      </c>
      <c r="Y1951" s="96" t="s">
        <v>908</v>
      </c>
    </row>
    <row r="1952" spans="1:25" ht="150" x14ac:dyDescent="0.2">
      <c r="A1952" s="2" t="s">
        <v>2956</v>
      </c>
      <c r="B1952" s="2" t="s">
        <v>2832</v>
      </c>
      <c r="C1952" s="2" t="s">
        <v>2833</v>
      </c>
      <c r="D1952" s="2" t="s">
        <v>2834</v>
      </c>
      <c r="E1952" s="2">
        <v>80101604</v>
      </c>
      <c r="F1952" s="2" t="s">
        <v>2957</v>
      </c>
      <c r="G1952" s="3">
        <v>6</v>
      </c>
      <c r="H1952" s="3">
        <v>6</v>
      </c>
      <c r="I1952" s="2">
        <v>6</v>
      </c>
      <c r="J1952" s="2">
        <v>0</v>
      </c>
      <c r="K1952" s="2" t="s">
        <v>30</v>
      </c>
      <c r="L1952" s="2" t="s">
        <v>31</v>
      </c>
      <c r="M1952" s="2" t="s">
        <v>57</v>
      </c>
      <c r="N1952" s="2">
        <v>0</v>
      </c>
      <c r="O1952" s="4">
        <v>40127360</v>
      </c>
      <c r="P1952" s="70">
        <v>40127360</v>
      </c>
      <c r="Q1952" s="1">
        <v>0</v>
      </c>
      <c r="R1952" s="2">
        <v>0</v>
      </c>
      <c r="S1952" s="2" t="s">
        <v>2947</v>
      </c>
      <c r="T1952" s="2" t="s">
        <v>904</v>
      </c>
      <c r="U1952" s="2" t="s">
        <v>871</v>
      </c>
      <c r="V1952" s="2" t="s">
        <v>905</v>
      </c>
      <c r="W1952" s="2" t="s">
        <v>906</v>
      </c>
      <c r="X1952" s="2" t="s">
        <v>907</v>
      </c>
      <c r="Y1952" s="114" t="s">
        <v>908</v>
      </c>
    </row>
    <row r="1953" spans="1:25" ht="135" x14ac:dyDescent="0.2">
      <c r="A1953" s="2" t="s">
        <v>2958</v>
      </c>
      <c r="B1953" s="2" t="str">
        <f>IFERROR(VLOOKUP(VALUE(MID(A1953,1,IF(VALUE(MID(A1953,1,3))=898,3,4))),[7]Hoja1!$A$3:$K$222,2,0),"")</f>
        <v>1056 Mejoramiento de la calidad educativa a través de la jornada única y el uso del tiempo escolar</v>
      </c>
      <c r="C1953" s="2" t="s">
        <v>2833</v>
      </c>
      <c r="D1953" s="2" t="s">
        <v>2834</v>
      </c>
      <c r="E1953" s="2">
        <v>80121704</v>
      </c>
      <c r="F1953" s="2" t="s">
        <v>2959</v>
      </c>
      <c r="G1953" s="3">
        <v>6</v>
      </c>
      <c r="H1953" s="3">
        <v>6</v>
      </c>
      <c r="I1953" s="2">
        <v>6</v>
      </c>
      <c r="J1953" s="2">
        <v>0</v>
      </c>
      <c r="K1953" s="2" t="s">
        <v>30</v>
      </c>
      <c r="L1953" s="2" t="str">
        <f>IF(K1953=[7]Hoja3!$B$2,[7]Hoja3!$A$2,IF(K1953=[7]Hoja3!$B$3,[7]Hoja3!$A$3,IF(K1953=[7]Hoja3!$B$4,[7]Hoja3!$A$4,IF(K1953=[7]Hoja3!$B$5,[7]Hoja3!$A$5,IF(K1953=[7]Hoja3!$B$6,[7]Hoja3!$A$6,IF(K1953=[7]Hoja3!$B$7,[7]Hoja3!$A$7,IF(K1953=[7]Hoja3!$B$8,[7]Hoja3!$A$8,IF(K1953=[7]Hoja3!$B$9,[7]Hoja3!$A$9,IF(K1953=[7]Hoja3!$B$10,[7]Hoja3!$A$10,IF(K1953=[7]Hoja3!$B$11,[7]Hoja3!$A$11,IF(K1953=[7]Hoja3!$B$12,[7]Hoja3!$A$12,IF(K1953=[7]Hoja3!$B$13,[7]Hoja3!$A$13,IF(K1953=[7]Hoja3!$B$14,[7]Hoja3!$A$14,"")))))))))))))</f>
        <v>CCE-05</v>
      </c>
      <c r="M1953" s="2" t="s">
        <v>57</v>
      </c>
      <c r="N1953" s="2">
        <v>0</v>
      </c>
      <c r="O1953" s="4">
        <v>52890240</v>
      </c>
      <c r="P1953" s="5">
        <f t="shared" ref="P1953" si="0">+O1953</f>
        <v>52890240</v>
      </c>
      <c r="Q1953" s="1">
        <v>0</v>
      </c>
      <c r="R1953" s="2">
        <v>0</v>
      </c>
      <c r="S1953" s="2" t="s">
        <v>2947</v>
      </c>
      <c r="T1953" s="2" t="s">
        <v>904</v>
      </c>
      <c r="U1953" s="2" t="s">
        <v>871</v>
      </c>
      <c r="V1953" s="2" t="s">
        <v>905</v>
      </c>
      <c r="W1953" s="2" t="s">
        <v>906</v>
      </c>
      <c r="X1953" s="2" t="s">
        <v>907</v>
      </c>
      <c r="Y1953" s="96" t="s">
        <v>908</v>
      </c>
    </row>
    <row r="1954" spans="1:25" ht="210" x14ac:dyDescent="0.2">
      <c r="A1954" s="2" t="s">
        <v>2960</v>
      </c>
      <c r="B1954" s="2" t="str">
        <f>IFERROR(VLOOKUP(VALUE(MID(A1954,1,IF(VALUE(MID(A1954,1,3))=898,3,4))),[8]Hoja1!$A$3:$K$222,2,0),"")</f>
        <v>1057 Competencias para el ciudadano de hoy</v>
      </c>
      <c r="C1954" s="2" t="s">
        <v>2961</v>
      </c>
      <c r="D1954" s="2" t="s">
        <v>2962</v>
      </c>
      <c r="E1954" s="2" t="s">
        <v>2963</v>
      </c>
      <c r="F1954" s="28" t="s">
        <v>2964</v>
      </c>
      <c r="G1954" s="3">
        <v>1</v>
      </c>
      <c r="H1954" s="3">
        <v>1</v>
      </c>
      <c r="I1954" s="2">
        <v>11</v>
      </c>
      <c r="J1954" s="2">
        <v>1</v>
      </c>
      <c r="K1954" s="2" t="s">
        <v>30</v>
      </c>
      <c r="L1954" s="2" t="str">
        <f>IF(K1954=[8]Hoja3!$B$2,[8]Hoja3!$A$2,IF(K1954=[8]Hoja3!$B$3,[8]Hoja3!$A$3,IF(K1954=[8]Hoja3!$B$4,[8]Hoja3!$A$4,IF(K1954=[8]Hoja3!$B$5,[8]Hoja3!$A$5,IF(K1954=[8]Hoja3!$B$6,[8]Hoja3!$A$6,IF(K1954=[8]Hoja3!$B$7,[8]Hoja3!$A$7,IF(K1954=[8]Hoja3!$B$8,[8]Hoja3!$A$8,IF(K1954=[8]Hoja3!$B$9,[8]Hoja3!$A$9,IF(K1954=[8]Hoja3!$B$10,[8]Hoja3!$A$10,IF(K1954=[8]Hoja3!$B$11,[8]Hoja3!$A$11,IF(K1954=[8]Hoja3!$B$12,[8]Hoja3!$A$12,IF(K1954=[8]Hoja3!$B$13,[8]Hoja3!$A$13,IF(K1954=[8]Hoja3!$B$14,[8]Hoja3!$A$14,"")))))))))))))</f>
        <v>CCE-05</v>
      </c>
      <c r="M1954" s="2" t="s">
        <v>967</v>
      </c>
      <c r="N1954" s="2">
        <v>0</v>
      </c>
      <c r="O1954" s="4">
        <v>2400000000</v>
      </c>
      <c r="P1954" s="4">
        <v>2400000000</v>
      </c>
      <c r="Q1954" s="1">
        <v>0</v>
      </c>
      <c r="R1954" s="1">
        <v>0</v>
      </c>
      <c r="S1954" s="13" t="s">
        <v>2965</v>
      </c>
      <c r="T1954" s="14" t="s">
        <v>2966</v>
      </c>
      <c r="U1954" s="13" t="s">
        <v>2967</v>
      </c>
      <c r="V1954" s="14" t="s">
        <v>2968</v>
      </c>
      <c r="W1954" s="14" t="s">
        <v>2969</v>
      </c>
      <c r="X1954" s="2" t="s">
        <v>2970</v>
      </c>
      <c r="Y1954" s="96" t="s">
        <v>2971</v>
      </c>
    </row>
    <row r="1955" spans="1:25" ht="150" x14ac:dyDescent="0.2">
      <c r="A1955" s="2" t="s">
        <v>2972</v>
      </c>
      <c r="B1955" s="2" t="str">
        <f>IFERROR(VLOOKUP(VALUE(MID(A1955,1,IF(VALUE(MID(A1955,1,3))=898,3,4))),[8]Hoja1!$A$3:$K$222,2,0),"")</f>
        <v>1057 Competencias para el ciudadano de hoy</v>
      </c>
      <c r="C1955" s="2" t="s">
        <v>2961</v>
      </c>
      <c r="D1955" s="2" t="s">
        <v>2962</v>
      </c>
      <c r="E1955" s="16" t="s">
        <v>2973</v>
      </c>
      <c r="F1955" s="28" t="s">
        <v>2974</v>
      </c>
      <c r="G1955" s="3">
        <v>5</v>
      </c>
      <c r="H1955" s="3">
        <v>5</v>
      </c>
      <c r="I1955" s="2">
        <v>4</v>
      </c>
      <c r="J1955" s="2">
        <v>1</v>
      </c>
      <c r="K1955" s="2" t="s">
        <v>921</v>
      </c>
      <c r="L1955" s="2" t="str">
        <f>IF(K1955=[8]Hoja3!$B$2,[8]Hoja3!$A$2,IF(K1955=[8]Hoja3!$B$3,[8]Hoja3!$A$3,IF(K1955=[8]Hoja3!$B$4,[8]Hoja3!$A$4,IF(K1955=[8]Hoja3!$B$5,[8]Hoja3!$A$5,IF(K1955=[8]Hoja3!$B$6,[8]Hoja3!$A$6,IF(K1955=[8]Hoja3!$B$7,[8]Hoja3!$A$7,IF(K1955=[8]Hoja3!$B$8,[8]Hoja3!$A$8,IF(K1955=[8]Hoja3!$B$9,[8]Hoja3!$A$9,IF(K1955=[8]Hoja3!$B$10,[8]Hoja3!$A$10,IF(K1955=[8]Hoja3!$B$11,[8]Hoja3!$A$11,IF(K1955=[8]Hoja3!$B$12,[8]Hoja3!$A$12,IF(K1955=[8]Hoja3!$B$13,[8]Hoja3!$A$13,IF(K1955=[8]Hoja3!$B$14,[8]Hoja3!$A$14,"")))))))))))))</f>
        <v>CCE-06</v>
      </c>
      <c r="M1955" s="2" t="s">
        <v>967</v>
      </c>
      <c r="N1955" s="2">
        <v>0</v>
      </c>
      <c r="O1955" s="4">
        <v>148976223</v>
      </c>
      <c r="P1955" s="4">
        <v>148976223</v>
      </c>
      <c r="Q1955" s="1">
        <v>0</v>
      </c>
      <c r="R1955" s="1">
        <v>0</v>
      </c>
      <c r="S1955" s="13" t="s">
        <v>2965</v>
      </c>
      <c r="T1955" s="14" t="s">
        <v>2966</v>
      </c>
      <c r="U1955" s="13" t="s">
        <v>2967</v>
      </c>
      <c r="V1955" s="14" t="s">
        <v>2968</v>
      </c>
      <c r="W1955" s="14" t="s">
        <v>2969</v>
      </c>
      <c r="X1955" s="2" t="s">
        <v>2970</v>
      </c>
      <c r="Y1955" s="2" t="s">
        <v>2971</v>
      </c>
    </row>
    <row r="1956" spans="1:25" ht="225" x14ac:dyDescent="0.2">
      <c r="A1956" s="2" t="s">
        <v>2975</v>
      </c>
      <c r="B1956" s="2" t="str">
        <f>IFERROR(VLOOKUP(VALUE(MID(A1956,1,IF(VALUE(MID(A1956,1,3))=898,3,4))),[8]Hoja1!$A$3:$K$222,2,0),"")</f>
        <v>1057 Competencias para el ciudadano de hoy</v>
      </c>
      <c r="C1956" s="2" t="s">
        <v>2961</v>
      </c>
      <c r="D1956" s="2" t="s">
        <v>2976</v>
      </c>
      <c r="E1956" s="16">
        <v>80101604</v>
      </c>
      <c r="F1956" s="28" t="s">
        <v>2977</v>
      </c>
      <c r="G1956" s="3">
        <v>1</v>
      </c>
      <c r="H1956" s="3">
        <v>1</v>
      </c>
      <c r="I1956" s="27">
        <v>11.15</v>
      </c>
      <c r="J1956" s="2">
        <v>1</v>
      </c>
      <c r="K1956" s="2" t="s">
        <v>30</v>
      </c>
      <c r="L1956" s="2" t="str">
        <f>IF(K1956=[8]Hoja3!$B$2,[8]Hoja3!$A$2,IF(K1956=[8]Hoja3!$B$3,[8]Hoja3!$A$3,IF(K1956=[8]Hoja3!$B$4,[8]Hoja3!$A$4,IF(K1956=[8]Hoja3!$B$5,[8]Hoja3!$A$5,IF(K1956=[8]Hoja3!$B$6,[8]Hoja3!$A$6,IF(K1956=[8]Hoja3!$B$7,[8]Hoja3!$A$7,IF(K1956=[8]Hoja3!$B$8,[8]Hoja3!$A$8,IF(K1956=[8]Hoja3!$B$9,[8]Hoja3!$A$9,IF(K1956=[8]Hoja3!$B$10,[8]Hoja3!$A$10,IF(K1956=[8]Hoja3!$B$11,[8]Hoja3!$A$11,IF(K1956=[8]Hoja3!$B$12,[8]Hoja3!$A$12,IF(K1956=[8]Hoja3!$B$13,[8]Hoja3!$A$13,IF(K1956=[8]Hoja3!$B$14,[8]Hoja3!$A$14,"")))))))))))))</f>
        <v>CCE-05</v>
      </c>
      <c r="M1956" s="2" t="s">
        <v>57</v>
      </c>
      <c r="N1956" s="2">
        <v>0</v>
      </c>
      <c r="O1956" s="4">
        <v>82148502</v>
      </c>
      <c r="P1956" s="4">
        <v>82148502</v>
      </c>
      <c r="Q1956" s="1">
        <v>0</v>
      </c>
      <c r="R1956" s="1">
        <v>0</v>
      </c>
      <c r="S1956" s="13" t="s">
        <v>2965</v>
      </c>
      <c r="T1956" s="14" t="s">
        <v>2966</v>
      </c>
      <c r="U1956" s="13" t="s">
        <v>2967</v>
      </c>
      <c r="V1956" s="14" t="s">
        <v>2968</v>
      </c>
      <c r="W1956" s="14" t="s">
        <v>2969</v>
      </c>
      <c r="X1956" s="2" t="s">
        <v>2970</v>
      </c>
      <c r="Y1956" s="2" t="s">
        <v>2971</v>
      </c>
    </row>
    <row r="1957" spans="1:25" ht="120" x14ac:dyDescent="0.2">
      <c r="A1957" s="2" t="s">
        <v>2978</v>
      </c>
      <c r="B1957" s="2" t="str">
        <f>IFERROR(VLOOKUP(VALUE(MID(A1957,1,IF(VALUE(MID(A1957,1,3))=898,3,4))),[8]Hoja1!$A$3:$K$222,2,0),"")</f>
        <v>1057 Competencias para el ciudadano de hoy</v>
      </c>
      <c r="C1957" s="2" t="s">
        <v>2961</v>
      </c>
      <c r="D1957" s="2" t="s">
        <v>2976</v>
      </c>
      <c r="E1957" s="2" t="s">
        <v>2979</v>
      </c>
      <c r="F1957" s="28" t="s">
        <v>2980</v>
      </c>
      <c r="G1957" s="3">
        <v>1</v>
      </c>
      <c r="H1957" s="3">
        <v>1</v>
      </c>
      <c r="I1957" s="27">
        <v>11.15</v>
      </c>
      <c r="J1957" s="2">
        <v>1</v>
      </c>
      <c r="K1957" s="2" t="s">
        <v>30</v>
      </c>
      <c r="L1957" s="2" t="str">
        <f>IF(K1957=[8]Hoja3!$B$2,[8]Hoja3!$A$2,IF(K1957=[8]Hoja3!$B$3,[8]Hoja3!$A$3,IF(K1957=[8]Hoja3!$B$4,[8]Hoja3!$A$4,IF(K1957=[8]Hoja3!$B$5,[8]Hoja3!$A$5,IF(K1957=[8]Hoja3!$B$6,[8]Hoja3!$A$6,IF(K1957=[8]Hoja3!$B$7,[8]Hoja3!$A$7,IF(K1957=[8]Hoja3!$B$8,[8]Hoja3!$A$8,IF(K1957=[8]Hoja3!$B$9,[8]Hoja3!$A$9,IF(K1957=[8]Hoja3!$B$10,[8]Hoja3!$A$10,IF(K1957=[8]Hoja3!$B$11,[8]Hoja3!$A$11,IF(K1957=[8]Hoja3!$B$12,[8]Hoja3!$A$12,IF(K1957=[8]Hoja3!$B$13,[8]Hoja3!$A$13,IF(K1957=[8]Hoja3!$B$14,[8]Hoja3!$A$14,"")))))))))))))</f>
        <v>CCE-05</v>
      </c>
      <c r="M1957" s="2" t="s">
        <v>911</v>
      </c>
      <c r="N1957" s="2">
        <v>0</v>
      </c>
      <c r="O1957" s="4">
        <v>37315500</v>
      </c>
      <c r="P1957" s="4">
        <v>37315500</v>
      </c>
      <c r="Q1957" s="1">
        <v>0</v>
      </c>
      <c r="R1957" s="1">
        <v>0</v>
      </c>
      <c r="S1957" s="13" t="s">
        <v>2965</v>
      </c>
      <c r="T1957" s="14" t="s">
        <v>2966</v>
      </c>
      <c r="U1957" s="13" t="s">
        <v>2967</v>
      </c>
      <c r="V1957" s="14" t="s">
        <v>2968</v>
      </c>
      <c r="W1957" s="14" t="s">
        <v>2969</v>
      </c>
      <c r="X1957" s="2" t="s">
        <v>2970</v>
      </c>
      <c r="Y1957" s="2" t="s">
        <v>2971</v>
      </c>
    </row>
    <row r="1958" spans="1:25" ht="120" x14ac:dyDescent="0.2">
      <c r="A1958" s="2" t="s">
        <v>2981</v>
      </c>
      <c r="B1958" s="2" t="str">
        <f>IFERROR(VLOOKUP(VALUE(MID(A1958,1,IF(VALUE(MID(A1958,1,3))=898,3,4))),[8]Hoja1!$A$3:$K$222,2,0),"")</f>
        <v>1057 Competencias para el ciudadano de hoy</v>
      </c>
      <c r="C1958" s="2" t="s">
        <v>2961</v>
      </c>
      <c r="D1958" s="2" t="s">
        <v>2976</v>
      </c>
      <c r="E1958" s="2">
        <v>80101604</v>
      </c>
      <c r="F1958" s="28" t="s">
        <v>2982</v>
      </c>
      <c r="G1958" s="3">
        <v>1</v>
      </c>
      <c r="H1958" s="3">
        <v>1</v>
      </c>
      <c r="I1958" s="27">
        <v>11.15</v>
      </c>
      <c r="J1958" s="2">
        <v>1</v>
      </c>
      <c r="K1958" s="2" t="s">
        <v>30</v>
      </c>
      <c r="L1958" s="2" t="str">
        <f>IF(K1958=[8]Hoja3!$B$2,[8]Hoja3!$A$2,IF(K1958=[8]Hoja3!$B$3,[8]Hoja3!$A$3,IF(K1958=[8]Hoja3!$B$4,[8]Hoja3!$A$4,IF(K1958=[8]Hoja3!$B$5,[8]Hoja3!$A$5,IF(K1958=[8]Hoja3!$B$6,[8]Hoja3!$A$6,IF(K1958=[8]Hoja3!$B$7,[8]Hoja3!$A$7,IF(K1958=[8]Hoja3!$B$8,[8]Hoja3!$A$8,IF(K1958=[8]Hoja3!$B$9,[8]Hoja3!$A$9,IF(K1958=[8]Hoja3!$B$10,[8]Hoja3!$A$10,IF(K1958=[8]Hoja3!$B$11,[8]Hoja3!$A$11,IF(K1958=[8]Hoja3!$B$12,[8]Hoja3!$A$12,IF(K1958=[8]Hoja3!$B$13,[8]Hoja3!$A$13,IF(K1958=[8]Hoja3!$B$14,[8]Hoja3!$A$14,"")))))))))))))</f>
        <v>CCE-05</v>
      </c>
      <c r="M1958" s="2" t="s">
        <v>57</v>
      </c>
      <c r="N1958" s="2">
        <v>0</v>
      </c>
      <c r="O1958" s="4">
        <v>57500000</v>
      </c>
      <c r="P1958" s="4">
        <v>57500000</v>
      </c>
      <c r="Q1958" s="1">
        <v>0</v>
      </c>
      <c r="R1958" s="1">
        <v>0</v>
      </c>
      <c r="S1958" s="13" t="s">
        <v>2965</v>
      </c>
      <c r="T1958" s="14" t="s">
        <v>2966</v>
      </c>
      <c r="U1958" s="13" t="s">
        <v>2967</v>
      </c>
      <c r="V1958" s="14" t="s">
        <v>2968</v>
      </c>
      <c r="W1958" s="14" t="s">
        <v>2969</v>
      </c>
      <c r="X1958" s="2" t="s">
        <v>2970</v>
      </c>
      <c r="Y1958" s="2" t="s">
        <v>2971</v>
      </c>
    </row>
    <row r="1959" spans="1:25" ht="120" x14ac:dyDescent="0.2">
      <c r="A1959" s="2" t="s">
        <v>2983</v>
      </c>
      <c r="B1959" s="2" t="str">
        <f>IFERROR(VLOOKUP(VALUE(MID(A1959,1,IF(VALUE(MID(A1959,1,3))=898,3,4))),[8]Hoja1!$A$3:$K$222,2,0),"")</f>
        <v>1057 Competencias para el ciudadano de hoy</v>
      </c>
      <c r="C1959" s="2" t="s">
        <v>2961</v>
      </c>
      <c r="D1959" s="2" t="s">
        <v>2976</v>
      </c>
      <c r="E1959" s="2">
        <v>80101604</v>
      </c>
      <c r="F1959" s="28" t="s">
        <v>2984</v>
      </c>
      <c r="G1959" s="3">
        <v>1</v>
      </c>
      <c r="H1959" s="3">
        <v>1</v>
      </c>
      <c r="I1959" s="27">
        <v>11.15</v>
      </c>
      <c r="J1959" s="2">
        <v>1</v>
      </c>
      <c r="K1959" s="2" t="s">
        <v>30</v>
      </c>
      <c r="L1959" s="2" t="str">
        <f>IF(K1959=[8]Hoja3!$B$2,[8]Hoja3!$A$2,IF(K1959=[8]Hoja3!$B$3,[8]Hoja3!$A$3,IF(K1959=[8]Hoja3!$B$4,[8]Hoja3!$A$4,IF(K1959=[8]Hoja3!$B$5,[8]Hoja3!$A$5,IF(K1959=[8]Hoja3!$B$6,[8]Hoja3!$A$6,IF(K1959=[8]Hoja3!$B$7,[8]Hoja3!$A$7,IF(K1959=[8]Hoja3!$B$8,[8]Hoja3!$A$8,IF(K1959=[8]Hoja3!$B$9,[8]Hoja3!$A$9,IF(K1959=[8]Hoja3!$B$10,[8]Hoja3!$A$10,IF(K1959=[8]Hoja3!$B$11,[8]Hoja3!$A$11,IF(K1959=[8]Hoja3!$B$12,[8]Hoja3!$A$12,IF(K1959=[8]Hoja3!$B$13,[8]Hoja3!$A$13,IF(K1959=[8]Hoja3!$B$14,[8]Hoja3!$A$14,"")))))))))))))</f>
        <v>CCE-05</v>
      </c>
      <c r="M1959" s="2" t="s">
        <v>57</v>
      </c>
      <c r="N1959" s="2">
        <v>0</v>
      </c>
      <c r="O1959" s="4">
        <v>35880000</v>
      </c>
      <c r="P1959" s="4">
        <v>35880000</v>
      </c>
      <c r="Q1959" s="1">
        <v>0</v>
      </c>
      <c r="R1959" s="1">
        <v>0</v>
      </c>
      <c r="S1959" s="13" t="s">
        <v>2965</v>
      </c>
      <c r="T1959" s="14" t="s">
        <v>2966</v>
      </c>
      <c r="U1959" s="13" t="s">
        <v>2967</v>
      </c>
      <c r="V1959" s="14" t="s">
        <v>2968</v>
      </c>
      <c r="W1959" s="14" t="s">
        <v>2969</v>
      </c>
      <c r="X1959" s="2" t="s">
        <v>2970</v>
      </c>
      <c r="Y1959" s="2" t="s">
        <v>2971</v>
      </c>
    </row>
    <row r="1960" spans="1:25" ht="120" x14ac:dyDescent="0.2">
      <c r="A1960" s="2" t="s">
        <v>2985</v>
      </c>
      <c r="B1960" s="2" t="str">
        <f>IFERROR(VLOOKUP(VALUE(MID(A1960,1,IF(VALUE(MID(A1960,1,3))=898,3,4))),[8]Hoja1!$A$3:$K$222,2,0),"")</f>
        <v>1057 Competencias para el ciudadano de hoy</v>
      </c>
      <c r="C1960" s="2" t="s">
        <v>2961</v>
      </c>
      <c r="D1960" s="2" t="s">
        <v>2976</v>
      </c>
      <c r="E1960" s="2">
        <v>80101604</v>
      </c>
      <c r="F1960" s="28" t="s">
        <v>2986</v>
      </c>
      <c r="G1960" s="3">
        <v>1</v>
      </c>
      <c r="H1960" s="3">
        <v>1</v>
      </c>
      <c r="I1960" s="27">
        <v>11.15</v>
      </c>
      <c r="J1960" s="2">
        <v>1</v>
      </c>
      <c r="K1960" s="2" t="s">
        <v>30</v>
      </c>
      <c r="L1960" s="2" t="str">
        <f>IF(K1960=[8]Hoja3!$B$2,[8]Hoja3!$A$2,IF(K1960=[8]Hoja3!$B$3,[8]Hoja3!$A$3,IF(K1960=[8]Hoja3!$B$4,[8]Hoja3!$A$4,IF(K1960=[8]Hoja3!$B$5,[8]Hoja3!$A$5,IF(K1960=[8]Hoja3!$B$6,[8]Hoja3!$A$6,IF(K1960=[8]Hoja3!$B$7,[8]Hoja3!$A$7,IF(K1960=[8]Hoja3!$B$8,[8]Hoja3!$A$8,IF(K1960=[8]Hoja3!$B$9,[8]Hoja3!$A$9,IF(K1960=[8]Hoja3!$B$10,[8]Hoja3!$A$10,IF(K1960=[8]Hoja3!$B$11,[8]Hoja3!$A$11,IF(K1960=[8]Hoja3!$B$12,[8]Hoja3!$A$12,IF(K1960=[8]Hoja3!$B$13,[8]Hoja3!$A$13,IF(K1960=[8]Hoja3!$B$14,[8]Hoja3!$A$14,"")))))))))))))</f>
        <v>CCE-05</v>
      </c>
      <c r="M1960" s="2" t="s">
        <v>57</v>
      </c>
      <c r="N1960" s="2">
        <v>0</v>
      </c>
      <c r="O1960" s="4">
        <v>54078750</v>
      </c>
      <c r="P1960" s="4">
        <v>54078750</v>
      </c>
      <c r="Q1960" s="1">
        <v>0</v>
      </c>
      <c r="R1960" s="1">
        <v>0</v>
      </c>
      <c r="S1960" s="13" t="s">
        <v>2965</v>
      </c>
      <c r="T1960" s="14" t="s">
        <v>2966</v>
      </c>
      <c r="U1960" s="13" t="s">
        <v>2967</v>
      </c>
      <c r="V1960" s="14" t="s">
        <v>2968</v>
      </c>
      <c r="W1960" s="14" t="s">
        <v>2969</v>
      </c>
      <c r="X1960" s="2" t="s">
        <v>2970</v>
      </c>
      <c r="Y1960" s="2" t="s">
        <v>2971</v>
      </c>
    </row>
    <row r="1961" spans="1:25" ht="195" x14ac:dyDescent="0.2">
      <c r="A1961" s="2" t="s">
        <v>2987</v>
      </c>
      <c r="B1961" s="2" t="str">
        <f>IFERROR(VLOOKUP(VALUE(MID(A1961,1,IF(VALUE(MID(A1961,1,3))=898,3,4))),[8]Hoja1!$A$3:$K$222,2,0),"")</f>
        <v>1057 Competencias para el ciudadano de hoy</v>
      </c>
      <c r="C1961" s="2" t="s">
        <v>2961</v>
      </c>
      <c r="D1961" s="2" t="s">
        <v>2976</v>
      </c>
      <c r="E1961" s="2">
        <v>80101604</v>
      </c>
      <c r="F1961" s="28" t="s">
        <v>2988</v>
      </c>
      <c r="G1961" s="3">
        <v>1</v>
      </c>
      <c r="H1961" s="3">
        <v>1</v>
      </c>
      <c r="I1961" s="27">
        <v>11.15</v>
      </c>
      <c r="J1961" s="2">
        <v>1</v>
      </c>
      <c r="K1961" s="2" t="s">
        <v>30</v>
      </c>
      <c r="L1961" s="2" t="str">
        <f>IF(K1961=[8]Hoja3!$B$2,[8]Hoja3!$A$2,IF(K1961=[8]Hoja3!$B$3,[8]Hoja3!$A$3,IF(K1961=[8]Hoja3!$B$4,[8]Hoja3!$A$4,IF(K1961=[8]Hoja3!$B$5,[8]Hoja3!$A$5,IF(K1961=[8]Hoja3!$B$6,[8]Hoja3!$A$6,IF(K1961=[8]Hoja3!$B$7,[8]Hoja3!$A$7,IF(K1961=[8]Hoja3!$B$8,[8]Hoja3!$A$8,IF(K1961=[8]Hoja3!$B$9,[8]Hoja3!$A$9,IF(K1961=[8]Hoja3!$B$10,[8]Hoja3!$A$10,IF(K1961=[8]Hoja3!$B$11,[8]Hoja3!$A$11,IF(K1961=[8]Hoja3!$B$12,[8]Hoja3!$A$12,IF(K1961=[8]Hoja3!$B$13,[8]Hoja3!$A$13,IF(K1961=[8]Hoja3!$B$14,[8]Hoja3!$A$14,"")))))))))))))</f>
        <v>CCE-05</v>
      </c>
      <c r="M1961" s="2" t="s">
        <v>57</v>
      </c>
      <c r="N1961" s="2">
        <v>0</v>
      </c>
      <c r="O1961" s="4">
        <v>86112000</v>
      </c>
      <c r="P1961" s="4">
        <v>86112000</v>
      </c>
      <c r="Q1961" s="1">
        <v>0</v>
      </c>
      <c r="R1961" s="1">
        <v>0</v>
      </c>
      <c r="S1961" s="13" t="s">
        <v>2965</v>
      </c>
      <c r="T1961" s="14" t="s">
        <v>2966</v>
      </c>
      <c r="U1961" s="13" t="s">
        <v>2967</v>
      </c>
      <c r="V1961" s="14" t="s">
        <v>2968</v>
      </c>
      <c r="W1961" s="14" t="s">
        <v>2969</v>
      </c>
      <c r="X1961" s="2" t="s">
        <v>2970</v>
      </c>
      <c r="Y1961" s="2" t="s">
        <v>2971</v>
      </c>
    </row>
    <row r="1962" spans="1:25" ht="135" x14ac:dyDescent="0.2">
      <c r="A1962" s="2" t="s">
        <v>2989</v>
      </c>
      <c r="B1962" s="2" t="str">
        <f>IFERROR(VLOOKUP(VALUE(MID(A1962,1,IF(VALUE(MID(A1962,1,3))=898,3,4))),[8]Hoja1!$A$3:$K$222,2,0),"")</f>
        <v>1057 Competencias para el ciudadano de hoy</v>
      </c>
      <c r="C1962" s="2" t="s">
        <v>2961</v>
      </c>
      <c r="D1962" s="2" t="s">
        <v>2976</v>
      </c>
      <c r="E1962" s="2" t="s">
        <v>2979</v>
      </c>
      <c r="F1962" s="28" t="s">
        <v>2990</v>
      </c>
      <c r="G1962" s="3">
        <v>1</v>
      </c>
      <c r="H1962" s="3">
        <v>1</v>
      </c>
      <c r="I1962" s="27">
        <v>11.15</v>
      </c>
      <c r="J1962" s="2">
        <v>1</v>
      </c>
      <c r="K1962" s="2" t="s">
        <v>30</v>
      </c>
      <c r="L1962" s="2" t="str">
        <f>IF(K1962=[8]Hoja3!$B$2,[8]Hoja3!$A$2,IF(K1962=[8]Hoja3!$B$3,[8]Hoja3!$A$3,IF(K1962=[8]Hoja3!$B$4,[8]Hoja3!$A$4,IF(K1962=[8]Hoja3!$B$5,[8]Hoja3!$A$5,IF(K1962=[8]Hoja3!$B$6,[8]Hoja3!$A$6,IF(K1962=[8]Hoja3!$B$7,[8]Hoja3!$A$7,IF(K1962=[8]Hoja3!$B$8,[8]Hoja3!$A$8,IF(K1962=[8]Hoja3!$B$9,[8]Hoja3!$A$9,IF(K1962=[8]Hoja3!$B$10,[8]Hoja3!$A$10,IF(K1962=[8]Hoja3!$B$11,[8]Hoja3!$A$11,IF(K1962=[8]Hoja3!$B$12,[8]Hoja3!$A$12,IF(K1962=[8]Hoja3!$B$13,[8]Hoja3!$A$13,IF(K1962=[8]Hoja3!$B$14,[8]Hoja3!$A$14,"")))))))))))))</f>
        <v>CCE-05</v>
      </c>
      <c r="M1962" s="2" t="s">
        <v>911</v>
      </c>
      <c r="N1962" s="2">
        <v>0</v>
      </c>
      <c r="O1962" s="4">
        <v>32336850</v>
      </c>
      <c r="P1962" s="4">
        <v>32336850</v>
      </c>
      <c r="Q1962" s="1">
        <v>0</v>
      </c>
      <c r="R1962" s="1">
        <v>0</v>
      </c>
      <c r="S1962" s="13" t="s">
        <v>2965</v>
      </c>
      <c r="T1962" s="14" t="s">
        <v>2966</v>
      </c>
      <c r="U1962" s="13" t="s">
        <v>2967</v>
      </c>
      <c r="V1962" s="14" t="s">
        <v>2968</v>
      </c>
      <c r="W1962" s="14" t="s">
        <v>2969</v>
      </c>
      <c r="X1962" s="2" t="s">
        <v>2970</v>
      </c>
      <c r="Y1962" s="2" t="s">
        <v>2971</v>
      </c>
    </row>
    <row r="1963" spans="1:25" ht="120" x14ac:dyDescent="0.2">
      <c r="A1963" s="2" t="s">
        <v>2991</v>
      </c>
      <c r="B1963" s="2" t="str">
        <f>IFERROR(VLOOKUP(VALUE(MID(A1963,1,IF(VALUE(MID(A1963,1,3))=898,3,4))),[8]Hoja1!$A$3:$K$222,2,0),"")</f>
        <v>1057 Competencias para el ciudadano de hoy</v>
      </c>
      <c r="C1963" s="2" t="s">
        <v>2961</v>
      </c>
      <c r="D1963" s="2" t="s">
        <v>2976</v>
      </c>
      <c r="E1963" s="2">
        <v>80101604</v>
      </c>
      <c r="F1963" s="2" t="s">
        <v>2992</v>
      </c>
      <c r="G1963" s="3">
        <v>1</v>
      </c>
      <c r="H1963" s="3">
        <v>1</v>
      </c>
      <c r="I1963" s="27">
        <v>11.15</v>
      </c>
      <c r="J1963" s="2">
        <v>1</v>
      </c>
      <c r="K1963" s="2" t="s">
        <v>30</v>
      </c>
      <c r="L1963" s="2" t="str">
        <f>IF(K1963=[8]Hoja3!$B$2,[8]Hoja3!$A$2,IF(K1963=[8]Hoja3!$B$3,[8]Hoja3!$A$3,IF(K1963=[8]Hoja3!$B$4,[8]Hoja3!$A$4,IF(K1963=[8]Hoja3!$B$5,[8]Hoja3!$A$5,IF(K1963=[8]Hoja3!$B$6,[8]Hoja3!$A$6,IF(K1963=[8]Hoja3!$B$7,[8]Hoja3!$A$7,IF(K1963=[8]Hoja3!$B$8,[8]Hoja3!$A$8,IF(K1963=[8]Hoja3!$B$9,[8]Hoja3!$A$9,IF(K1963=[8]Hoja3!$B$10,[8]Hoja3!$A$10,IF(K1963=[8]Hoja3!$B$11,[8]Hoja3!$A$11,IF(K1963=[8]Hoja3!$B$12,[8]Hoja3!$A$12,IF(K1963=[8]Hoja3!$B$13,[8]Hoja3!$A$13,IF(K1963=[8]Hoja3!$B$14,[8]Hoja3!$A$14,"")))))))))))))</f>
        <v>CCE-05</v>
      </c>
      <c r="M1963" s="2" t="s">
        <v>57</v>
      </c>
      <c r="N1963" s="2">
        <v>0</v>
      </c>
      <c r="O1963" s="4">
        <v>80500000</v>
      </c>
      <c r="P1963" s="4">
        <v>80500000</v>
      </c>
      <c r="Q1963" s="1">
        <v>0</v>
      </c>
      <c r="R1963" s="1">
        <v>0</v>
      </c>
      <c r="S1963" s="13" t="s">
        <v>2965</v>
      </c>
      <c r="T1963" s="14" t="s">
        <v>2966</v>
      </c>
      <c r="U1963" s="13" t="s">
        <v>2967</v>
      </c>
      <c r="V1963" s="14" t="s">
        <v>2968</v>
      </c>
      <c r="W1963" s="14" t="s">
        <v>2969</v>
      </c>
      <c r="X1963" s="2" t="s">
        <v>2970</v>
      </c>
      <c r="Y1963" s="2" t="s">
        <v>2971</v>
      </c>
    </row>
    <row r="1964" spans="1:25" ht="120" x14ac:dyDescent="0.2">
      <c r="A1964" s="2" t="s">
        <v>2993</v>
      </c>
      <c r="B1964" s="2" t="str">
        <f>IFERROR(VLOOKUP(VALUE(MID(A1964,1,IF(VALUE(MID(A1964,1,3))=898,3,4))),[8]Hoja1!$A$3:$K$222,2,0),"")</f>
        <v>1057 Competencias para el ciudadano de hoy</v>
      </c>
      <c r="C1964" s="2" t="s">
        <v>2994</v>
      </c>
      <c r="D1964" s="2" t="s">
        <v>2995</v>
      </c>
      <c r="E1964" s="2">
        <v>80141902</v>
      </c>
      <c r="F1964" s="28" t="s">
        <v>2996</v>
      </c>
      <c r="G1964" s="3">
        <v>1</v>
      </c>
      <c r="H1964" s="3">
        <v>1</v>
      </c>
      <c r="I1964" s="27">
        <v>10</v>
      </c>
      <c r="J1964" s="2">
        <v>1</v>
      </c>
      <c r="K1964" s="2" t="s">
        <v>30</v>
      </c>
      <c r="L1964" s="2" t="str">
        <f>IF(K1964=[8]Hoja3!$B$2,[8]Hoja3!$A$2,IF(K1964=[8]Hoja3!$B$3,[8]Hoja3!$A$3,IF(K1964=[8]Hoja3!$B$4,[8]Hoja3!$A$4,IF(K1964=[8]Hoja3!$B$5,[8]Hoja3!$A$5,IF(K1964=[8]Hoja3!$B$6,[8]Hoja3!$A$6,IF(K1964=[8]Hoja3!$B$7,[8]Hoja3!$A$7,IF(K1964=[8]Hoja3!$B$8,[8]Hoja3!$A$8,IF(K1964=[8]Hoja3!$B$9,[8]Hoja3!$A$9,IF(K1964=[8]Hoja3!$B$10,[8]Hoja3!$A$10,IF(K1964=[8]Hoja3!$B$11,[8]Hoja3!$A$11,IF(K1964=[8]Hoja3!$B$12,[8]Hoja3!$A$12,IF(K1964=[8]Hoja3!$B$13,[8]Hoja3!$A$13,IF(K1964=[8]Hoja3!$B$14,[8]Hoja3!$A$14,"")))))))))))))</f>
        <v>CCE-05</v>
      </c>
      <c r="M1964" s="2" t="s">
        <v>57</v>
      </c>
      <c r="N1964" s="2">
        <v>0</v>
      </c>
      <c r="O1964" s="4">
        <v>1000000000</v>
      </c>
      <c r="P1964" s="4">
        <v>1000000000</v>
      </c>
      <c r="Q1964" s="1">
        <v>0</v>
      </c>
      <c r="R1964" s="1">
        <v>0</v>
      </c>
      <c r="S1964" s="13" t="s">
        <v>2965</v>
      </c>
      <c r="T1964" s="14" t="s">
        <v>2966</v>
      </c>
      <c r="U1964" s="13" t="s">
        <v>2967</v>
      </c>
      <c r="V1964" s="14" t="s">
        <v>2968</v>
      </c>
      <c r="W1964" s="14" t="s">
        <v>2969</v>
      </c>
      <c r="X1964" s="2" t="s">
        <v>2970</v>
      </c>
      <c r="Y1964" s="2" t="s">
        <v>2971</v>
      </c>
    </row>
    <row r="1965" spans="1:25" ht="165" x14ac:dyDescent="0.2">
      <c r="A1965" s="2" t="s">
        <v>2997</v>
      </c>
      <c r="B1965" s="2" t="str">
        <f>IFERROR(VLOOKUP(VALUE(MID(A1965,1,IF(VALUE(MID(A1965,1,3))=898,3,4))),[8]Hoja1!$A$3:$K$222,2,0),"")</f>
        <v>1057 Competencias para el ciudadano de hoy</v>
      </c>
      <c r="C1965" s="2" t="s">
        <v>2994</v>
      </c>
      <c r="D1965" s="2" t="s">
        <v>2998</v>
      </c>
      <c r="E1965" s="2">
        <v>86141704</v>
      </c>
      <c r="F1965" s="28" t="s">
        <v>2999</v>
      </c>
      <c r="G1965" s="3">
        <v>7</v>
      </c>
      <c r="H1965" s="3">
        <v>7</v>
      </c>
      <c r="I1965" s="27">
        <v>3</v>
      </c>
      <c r="J1965" s="2">
        <v>1</v>
      </c>
      <c r="K1965" s="2" t="s">
        <v>921</v>
      </c>
      <c r="L1965" s="2" t="str">
        <f>IF(K1965=[8]Hoja3!$B$2,[8]Hoja3!$A$2,IF(K1965=[8]Hoja3!$B$3,[8]Hoja3!$A$3,IF(K1965=[8]Hoja3!$B$4,[8]Hoja3!$A$4,IF(K1965=[8]Hoja3!$B$5,[8]Hoja3!$A$5,IF(K1965=[8]Hoja3!$B$6,[8]Hoja3!$A$6,IF(K1965=[8]Hoja3!$B$7,[8]Hoja3!$A$7,IF(K1965=[8]Hoja3!$B$8,[8]Hoja3!$A$8,IF(K1965=[8]Hoja3!$B$9,[8]Hoja3!$A$9,IF(K1965=[8]Hoja3!$B$10,[8]Hoja3!$A$10,IF(K1965=[8]Hoja3!$B$11,[8]Hoja3!$A$11,IF(K1965=[8]Hoja3!$B$12,[8]Hoja3!$A$12,IF(K1965=[8]Hoja3!$B$13,[8]Hoja3!$A$13,IF(K1965=[8]Hoja3!$B$14,[8]Hoja3!$A$14,"")))))))))))))</f>
        <v>CCE-06</v>
      </c>
      <c r="M1965" s="2" t="s">
        <v>917</v>
      </c>
      <c r="N1965" s="2">
        <v>0</v>
      </c>
      <c r="O1965" s="4">
        <v>120000000</v>
      </c>
      <c r="P1965" s="4">
        <v>120000000</v>
      </c>
      <c r="Q1965" s="1">
        <v>0</v>
      </c>
      <c r="R1965" s="1">
        <v>0</v>
      </c>
      <c r="S1965" s="13" t="s">
        <v>2965</v>
      </c>
      <c r="T1965" s="14" t="s">
        <v>2966</v>
      </c>
      <c r="U1965" s="13" t="s">
        <v>2967</v>
      </c>
      <c r="V1965" s="14" t="s">
        <v>2968</v>
      </c>
      <c r="W1965" s="14" t="s">
        <v>2969</v>
      </c>
      <c r="X1965" s="2" t="s">
        <v>2970</v>
      </c>
      <c r="Y1965" s="2" t="s">
        <v>2971</v>
      </c>
    </row>
    <row r="1966" spans="1:25" ht="150" x14ac:dyDescent="0.2">
      <c r="A1966" s="2" t="s">
        <v>3000</v>
      </c>
      <c r="B1966" s="2" t="str">
        <f>IFERROR(VLOOKUP(VALUE(MID(A1966,1,IF(VALUE(MID(A1966,1,3))=898,3,4))),[8]Hoja1!$A$3:$K$222,2,0),"")</f>
        <v>1057 Competencias para el ciudadano de hoy</v>
      </c>
      <c r="C1966" s="2" t="s">
        <v>2994</v>
      </c>
      <c r="D1966" s="2" t="s">
        <v>3001</v>
      </c>
      <c r="E1966" s="2">
        <v>80101604</v>
      </c>
      <c r="F1966" s="28" t="s">
        <v>3002</v>
      </c>
      <c r="G1966" s="3">
        <v>1</v>
      </c>
      <c r="H1966" s="3">
        <v>1</v>
      </c>
      <c r="I1966" s="27">
        <v>11.15</v>
      </c>
      <c r="J1966" s="2">
        <v>1</v>
      </c>
      <c r="K1966" s="2" t="s">
        <v>30</v>
      </c>
      <c r="L1966" s="2" t="str">
        <f>IF(K1966=[8]Hoja3!$B$2,[8]Hoja3!$A$2,IF(K1966=[8]Hoja3!$B$3,[8]Hoja3!$A$3,IF(K1966=[8]Hoja3!$B$4,[8]Hoja3!$A$4,IF(K1966=[8]Hoja3!$B$5,[8]Hoja3!$A$5,IF(K1966=[8]Hoja3!$B$6,[8]Hoja3!$A$6,IF(K1966=[8]Hoja3!$B$7,[8]Hoja3!$A$7,IF(K1966=[8]Hoja3!$B$8,[8]Hoja3!$A$8,IF(K1966=[8]Hoja3!$B$9,[8]Hoja3!$A$9,IF(K1966=[8]Hoja3!$B$10,[8]Hoja3!$A$10,IF(K1966=[8]Hoja3!$B$11,[8]Hoja3!$A$11,IF(K1966=[8]Hoja3!$B$12,[8]Hoja3!$A$12,IF(K1966=[8]Hoja3!$B$13,[8]Hoja3!$A$13,IF(K1966=[8]Hoja3!$B$14,[8]Hoja3!$A$14,"")))))))))))))</f>
        <v>CCE-05</v>
      </c>
      <c r="M1966" s="2" t="s">
        <v>57</v>
      </c>
      <c r="N1966" s="2">
        <v>0</v>
      </c>
      <c r="O1966" s="4">
        <v>83720000</v>
      </c>
      <c r="P1966" s="4">
        <v>83720000</v>
      </c>
      <c r="Q1966" s="1">
        <v>0</v>
      </c>
      <c r="R1966" s="1">
        <v>0</v>
      </c>
      <c r="S1966" s="13" t="s">
        <v>2965</v>
      </c>
      <c r="T1966" s="14" t="s">
        <v>2966</v>
      </c>
      <c r="U1966" s="13" t="s">
        <v>2967</v>
      </c>
      <c r="V1966" s="14" t="s">
        <v>2968</v>
      </c>
      <c r="W1966" s="14" t="s">
        <v>2969</v>
      </c>
      <c r="X1966" s="2" t="s">
        <v>2970</v>
      </c>
      <c r="Y1966" s="2" t="s">
        <v>2971</v>
      </c>
    </row>
    <row r="1967" spans="1:25" ht="150" x14ac:dyDescent="0.2">
      <c r="A1967" s="2" t="s">
        <v>3003</v>
      </c>
      <c r="B1967" s="2" t="str">
        <f>IFERROR(VLOOKUP(VALUE(MID(A1967,1,IF(VALUE(MID(A1967,1,3))=898,3,4))),[8]Hoja1!$A$3:$K$222,2,0),"")</f>
        <v>1057 Competencias para el ciudadano de hoy</v>
      </c>
      <c r="C1967" s="2" t="s">
        <v>2994</v>
      </c>
      <c r="D1967" s="2" t="s">
        <v>3001</v>
      </c>
      <c r="E1967" s="2">
        <v>80101604</v>
      </c>
      <c r="F1967" s="28" t="s">
        <v>3004</v>
      </c>
      <c r="G1967" s="3">
        <v>1</v>
      </c>
      <c r="H1967" s="3">
        <v>1</v>
      </c>
      <c r="I1967" s="27">
        <v>11.15</v>
      </c>
      <c r="J1967" s="2">
        <v>1</v>
      </c>
      <c r="K1967" s="2" t="s">
        <v>30</v>
      </c>
      <c r="L1967" s="2" t="str">
        <f>IF(K1967=[8]Hoja3!$B$2,[8]Hoja3!$A$2,IF(K1967=[8]Hoja3!$B$3,[8]Hoja3!$A$3,IF(K1967=[8]Hoja3!$B$4,[8]Hoja3!$A$4,IF(K1967=[8]Hoja3!$B$5,[8]Hoja3!$A$5,IF(K1967=[8]Hoja3!$B$6,[8]Hoja3!$A$6,IF(K1967=[8]Hoja3!$B$7,[8]Hoja3!$A$7,IF(K1967=[8]Hoja3!$B$8,[8]Hoja3!$A$8,IF(K1967=[8]Hoja3!$B$9,[8]Hoja3!$A$9,IF(K1967=[8]Hoja3!$B$10,[8]Hoja3!$A$10,IF(K1967=[8]Hoja3!$B$11,[8]Hoja3!$A$11,IF(K1967=[8]Hoja3!$B$12,[8]Hoja3!$A$12,IF(K1967=[8]Hoja3!$B$13,[8]Hoja3!$A$13,IF(K1967=[8]Hoja3!$B$14,[8]Hoja3!$A$14,"")))))))))))))</f>
        <v>CCE-05</v>
      </c>
      <c r="M1967" s="2" t="s">
        <v>57</v>
      </c>
      <c r="N1967" s="2">
        <v>0</v>
      </c>
      <c r="O1967" s="4">
        <v>77117850</v>
      </c>
      <c r="P1967" s="4">
        <v>77117850</v>
      </c>
      <c r="Q1967" s="1">
        <v>0</v>
      </c>
      <c r="R1967" s="1">
        <v>0</v>
      </c>
      <c r="S1967" s="13" t="s">
        <v>2965</v>
      </c>
      <c r="T1967" s="14" t="s">
        <v>2966</v>
      </c>
      <c r="U1967" s="13" t="s">
        <v>2967</v>
      </c>
      <c r="V1967" s="14" t="s">
        <v>2968</v>
      </c>
      <c r="W1967" s="14" t="s">
        <v>2969</v>
      </c>
      <c r="X1967" s="2" t="s">
        <v>2970</v>
      </c>
      <c r="Y1967" s="2" t="s">
        <v>2971</v>
      </c>
    </row>
    <row r="1968" spans="1:25" ht="150" x14ac:dyDescent="0.2">
      <c r="A1968" s="2" t="s">
        <v>3005</v>
      </c>
      <c r="B1968" s="2" t="str">
        <f>IFERROR(VLOOKUP(VALUE(MID(A1968,1,IF(VALUE(MID(A1968,1,3))=898,3,4))),[8]Hoja1!$A$3:$K$222,2,0),"")</f>
        <v>1057 Competencias para el ciudadano de hoy</v>
      </c>
      <c r="C1968" s="2" t="s">
        <v>2994</v>
      </c>
      <c r="D1968" s="2" t="s">
        <v>3001</v>
      </c>
      <c r="E1968" s="2">
        <v>80101604</v>
      </c>
      <c r="F1968" s="28" t="s">
        <v>3006</v>
      </c>
      <c r="G1968" s="3">
        <v>1</v>
      </c>
      <c r="H1968" s="3">
        <v>1</v>
      </c>
      <c r="I1968" s="27">
        <v>11.15</v>
      </c>
      <c r="J1968" s="2">
        <v>1</v>
      </c>
      <c r="K1968" s="2" t="s">
        <v>30</v>
      </c>
      <c r="L1968" s="2" t="str">
        <f>IF(K1968=[8]Hoja3!$B$2,[8]Hoja3!$A$2,IF(K1968=[8]Hoja3!$B$3,[8]Hoja3!$A$3,IF(K1968=[8]Hoja3!$B$4,[8]Hoja3!$A$4,IF(K1968=[8]Hoja3!$B$5,[8]Hoja3!$A$5,IF(K1968=[8]Hoja3!$B$6,[8]Hoja3!$A$6,IF(K1968=[8]Hoja3!$B$7,[8]Hoja3!$A$7,IF(K1968=[8]Hoja3!$B$8,[8]Hoja3!$A$8,IF(K1968=[8]Hoja3!$B$9,[8]Hoja3!$A$9,IF(K1968=[8]Hoja3!$B$10,[8]Hoja3!$A$10,IF(K1968=[8]Hoja3!$B$11,[8]Hoja3!$A$11,IF(K1968=[8]Hoja3!$B$12,[8]Hoja3!$A$12,IF(K1968=[8]Hoja3!$B$13,[8]Hoja3!$A$13,IF(K1968=[8]Hoja3!$B$14,[8]Hoja3!$A$14,"")))))))))))))</f>
        <v>CCE-05</v>
      </c>
      <c r="M1968" s="2" t="s">
        <v>57</v>
      </c>
      <c r="N1968" s="2">
        <v>0</v>
      </c>
      <c r="O1968" s="4">
        <v>76544000</v>
      </c>
      <c r="P1968" s="4">
        <v>76544000</v>
      </c>
      <c r="Q1968" s="1">
        <v>0</v>
      </c>
      <c r="R1968" s="1">
        <v>0</v>
      </c>
      <c r="S1968" s="13" t="s">
        <v>2965</v>
      </c>
      <c r="T1968" s="14" t="s">
        <v>2966</v>
      </c>
      <c r="U1968" s="13" t="s">
        <v>2967</v>
      </c>
      <c r="V1968" s="14" t="s">
        <v>2968</v>
      </c>
      <c r="W1968" s="14" t="s">
        <v>2969</v>
      </c>
      <c r="X1968" s="2" t="s">
        <v>2970</v>
      </c>
      <c r="Y1968" s="2" t="s">
        <v>2971</v>
      </c>
    </row>
    <row r="1969" spans="1:25" ht="150" x14ac:dyDescent="0.2">
      <c r="A1969" s="2" t="s">
        <v>3007</v>
      </c>
      <c r="B1969" s="2" t="str">
        <f>IFERROR(VLOOKUP(VALUE(MID(A1969,1,IF(VALUE(MID(A1969,1,3))=898,3,4))),[8]Hoja1!$A$3:$K$222,2,0),"")</f>
        <v>1057 Competencias para el ciudadano de hoy</v>
      </c>
      <c r="C1969" s="2" t="s">
        <v>2994</v>
      </c>
      <c r="D1969" s="2" t="s">
        <v>3001</v>
      </c>
      <c r="E1969" s="2">
        <v>80101604</v>
      </c>
      <c r="F1969" s="28" t="s">
        <v>3008</v>
      </c>
      <c r="G1969" s="3">
        <v>1</v>
      </c>
      <c r="H1969" s="3">
        <v>1</v>
      </c>
      <c r="I1969" s="27">
        <v>11.15</v>
      </c>
      <c r="J1969" s="2">
        <v>1</v>
      </c>
      <c r="K1969" s="2" t="s">
        <v>30</v>
      </c>
      <c r="L1969" s="2" t="str">
        <f>IF(K1969=[8]Hoja3!$B$2,[8]Hoja3!$A$2,IF(K1969=[8]Hoja3!$B$3,[8]Hoja3!$A$3,IF(K1969=[8]Hoja3!$B$4,[8]Hoja3!$A$4,IF(K1969=[8]Hoja3!$B$5,[8]Hoja3!$A$5,IF(K1969=[8]Hoja3!$B$6,[8]Hoja3!$A$6,IF(K1969=[8]Hoja3!$B$7,[8]Hoja3!$A$7,IF(K1969=[8]Hoja3!$B$8,[8]Hoja3!$A$8,IF(K1969=[8]Hoja3!$B$9,[8]Hoja3!$A$9,IF(K1969=[8]Hoja3!$B$10,[8]Hoja3!$A$10,IF(K1969=[8]Hoja3!$B$11,[8]Hoja3!$A$11,IF(K1969=[8]Hoja3!$B$12,[8]Hoja3!$A$12,IF(K1969=[8]Hoja3!$B$13,[8]Hoja3!$A$13,IF(K1969=[8]Hoja3!$B$14,[8]Hoja3!$A$14,"")))))))))))))</f>
        <v>CCE-05</v>
      </c>
      <c r="M1969" s="2" t="s">
        <v>57</v>
      </c>
      <c r="N1969" s="2">
        <v>0</v>
      </c>
      <c r="O1969" s="4">
        <v>59704700</v>
      </c>
      <c r="P1969" s="4">
        <v>59704700</v>
      </c>
      <c r="Q1969" s="1">
        <v>0</v>
      </c>
      <c r="R1969" s="1">
        <v>0</v>
      </c>
      <c r="S1969" s="13" t="s">
        <v>2965</v>
      </c>
      <c r="T1969" s="14" t="s">
        <v>2966</v>
      </c>
      <c r="U1969" s="13" t="s">
        <v>2967</v>
      </c>
      <c r="V1969" s="14" t="s">
        <v>2968</v>
      </c>
      <c r="W1969" s="14" t="s">
        <v>2969</v>
      </c>
      <c r="X1969" s="2" t="s">
        <v>2970</v>
      </c>
      <c r="Y1969" s="2" t="s">
        <v>2971</v>
      </c>
    </row>
    <row r="1970" spans="1:25" ht="150" x14ac:dyDescent="0.2">
      <c r="A1970" s="2" t="s">
        <v>3009</v>
      </c>
      <c r="B1970" s="2" t="str">
        <f>IFERROR(VLOOKUP(VALUE(MID(A1970,1,IF(VALUE(MID(A1970,1,3))=898,3,4))),[8]Hoja1!$A$3:$K$222,2,0),"")</f>
        <v>1057 Competencias para el ciudadano de hoy</v>
      </c>
      <c r="C1970" s="2" t="s">
        <v>2994</v>
      </c>
      <c r="D1970" s="2" t="s">
        <v>3001</v>
      </c>
      <c r="E1970" s="2">
        <v>80101604</v>
      </c>
      <c r="F1970" s="28" t="s">
        <v>3010</v>
      </c>
      <c r="G1970" s="3">
        <v>1</v>
      </c>
      <c r="H1970" s="3">
        <v>1</v>
      </c>
      <c r="I1970" s="27">
        <v>11.15</v>
      </c>
      <c r="J1970" s="2">
        <v>1</v>
      </c>
      <c r="K1970" s="2" t="s">
        <v>30</v>
      </c>
      <c r="L1970" s="2" t="str">
        <f>IF(K1970=[8]Hoja3!$B$2,[8]Hoja3!$A$2,IF(K1970=[8]Hoja3!$B$3,[8]Hoja3!$A$3,IF(K1970=[8]Hoja3!$B$4,[8]Hoja3!$A$4,IF(K1970=[8]Hoja3!$B$5,[8]Hoja3!$A$5,IF(K1970=[8]Hoja3!$B$6,[8]Hoja3!$A$6,IF(K1970=[8]Hoja3!$B$7,[8]Hoja3!$A$7,IF(K1970=[8]Hoja3!$B$8,[8]Hoja3!$A$8,IF(K1970=[8]Hoja3!$B$9,[8]Hoja3!$A$9,IF(K1970=[8]Hoja3!$B$10,[8]Hoja3!$A$10,IF(K1970=[8]Hoja3!$B$11,[8]Hoja3!$A$11,IF(K1970=[8]Hoja3!$B$12,[8]Hoja3!$A$12,IF(K1970=[8]Hoja3!$B$13,[8]Hoja3!$A$13,IF(K1970=[8]Hoja3!$B$14,[8]Hoja3!$A$14,"")))))))))))))</f>
        <v>CCE-05</v>
      </c>
      <c r="M1970" s="2" t="s">
        <v>57</v>
      </c>
      <c r="N1970" s="2">
        <v>0</v>
      </c>
      <c r="O1970" s="4">
        <v>42550000</v>
      </c>
      <c r="P1970" s="4">
        <v>42550000</v>
      </c>
      <c r="Q1970" s="1">
        <v>0</v>
      </c>
      <c r="R1970" s="1">
        <v>0</v>
      </c>
      <c r="S1970" s="13" t="s">
        <v>2965</v>
      </c>
      <c r="T1970" s="14" t="s">
        <v>2966</v>
      </c>
      <c r="U1970" s="13" t="s">
        <v>2967</v>
      </c>
      <c r="V1970" s="14" t="s">
        <v>2968</v>
      </c>
      <c r="W1970" s="14" t="s">
        <v>2969</v>
      </c>
      <c r="X1970" s="2" t="s">
        <v>2970</v>
      </c>
      <c r="Y1970" s="2" t="s">
        <v>2971</v>
      </c>
    </row>
    <row r="1971" spans="1:25" ht="135" x14ac:dyDescent="0.2">
      <c r="A1971" s="2" t="s">
        <v>3011</v>
      </c>
      <c r="B1971" s="2" t="str">
        <f>IFERROR(VLOOKUP(VALUE(MID(A1971,1,IF(VALUE(MID(A1971,1,3))=898,3,4))),[8]Hoja1!$A$3:$K$222,2,0),"")</f>
        <v>1057 Competencias para el ciudadano de hoy</v>
      </c>
      <c r="C1971" s="2" t="s">
        <v>3012</v>
      </c>
      <c r="D1971" s="2" t="s">
        <v>3013</v>
      </c>
      <c r="E1971" s="2">
        <v>86101710</v>
      </c>
      <c r="F1971" s="28" t="s">
        <v>3910</v>
      </c>
      <c r="G1971" s="3">
        <v>1</v>
      </c>
      <c r="H1971" s="3">
        <v>1</v>
      </c>
      <c r="I1971" s="27">
        <v>11</v>
      </c>
      <c r="J1971" s="2">
        <v>1</v>
      </c>
      <c r="K1971" s="2" t="s">
        <v>30</v>
      </c>
      <c r="L1971" s="2" t="str">
        <f>IF(K1971=[8]Hoja3!$B$2,[8]Hoja3!$A$2,IF(K1971=[8]Hoja3!$B$3,[8]Hoja3!$A$3,IF(K1971=[8]Hoja3!$B$4,[8]Hoja3!$A$4,IF(K1971=[8]Hoja3!$B$5,[8]Hoja3!$A$5,IF(K1971=[8]Hoja3!$B$6,[8]Hoja3!$A$6,IF(K1971=[8]Hoja3!$B$7,[8]Hoja3!$A$7,IF(K1971=[8]Hoja3!$B$8,[8]Hoja3!$A$8,IF(K1971=[8]Hoja3!$B$9,[8]Hoja3!$A$9,IF(K1971=[8]Hoja3!$B$10,[8]Hoja3!$A$10,IF(K1971=[8]Hoja3!$B$11,[8]Hoja3!$A$11,IF(K1971=[8]Hoja3!$B$12,[8]Hoja3!$A$12,IF(K1971=[8]Hoja3!$B$13,[8]Hoja3!$A$13,IF(K1971=[8]Hoja3!$B$14,[8]Hoja3!$A$14,"")))))))))))))</f>
        <v>CCE-05</v>
      </c>
      <c r="M1971" s="2" t="s">
        <v>3014</v>
      </c>
      <c r="N1971" s="2">
        <v>0</v>
      </c>
      <c r="O1971" s="4">
        <v>2168716750</v>
      </c>
      <c r="P1971" s="4">
        <v>2168716750</v>
      </c>
      <c r="Q1971" s="1">
        <v>0</v>
      </c>
      <c r="R1971" s="1">
        <v>0</v>
      </c>
      <c r="S1971" s="13" t="s">
        <v>2965</v>
      </c>
      <c r="T1971" s="14" t="s">
        <v>2966</v>
      </c>
      <c r="U1971" s="13" t="s">
        <v>2967</v>
      </c>
      <c r="V1971" s="14" t="s">
        <v>2968</v>
      </c>
      <c r="W1971" s="14" t="s">
        <v>2969</v>
      </c>
      <c r="X1971" s="2" t="s">
        <v>2970</v>
      </c>
      <c r="Y1971" s="2" t="s">
        <v>2971</v>
      </c>
    </row>
    <row r="1972" spans="1:25" ht="195" x14ac:dyDescent="0.2">
      <c r="A1972" s="2" t="s">
        <v>3015</v>
      </c>
      <c r="B1972" s="2" t="str">
        <f>IFERROR(VLOOKUP(VALUE(MID(A1972,1,IF(VALUE(MID(A1972,1,3))=898,3,4))),[8]Hoja1!$A$3:$K$222,2,0),"")</f>
        <v>1057 Competencias para el ciudadano de hoy</v>
      </c>
      <c r="C1972" s="2" t="s">
        <v>3012</v>
      </c>
      <c r="D1972" s="2" t="s">
        <v>3013</v>
      </c>
      <c r="E1972" s="2">
        <v>86101710</v>
      </c>
      <c r="F1972" s="2" t="s">
        <v>3016</v>
      </c>
      <c r="G1972" s="3">
        <v>1</v>
      </c>
      <c r="H1972" s="3">
        <v>1</v>
      </c>
      <c r="I1972" s="27">
        <v>11</v>
      </c>
      <c r="J1972" s="2">
        <v>1</v>
      </c>
      <c r="K1972" s="2" t="s">
        <v>30</v>
      </c>
      <c r="L1972" s="2" t="str">
        <f>IF(K1972=[8]Hoja3!$B$2,[8]Hoja3!$A$2,IF(K1972=[8]Hoja3!$B$3,[8]Hoja3!$A$3,IF(K1972=[8]Hoja3!$B$4,[8]Hoja3!$A$4,IF(K1972=[8]Hoja3!$B$5,[8]Hoja3!$A$5,IF(K1972=[8]Hoja3!$B$6,[8]Hoja3!$A$6,IF(K1972=[8]Hoja3!$B$7,[8]Hoja3!$A$7,IF(K1972=[8]Hoja3!$B$8,[8]Hoja3!$A$8,IF(K1972=[8]Hoja3!$B$9,[8]Hoja3!$A$9,IF(K1972=[8]Hoja3!$B$10,[8]Hoja3!$A$10,IF(K1972=[8]Hoja3!$B$11,[8]Hoja3!$A$11,IF(K1972=[8]Hoja3!$B$12,[8]Hoja3!$A$12,IF(K1972=[8]Hoja3!$B$13,[8]Hoja3!$A$13,IF(K1972=[8]Hoja3!$B$14,[8]Hoja3!$A$14,"")))))))))))))</f>
        <v>CCE-05</v>
      </c>
      <c r="M1972" s="2" t="s">
        <v>3014</v>
      </c>
      <c r="N1972" s="2">
        <v>0</v>
      </c>
      <c r="O1972" s="4">
        <v>1498776250</v>
      </c>
      <c r="P1972" s="4">
        <v>1498776250</v>
      </c>
      <c r="Q1972" s="1">
        <v>0</v>
      </c>
      <c r="R1972" s="1">
        <v>0</v>
      </c>
      <c r="S1972" s="13" t="s">
        <v>2965</v>
      </c>
      <c r="T1972" s="14" t="s">
        <v>2966</v>
      </c>
      <c r="U1972" s="13" t="s">
        <v>2967</v>
      </c>
      <c r="V1972" s="14" t="s">
        <v>2968</v>
      </c>
      <c r="W1972" s="14" t="s">
        <v>2969</v>
      </c>
      <c r="X1972" s="2" t="s">
        <v>2970</v>
      </c>
      <c r="Y1972" s="2" t="s">
        <v>2971</v>
      </c>
    </row>
    <row r="1973" spans="1:25" ht="165" x14ac:dyDescent="0.2">
      <c r="A1973" s="2" t="s">
        <v>3017</v>
      </c>
      <c r="B1973" s="2" t="str">
        <f>IFERROR(VLOOKUP(VALUE(MID(A1973,1,IF(VALUE(MID(A1973,1,3))=898,3,4))),[8]Hoja1!$A$3:$K$222,2,0),"")</f>
        <v>1057 Competencias para el ciudadano de hoy</v>
      </c>
      <c r="C1973" s="2" t="s">
        <v>3012</v>
      </c>
      <c r="D1973" s="2" t="s">
        <v>3018</v>
      </c>
      <c r="E1973" s="2">
        <v>80101604</v>
      </c>
      <c r="F1973" s="28" t="s">
        <v>3019</v>
      </c>
      <c r="G1973" s="3">
        <v>1</v>
      </c>
      <c r="H1973" s="3">
        <v>1</v>
      </c>
      <c r="I1973" s="27">
        <v>11.15</v>
      </c>
      <c r="J1973" s="2">
        <v>1</v>
      </c>
      <c r="K1973" s="2" t="s">
        <v>30</v>
      </c>
      <c r="L1973" s="2" t="str">
        <f>IF(K1973=[8]Hoja3!$B$2,[8]Hoja3!$A$2,IF(K1973=[8]Hoja3!$B$3,[8]Hoja3!$A$3,IF(K1973=[8]Hoja3!$B$4,[8]Hoja3!$A$4,IF(K1973=[8]Hoja3!$B$5,[8]Hoja3!$A$5,IF(K1973=[8]Hoja3!$B$6,[8]Hoja3!$A$6,IF(K1973=[8]Hoja3!$B$7,[8]Hoja3!$A$7,IF(K1973=[8]Hoja3!$B$8,[8]Hoja3!$A$8,IF(K1973=[8]Hoja3!$B$9,[8]Hoja3!$A$9,IF(K1973=[8]Hoja3!$B$10,[8]Hoja3!$A$10,IF(K1973=[8]Hoja3!$B$11,[8]Hoja3!$A$11,IF(K1973=[8]Hoja3!$B$12,[8]Hoja3!$A$12,IF(K1973=[8]Hoja3!$B$13,[8]Hoja3!$A$13,IF(K1973=[8]Hoja3!$B$14,[8]Hoja3!$A$14,"")))))))))))))</f>
        <v>CCE-05</v>
      </c>
      <c r="M1973" s="2" t="s">
        <v>57</v>
      </c>
      <c r="N1973" s="2">
        <v>0</v>
      </c>
      <c r="O1973" s="4">
        <v>101660000</v>
      </c>
      <c r="P1973" s="4">
        <v>101660000</v>
      </c>
      <c r="Q1973" s="1">
        <v>0</v>
      </c>
      <c r="R1973" s="1">
        <v>0</v>
      </c>
      <c r="S1973" s="13" t="s">
        <v>2965</v>
      </c>
      <c r="T1973" s="14" t="s">
        <v>2966</v>
      </c>
      <c r="U1973" s="13" t="s">
        <v>2967</v>
      </c>
      <c r="V1973" s="14" t="s">
        <v>2968</v>
      </c>
      <c r="W1973" s="14" t="s">
        <v>2969</v>
      </c>
      <c r="X1973" s="2" t="s">
        <v>2970</v>
      </c>
      <c r="Y1973" s="2" t="s">
        <v>2971</v>
      </c>
    </row>
    <row r="1974" spans="1:25" ht="135" x14ac:dyDescent="0.2">
      <c r="A1974" s="2" t="s">
        <v>3020</v>
      </c>
      <c r="B1974" s="2" t="str">
        <f>IFERROR(VLOOKUP(VALUE(MID(A1974,1,IF(VALUE(MID(A1974,1,3))=898,3,4))),[8]Hoja1!$A$3:$K$222,2,0),"")</f>
        <v>1057 Competencias para el ciudadano de hoy</v>
      </c>
      <c r="C1974" s="2" t="s">
        <v>3012</v>
      </c>
      <c r="D1974" s="2" t="s">
        <v>3018</v>
      </c>
      <c r="E1974" s="2">
        <v>80101604</v>
      </c>
      <c r="F1974" s="28" t="s">
        <v>3021</v>
      </c>
      <c r="G1974" s="3">
        <v>1</v>
      </c>
      <c r="H1974" s="3">
        <v>1</v>
      </c>
      <c r="I1974" s="27">
        <v>11.15</v>
      </c>
      <c r="J1974" s="2">
        <v>1</v>
      </c>
      <c r="K1974" s="2" t="s">
        <v>30</v>
      </c>
      <c r="L1974" s="2" t="str">
        <f>IF(K1974=[8]Hoja3!$B$2,[8]Hoja3!$A$2,IF(K1974=[8]Hoja3!$B$3,[8]Hoja3!$A$3,IF(K1974=[8]Hoja3!$B$4,[8]Hoja3!$A$4,IF(K1974=[8]Hoja3!$B$5,[8]Hoja3!$A$5,IF(K1974=[8]Hoja3!$B$6,[8]Hoja3!$A$6,IF(K1974=[8]Hoja3!$B$7,[8]Hoja3!$A$7,IF(K1974=[8]Hoja3!$B$8,[8]Hoja3!$A$8,IF(K1974=[8]Hoja3!$B$9,[8]Hoja3!$A$9,IF(K1974=[8]Hoja3!$B$10,[8]Hoja3!$A$10,IF(K1974=[8]Hoja3!$B$11,[8]Hoja3!$A$11,IF(K1974=[8]Hoja3!$B$12,[8]Hoja3!$A$12,IF(K1974=[8]Hoja3!$B$13,[8]Hoja3!$A$13,IF(K1974=[8]Hoja3!$B$14,[8]Hoja3!$A$14,"")))))))))))))</f>
        <v>CCE-05</v>
      </c>
      <c r="M1974" s="2" t="s">
        <v>57</v>
      </c>
      <c r="N1974" s="2">
        <v>0</v>
      </c>
      <c r="O1974" s="4">
        <v>101660000</v>
      </c>
      <c r="P1974" s="4">
        <v>101660000</v>
      </c>
      <c r="Q1974" s="1">
        <v>0</v>
      </c>
      <c r="R1974" s="1">
        <v>0</v>
      </c>
      <c r="S1974" s="13" t="s">
        <v>2965</v>
      </c>
      <c r="T1974" s="14" t="s">
        <v>2966</v>
      </c>
      <c r="U1974" s="13" t="s">
        <v>2967</v>
      </c>
      <c r="V1974" s="14" t="s">
        <v>2968</v>
      </c>
      <c r="W1974" s="14" t="s">
        <v>2969</v>
      </c>
      <c r="X1974" s="2" t="s">
        <v>2970</v>
      </c>
      <c r="Y1974" s="2" t="s">
        <v>2971</v>
      </c>
    </row>
    <row r="1975" spans="1:25" ht="135" x14ac:dyDescent="0.2">
      <c r="A1975" s="2" t="s">
        <v>3022</v>
      </c>
      <c r="B1975" s="2" t="str">
        <f>IFERROR(VLOOKUP(VALUE(MID(A1975,1,IF(VALUE(MID(A1975,1,3))=898,3,4))),[8]Hoja1!$A$3:$K$222,2,0),"")</f>
        <v>1057 Competencias para el ciudadano de hoy</v>
      </c>
      <c r="C1975" s="2" t="s">
        <v>3012</v>
      </c>
      <c r="D1975" s="2" t="s">
        <v>3018</v>
      </c>
      <c r="E1975" s="2">
        <v>80101604</v>
      </c>
      <c r="F1975" s="28" t="s">
        <v>3023</v>
      </c>
      <c r="G1975" s="3">
        <v>1</v>
      </c>
      <c r="H1975" s="3">
        <v>1</v>
      </c>
      <c r="I1975" s="27">
        <v>11.15</v>
      </c>
      <c r="J1975" s="2">
        <v>1</v>
      </c>
      <c r="K1975" s="2" t="s">
        <v>30</v>
      </c>
      <c r="L1975" s="2" t="str">
        <f>IF(K1975=[8]Hoja3!$B$2,[8]Hoja3!$A$2,IF(K1975=[8]Hoja3!$B$3,[8]Hoja3!$A$3,IF(K1975=[8]Hoja3!$B$4,[8]Hoja3!$A$4,IF(K1975=[8]Hoja3!$B$5,[8]Hoja3!$A$5,IF(K1975=[8]Hoja3!$B$6,[8]Hoja3!$A$6,IF(K1975=[8]Hoja3!$B$7,[8]Hoja3!$A$7,IF(K1975=[8]Hoja3!$B$8,[8]Hoja3!$A$8,IF(K1975=[8]Hoja3!$B$9,[8]Hoja3!$A$9,IF(K1975=[8]Hoja3!$B$10,[8]Hoja3!$A$10,IF(K1975=[8]Hoja3!$B$11,[8]Hoja3!$A$11,IF(K1975=[8]Hoja3!$B$12,[8]Hoja3!$A$12,IF(K1975=[8]Hoja3!$B$13,[8]Hoja3!$A$13,IF(K1975=[8]Hoja3!$B$14,[8]Hoja3!$A$14,"")))))))))))))</f>
        <v>CCE-05</v>
      </c>
      <c r="M1975" s="2" t="s">
        <v>57</v>
      </c>
      <c r="N1975" s="2">
        <v>0</v>
      </c>
      <c r="O1975" s="4">
        <v>58461000</v>
      </c>
      <c r="P1975" s="4">
        <v>58461000</v>
      </c>
      <c r="Q1975" s="1">
        <v>0</v>
      </c>
      <c r="R1975" s="1">
        <v>0</v>
      </c>
      <c r="S1975" s="13" t="s">
        <v>2965</v>
      </c>
      <c r="T1975" s="14" t="s">
        <v>2966</v>
      </c>
      <c r="U1975" s="13" t="s">
        <v>2967</v>
      </c>
      <c r="V1975" s="14" t="s">
        <v>2968</v>
      </c>
      <c r="W1975" s="14" t="s">
        <v>2969</v>
      </c>
      <c r="X1975" s="2" t="s">
        <v>2970</v>
      </c>
      <c r="Y1975" s="2" t="s">
        <v>2971</v>
      </c>
    </row>
    <row r="1976" spans="1:25" ht="135" x14ac:dyDescent="0.2">
      <c r="A1976" s="2" t="s">
        <v>3024</v>
      </c>
      <c r="B1976" s="2" t="str">
        <f>IFERROR(VLOOKUP(VALUE(MID(A1976,1,IF(VALUE(MID(A1976,1,3))=898,3,4))),[8]Hoja1!$A$3:$K$222,2,0),"")</f>
        <v>1057 Competencias para el ciudadano de hoy</v>
      </c>
      <c r="C1976" s="2" t="s">
        <v>3012</v>
      </c>
      <c r="D1976" s="2" t="s">
        <v>3018</v>
      </c>
      <c r="E1976" s="2">
        <v>80101604</v>
      </c>
      <c r="F1976" s="28" t="s">
        <v>3025</v>
      </c>
      <c r="G1976" s="3">
        <v>1</v>
      </c>
      <c r="H1976" s="3">
        <v>1</v>
      </c>
      <c r="I1976" s="27">
        <v>11.15</v>
      </c>
      <c r="J1976" s="2">
        <v>1</v>
      </c>
      <c r="K1976" s="2" t="s">
        <v>30</v>
      </c>
      <c r="L1976" s="2" t="str">
        <f>IF(K1976=[8]Hoja3!$B$2,[8]Hoja3!$A$2,IF(K1976=[8]Hoja3!$B$3,[8]Hoja3!$A$3,IF(K1976=[8]Hoja3!$B$4,[8]Hoja3!$A$4,IF(K1976=[8]Hoja3!$B$5,[8]Hoja3!$A$5,IF(K1976=[8]Hoja3!$B$6,[8]Hoja3!$A$6,IF(K1976=[8]Hoja3!$B$7,[8]Hoja3!$A$7,IF(K1976=[8]Hoja3!$B$8,[8]Hoja3!$A$8,IF(K1976=[8]Hoja3!$B$9,[8]Hoja3!$A$9,IF(K1976=[8]Hoja3!$B$10,[8]Hoja3!$A$10,IF(K1976=[8]Hoja3!$B$11,[8]Hoja3!$A$11,IF(K1976=[8]Hoja3!$B$12,[8]Hoja3!$A$12,IF(K1976=[8]Hoja3!$B$13,[8]Hoja3!$A$13,IF(K1976=[8]Hoja3!$B$14,[8]Hoja3!$A$14,"")))))))))))))</f>
        <v>CCE-05</v>
      </c>
      <c r="M1976" s="2" t="s">
        <v>57</v>
      </c>
      <c r="N1976" s="2">
        <v>0</v>
      </c>
      <c r="O1976" s="4">
        <v>57217000</v>
      </c>
      <c r="P1976" s="4">
        <v>57217000</v>
      </c>
      <c r="Q1976" s="1">
        <v>0</v>
      </c>
      <c r="R1976" s="1">
        <v>0</v>
      </c>
      <c r="S1976" s="13" t="s">
        <v>2965</v>
      </c>
      <c r="T1976" s="14" t="s">
        <v>2966</v>
      </c>
      <c r="U1976" s="13" t="s">
        <v>2967</v>
      </c>
      <c r="V1976" s="14" t="s">
        <v>2968</v>
      </c>
      <c r="W1976" s="14" t="s">
        <v>2969</v>
      </c>
      <c r="X1976" s="2" t="s">
        <v>2970</v>
      </c>
      <c r="Y1976" s="2" t="s">
        <v>2971</v>
      </c>
    </row>
    <row r="1977" spans="1:25" ht="135" x14ac:dyDescent="0.2">
      <c r="A1977" s="2" t="s">
        <v>3026</v>
      </c>
      <c r="B1977" s="2" t="str">
        <f>IFERROR(VLOOKUP(VALUE(MID(A1977,1,IF(VALUE(MID(A1977,1,3))=898,3,4))),[8]Hoja1!$A$3:$K$222,2,0),"")</f>
        <v>1057 Competencias para el ciudadano de hoy</v>
      </c>
      <c r="C1977" s="2" t="s">
        <v>3012</v>
      </c>
      <c r="D1977" s="2" t="s">
        <v>3018</v>
      </c>
      <c r="E1977" s="2">
        <v>80101604</v>
      </c>
      <c r="F1977" s="28" t="s">
        <v>3025</v>
      </c>
      <c r="G1977" s="3">
        <v>1</v>
      </c>
      <c r="H1977" s="3">
        <v>1</v>
      </c>
      <c r="I1977" s="27">
        <v>11.15</v>
      </c>
      <c r="J1977" s="2">
        <v>1</v>
      </c>
      <c r="K1977" s="2" t="s">
        <v>30</v>
      </c>
      <c r="L1977" s="2" t="str">
        <f>IF(K1977=[8]Hoja3!$B$2,[8]Hoja3!$A$2,IF(K1977=[8]Hoja3!$B$3,[8]Hoja3!$A$3,IF(K1977=[8]Hoja3!$B$4,[8]Hoja3!$A$4,IF(K1977=[8]Hoja3!$B$5,[8]Hoja3!$A$5,IF(K1977=[8]Hoja3!$B$6,[8]Hoja3!$A$6,IF(K1977=[8]Hoja3!$B$7,[8]Hoja3!$A$7,IF(K1977=[8]Hoja3!$B$8,[8]Hoja3!$A$8,IF(K1977=[8]Hoja3!$B$9,[8]Hoja3!$A$9,IF(K1977=[8]Hoja3!$B$10,[8]Hoja3!$A$10,IF(K1977=[8]Hoja3!$B$11,[8]Hoja3!$A$11,IF(K1977=[8]Hoja3!$B$12,[8]Hoja3!$A$12,IF(K1977=[8]Hoja3!$B$13,[8]Hoja3!$A$13,IF(K1977=[8]Hoja3!$B$14,[8]Hoja3!$A$14,"")))))))))))))</f>
        <v>CCE-05</v>
      </c>
      <c r="M1977" s="2" t="s">
        <v>57</v>
      </c>
      <c r="N1977" s="2">
        <v>0</v>
      </c>
      <c r="O1977" s="4">
        <v>51150000</v>
      </c>
      <c r="P1977" s="4">
        <v>51150000</v>
      </c>
      <c r="Q1977" s="1">
        <v>0</v>
      </c>
      <c r="R1977" s="1">
        <v>0</v>
      </c>
      <c r="S1977" s="13" t="s">
        <v>2965</v>
      </c>
      <c r="T1977" s="14" t="s">
        <v>2966</v>
      </c>
      <c r="U1977" s="13" t="s">
        <v>2967</v>
      </c>
      <c r="V1977" s="14" t="s">
        <v>2968</v>
      </c>
      <c r="W1977" s="14" t="s">
        <v>2969</v>
      </c>
      <c r="X1977" s="2" t="s">
        <v>2970</v>
      </c>
      <c r="Y1977" s="2" t="s">
        <v>2971</v>
      </c>
    </row>
    <row r="1978" spans="1:25" ht="135" x14ac:dyDescent="0.2">
      <c r="A1978" s="2" t="s">
        <v>3027</v>
      </c>
      <c r="B1978" s="2" t="str">
        <f>IFERROR(VLOOKUP(VALUE(MID(A1978,1,IF(VALUE(MID(A1978,1,3))=898,3,4))),[8]Hoja1!$A$3:$K$222,2,0),"")</f>
        <v>1057 Competencias para el ciudadano de hoy</v>
      </c>
      <c r="C1978" s="2" t="s">
        <v>3012</v>
      </c>
      <c r="D1978" s="2" t="s">
        <v>3013</v>
      </c>
      <c r="E1978" s="2">
        <v>83121500</v>
      </c>
      <c r="F1978" s="28" t="s">
        <v>3028</v>
      </c>
      <c r="G1978" s="3">
        <v>1</v>
      </c>
      <c r="H1978" s="3">
        <v>1</v>
      </c>
      <c r="I1978" s="27">
        <v>30</v>
      </c>
      <c r="J1978" s="2">
        <v>1</v>
      </c>
      <c r="K1978" s="2" t="s">
        <v>3029</v>
      </c>
      <c r="L1978" s="2" t="str">
        <f>IF(K1978=[8]Hoja3!$B$2,[8]Hoja3!$A$2,IF(K1978=[8]Hoja3!$B$3,[8]Hoja3!$A$3,IF(K1978=[8]Hoja3!$B$4,[8]Hoja3!$A$4,IF(K1978=[8]Hoja3!$B$5,[8]Hoja3!$A$5,IF(K1978=[8]Hoja3!$B$6,[8]Hoja3!$A$6,IF(K1978=[8]Hoja3!$B$7,[8]Hoja3!$A$7,IF(K1978=[8]Hoja3!$B$8,[8]Hoja3!$A$8,IF(K1978=[8]Hoja3!$B$9,[8]Hoja3!$A$9,IF(K1978=[8]Hoja3!$B$10,[8]Hoja3!$A$10,IF(K1978=[8]Hoja3!$B$11,[8]Hoja3!$A$11,IF(K1978=[8]Hoja3!$B$12,[8]Hoja3!$A$12,IF(K1978=[8]Hoja3!$B$13,[8]Hoja3!$A$13,IF(K1978=[8]Hoja3!$B$14,[8]Hoja3!$A$14,"")))))))))))))</f>
        <v>CCE-11||04</v>
      </c>
      <c r="M1978" s="2" t="s">
        <v>958</v>
      </c>
      <c r="N1978" s="2">
        <v>0</v>
      </c>
      <c r="O1978" s="71">
        <v>0</v>
      </c>
      <c r="P1978" s="4">
        <v>0</v>
      </c>
      <c r="Q1978" s="1">
        <v>0</v>
      </c>
      <c r="R1978" s="1">
        <v>0</v>
      </c>
      <c r="S1978" s="13" t="s">
        <v>2965</v>
      </c>
      <c r="T1978" s="14" t="s">
        <v>2966</v>
      </c>
      <c r="U1978" s="13" t="s">
        <v>2967</v>
      </c>
      <c r="V1978" s="14" t="s">
        <v>2968</v>
      </c>
      <c r="W1978" s="14" t="s">
        <v>2969</v>
      </c>
      <c r="X1978" s="2" t="s">
        <v>2970</v>
      </c>
      <c r="Y1978" s="2" t="s">
        <v>2971</v>
      </c>
    </row>
    <row r="1979" spans="1:25" ht="150" x14ac:dyDescent="0.2">
      <c r="A1979" s="2" t="s">
        <v>3030</v>
      </c>
      <c r="B1979" s="2" t="s">
        <v>3031</v>
      </c>
      <c r="C1979" s="2" t="s">
        <v>2994</v>
      </c>
      <c r="D1979" s="2" t="s">
        <v>2998</v>
      </c>
      <c r="E1979" s="2" t="s">
        <v>3032</v>
      </c>
      <c r="F1979" s="28" t="s">
        <v>3033</v>
      </c>
      <c r="G1979" s="27">
        <v>5</v>
      </c>
      <c r="H1979" s="17">
        <v>5</v>
      </c>
      <c r="I1979" s="27">
        <v>11</v>
      </c>
      <c r="J1979" s="2">
        <v>1</v>
      </c>
      <c r="K1979" s="2" t="s">
        <v>30</v>
      </c>
      <c r="L1979" s="2" t="s">
        <v>31</v>
      </c>
      <c r="M1979" s="2" t="s">
        <v>3014</v>
      </c>
      <c r="N1979" s="71">
        <v>0</v>
      </c>
      <c r="O1979" s="71">
        <v>1490400000</v>
      </c>
      <c r="P1979" s="71">
        <v>1490400000</v>
      </c>
      <c r="Q1979" s="1">
        <v>0</v>
      </c>
      <c r="R1979" s="2">
        <v>1</v>
      </c>
      <c r="S1979" s="13" t="s">
        <v>2965</v>
      </c>
      <c r="T1979" s="14" t="s">
        <v>2966</v>
      </c>
      <c r="U1979" s="13" t="s">
        <v>2967</v>
      </c>
      <c r="V1979" s="14" t="s">
        <v>2968</v>
      </c>
      <c r="W1979" s="14" t="s">
        <v>2969</v>
      </c>
      <c r="X1979" s="2" t="s">
        <v>2970</v>
      </c>
      <c r="Y1979" s="96" t="s">
        <v>2971</v>
      </c>
    </row>
    <row r="1980" spans="1:25" ht="195" x14ac:dyDescent="0.2">
      <c r="A1980" s="2" t="s">
        <v>3034</v>
      </c>
      <c r="B1980" s="2" t="str">
        <f>IFERROR(VLOOKUP(VALUE(MID(A1980,1,IF(VALUE(MID(A1980,1,3))=898,3,4))),[9]Hoja1!$A$3:$K$222,2,0),"")</f>
        <v xml:space="preserve">1058 Participación ciudadana para el reencuentro, la reconciliación y la paz </v>
      </c>
      <c r="C1980" s="2" t="s">
        <v>3036</v>
      </c>
      <c r="D1980" s="2" t="s">
        <v>3037</v>
      </c>
      <c r="E1980" s="28">
        <v>80101504</v>
      </c>
      <c r="F1980" s="2" t="s">
        <v>3038</v>
      </c>
      <c r="G1980" s="3">
        <v>1</v>
      </c>
      <c r="H1980" s="3">
        <v>1</v>
      </c>
      <c r="I1980" s="2">
        <v>11.5</v>
      </c>
      <c r="J1980" s="2">
        <v>1</v>
      </c>
      <c r="K1980" s="2" t="s">
        <v>30</v>
      </c>
      <c r="L1980" s="2" t="str">
        <f>IF(K1980=[9]Hoja3!$B$2,[9]Hoja3!$A$2,IF(K1980=[9]Hoja3!$B$3,[9]Hoja3!$A$3,IF(K1980=[9]Hoja3!$B$4,[9]Hoja3!$A$4,IF(K1980=[9]Hoja3!$B$5,[9]Hoja3!$A$5,IF(K1980=[9]Hoja3!$B$6,[9]Hoja3!$A$6,IF(K1980=[9]Hoja3!$B$7,[9]Hoja3!$A$7,IF(K1980=[9]Hoja3!$B$8,[9]Hoja3!$A$8,IF(K1980=[9]Hoja3!$B$9,[9]Hoja3!$A$9,IF(K1980=[9]Hoja3!$B$10,[9]Hoja3!$A$10,IF(K1980=[9]Hoja3!$B$11,[9]Hoja3!$A$11,IF(K1980=[9]Hoja3!$B$12,[9]Hoja3!$A$12,IF(K1980=[9]Hoja3!$B$13,[9]Hoja3!$A$13,IF(K1980=[9]Hoja3!$B$14,[9]Hoja3!$A$14,"")))))))))))))</f>
        <v>CCE-05</v>
      </c>
      <c r="M1980" s="2" t="s">
        <v>57</v>
      </c>
      <c r="N1980" s="2">
        <v>0</v>
      </c>
      <c r="O1980" s="4">
        <v>92368000</v>
      </c>
      <c r="P1980" s="4">
        <v>92368000</v>
      </c>
      <c r="Q1980" s="1">
        <v>0</v>
      </c>
      <c r="R1980" s="2">
        <v>0</v>
      </c>
      <c r="S1980" s="2" t="s">
        <v>3083</v>
      </c>
      <c r="T1980" s="2" t="s">
        <v>3084</v>
      </c>
      <c r="U1980" s="2" t="s">
        <v>3083</v>
      </c>
      <c r="V1980" s="2" t="s">
        <v>3084</v>
      </c>
      <c r="W1980" s="2" t="s">
        <v>3085</v>
      </c>
      <c r="X1980" s="2">
        <v>3241000</v>
      </c>
      <c r="Y1980" s="96" t="s">
        <v>3086</v>
      </c>
    </row>
    <row r="1981" spans="1:25" ht="165" x14ac:dyDescent="0.2">
      <c r="A1981" s="2" t="s">
        <v>3039</v>
      </c>
      <c r="B1981" s="2" t="str">
        <f>IFERROR(VLOOKUP(VALUE(MID(A1981,1,IF(VALUE(MID(A1981,1,3))=898,3,4))),[9]Hoja1!$A$3:$K$222,2,0),"")</f>
        <v xml:space="preserve">1058 Participación ciudadana para el reencuentro, la reconciliación y la paz </v>
      </c>
      <c r="C1981" s="2" t="s">
        <v>3036</v>
      </c>
      <c r="D1981" s="2" t="s">
        <v>3037</v>
      </c>
      <c r="E1981" s="28">
        <v>86132001</v>
      </c>
      <c r="F1981" s="2" t="s">
        <v>3040</v>
      </c>
      <c r="G1981" s="3">
        <v>1</v>
      </c>
      <c r="H1981" s="3">
        <v>1</v>
      </c>
      <c r="I1981" s="2">
        <v>7</v>
      </c>
      <c r="J1981" s="2">
        <v>1</v>
      </c>
      <c r="K1981" s="2" t="s">
        <v>30</v>
      </c>
      <c r="L1981" s="2" t="str">
        <f>IF(K1981=[9]Hoja3!$B$2,[9]Hoja3!$A$2,IF(K1981=[9]Hoja3!$B$3,[9]Hoja3!$A$3,IF(K1981=[9]Hoja3!$B$4,[9]Hoja3!$A$4,IF(K1981=[9]Hoja3!$B$5,[9]Hoja3!$A$5,IF(K1981=[9]Hoja3!$B$6,[9]Hoja3!$A$6,IF(K1981=[9]Hoja3!$B$7,[9]Hoja3!$A$7,IF(K1981=[9]Hoja3!$B$8,[9]Hoja3!$A$8,IF(K1981=[9]Hoja3!$B$9,[9]Hoja3!$A$9,IF(K1981=[9]Hoja3!$B$10,[9]Hoja3!$A$10,IF(K1981=[9]Hoja3!$B$11,[9]Hoja3!$A$11,IF(K1981=[9]Hoja3!$B$12,[9]Hoja3!$A$12,IF(K1981=[9]Hoja3!$B$13,[9]Hoja3!$A$13,IF(K1981=[9]Hoja3!$B$14,[9]Hoja3!$A$14,"")))))))))))))</f>
        <v>CCE-05</v>
      </c>
      <c r="M1981" s="2" t="s">
        <v>57</v>
      </c>
      <c r="N1981" s="2">
        <v>0</v>
      </c>
      <c r="O1981" s="4">
        <v>65520000</v>
      </c>
      <c r="P1981" s="4">
        <v>65520000</v>
      </c>
      <c r="Q1981" s="1">
        <v>0</v>
      </c>
      <c r="R1981" s="2">
        <v>0</v>
      </c>
      <c r="S1981" s="2" t="s">
        <v>3083</v>
      </c>
      <c r="T1981" s="2" t="s">
        <v>3084</v>
      </c>
      <c r="U1981" s="2" t="s">
        <v>3083</v>
      </c>
      <c r="V1981" s="2" t="s">
        <v>3084</v>
      </c>
      <c r="W1981" s="2" t="s">
        <v>3085</v>
      </c>
      <c r="X1981" s="2">
        <v>3241000</v>
      </c>
      <c r="Y1981" s="96" t="s">
        <v>3086</v>
      </c>
    </row>
    <row r="1982" spans="1:25" ht="195" x14ac:dyDescent="0.2">
      <c r="A1982" s="2" t="s">
        <v>3041</v>
      </c>
      <c r="B1982" s="2" t="str">
        <f>IFERROR(VLOOKUP(VALUE(MID(A1982,1,IF(VALUE(MID(A1982,1,3))=898,3,4))),[9]Hoja1!$A$3:$K$222,2,0),"")</f>
        <v xml:space="preserve">1058 Participación ciudadana para el reencuentro, la reconciliación y la paz </v>
      </c>
      <c r="C1982" s="2" t="s">
        <v>3036</v>
      </c>
      <c r="D1982" s="2" t="s">
        <v>3037</v>
      </c>
      <c r="E1982" s="28">
        <v>80101604</v>
      </c>
      <c r="F1982" s="2" t="s">
        <v>3042</v>
      </c>
      <c r="G1982" s="3">
        <v>1</v>
      </c>
      <c r="H1982" s="3">
        <v>1</v>
      </c>
      <c r="I1982" s="2">
        <v>8</v>
      </c>
      <c r="J1982" s="2">
        <v>1</v>
      </c>
      <c r="K1982" s="2" t="s">
        <v>30</v>
      </c>
      <c r="L1982" s="2" t="str">
        <f>IF(K1982=[9]Hoja3!$B$2,[9]Hoja3!$A$2,IF(K1982=[9]Hoja3!$B$3,[9]Hoja3!$A$3,IF(K1982=[9]Hoja3!$B$4,[9]Hoja3!$A$4,IF(K1982=[9]Hoja3!$B$5,[9]Hoja3!$A$5,IF(K1982=[9]Hoja3!$B$6,[9]Hoja3!$A$6,IF(K1982=[9]Hoja3!$B$7,[9]Hoja3!$A$7,IF(K1982=[9]Hoja3!$B$8,[9]Hoja3!$A$8,IF(K1982=[9]Hoja3!$B$9,[9]Hoja3!$A$9,IF(K1982=[9]Hoja3!$B$10,[9]Hoja3!$A$10,IF(K1982=[9]Hoja3!$B$11,[9]Hoja3!$A$11,IF(K1982=[9]Hoja3!$B$12,[9]Hoja3!$A$12,IF(K1982=[9]Hoja3!$B$13,[9]Hoja3!$A$13,IF(K1982=[9]Hoja3!$B$14,[9]Hoja3!$A$14,"")))))))))))))</f>
        <v>CCE-05</v>
      </c>
      <c r="M1982" s="2" t="s">
        <v>57</v>
      </c>
      <c r="N1982" s="2">
        <v>0</v>
      </c>
      <c r="O1982" s="4">
        <v>103833496</v>
      </c>
      <c r="P1982" s="4">
        <v>103833496</v>
      </c>
      <c r="Q1982" s="1">
        <v>0</v>
      </c>
      <c r="R1982" s="2">
        <v>0</v>
      </c>
      <c r="S1982" s="2" t="s">
        <v>3083</v>
      </c>
      <c r="T1982" s="2" t="s">
        <v>3084</v>
      </c>
      <c r="U1982" s="2" t="s">
        <v>3083</v>
      </c>
      <c r="V1982" s="2" t="s">
        <v>3084</v>
      </c>
      <c r="W1982" s="2" t="s">
        <v>3085</v>
      </c>
      <c r="X1982" s="2">
        <v>3241000</v>
      </c>
      <c r="Y1982" s="96" t="s">
        <v>3086</v>
      </c>
    </row>
    <row r="1983" spans="1:25" ht="165" x14ac:dyDescent="0.2">
      <c r="A1983" s="2" t="s">
        <v>3043</v>
      </c>
      <c r="B1983" s="2" t="str">
        <f>IFERROR(VLOOKUP(VALUE(MID(A1983,1,IF(VALUE(MID(A1983,1,3))=898,3,4))),[9]Hoja1!$A$3:$K$222,2,0),"")</f>
        <v xml:space="preserve">1058 Participación ciudadana para el reencuentro, la reconciliación y la paz </v>
      </c>
      <c r="C1983" s="2" t="s">
        <v>3036</v>
      </c>
      <c r="D1983" s="2" t="s">
        <v>3037</v>
      </c>
      <c r="E1983" s="28">
        <v>80101504</v>
      </c>
      <c r="F1983" s="2" t="s">
        <v>3044</v>
      </c>
      <c r="G1983" s="3">
        <v>1</v>
      </c>
      <c r="H1983" s="3">
        <v>1</v>
      </c>
      <c r="I1983" s="2">
        <v>11</v>
      </c>
      <c r="J1983" s="2">
        <v>1</v>
      </c>
      <c r="K1983" s="2" t="s">
        <v>30</v>
      </c>
      <c r="L1983" s="2" t="str">
        <f>IF(K1983=[9]Hoja3!$B$2,[9]Hoja3!$A$2,IF(K1983=[9]Hoja3!$B$3,[9]Hoja3!$A$3,IF(K1983=[9]Hoja3!$B$4,[9]Hoja3!$A$4,IF(K1983=[9]Hoja3!$B$5,[9]Hoja3!$A$5,IF(K1983=[9]Hoja3!$B$6,[9]Hoja3!$A$6,IF(K1983=[9]Hoja3!$B$7,[9]Hoja3!$A$7,IF(K1983=[9]Hoja3!$B$8,[9]Hoja3!$A$8,IF(K1983=[9]Hoja3!$B$9,[9]Hoja3!$A$9,IF(K1983=[9]Hoja3!$B$10,[9]Hoja3!$A$10,IF(K1983=[9]Hoja3!$B$11,[9]Hoja3!$A$11,IF(K1983=[9]Hoja3!$B$12,[9]Hoja3!$A$12,IF(K1983=[9]Hoja3!$B$13,[9]Hoja3!$A$13,IF(K1983=[9]Hoja3!$B$14,[9]Hoja3!$A$14,"")))))))))))))</f>
        <v>CCE-05</v>
      </c>
      <c r="M1983" s="2" t="s">
        <v>57</v>
      </c>
      <c r="N1983" s="2">
        <v>0</v>
      </c>
      <c r="O1983" s="4">
        <v>83282991</v>
      </c>
      <c r="P1983" s="4">
        <v>83282991</v>
      </c>
      <c r="Q1983" s="1">
        <v>0</v>
      </c>
      <c r="R1983" s="2">
        <v>0</v>
      </c>
      <c r="S1983" s="2" t="s">
        <v>3083</v>
      </c>
      <c r="T1983" s="2" t="s">
        <v>3084</v>
      </c>
      <c r="U1983" s="2" t="s">
        <v>3083</v>
      </c>
      <c r="V1983" s="2" t="s">
        <v>3084</v>
      </c>
      <c r="W1983" s="2" t="s">
        <v>3085</v>
      </c>
      <c r="X1983" s="2">
        <v>3241000</v>
      </c>
      <c r="Y1983" s="96" t="s">
        <v>3086</v>
      </c>
    </row>
    <row r="1984" spans="1:25" ht="180" x14ac:dyDescent="0.2">
      <c r="A1984" s="2" t="s">
        <v>3045</v>
      </c>
      <c r="B1984" s="2" t="str">
        <f>IFERROR(VLOOKUP(VALUE(MID(A1984,1,IF(VALUE(MID(A1984,1,3))=898,3,4))),[9]Hoja1!$A$3:$K$222,2,0),"")</f>
        <v xml:space="preserve">1058 Participación ciudadana para el reencuentro, la reconciliación y la paz </v>
      </c>
      <c r="C1984" s="2" t="s">
        <v>3036</v>
      </c>
      <c r="D1984" s="2" t="s">
        <v>3037</v>
      </c>
      <c r="E1984" s="28">
        <v>80101604</v>
      </c>
      <c r="F1984" s="2" t="s">
        <v>3046</v>
      </c>
      <c r="G1984" s="3">
        <v>1</v>
      </c>
      <c r="H1984" s="3">
        <v>1</v>
      </c>
      <c r="I1984" s="2">
        <v>11</v>
      </c>
      <c r="J1984" s="2">
        <v>1</v>
      </c>
      <c r="K1984" s="2" t="s">
        <v>30</v>
      </c>
      <c r="L1984" s="2" t="str">
        <f>IF(K1984=[9]Hoja3!$B$2,[9]Hoja3!$A$2,IF(K1984=[9]Hoja3!$B$3,[9]Hoja3!$A$3,IF(K1984=[9]Hoja3!$B$4,[9]Hoja3!$A$4,IF(K1984=[9]Hoja3!$B$5,[9]Hoja3!$A$5,IF(K1984=[9]Hoja3!$B$6,[9]Hoja3!$A$6,IF(K1984=[9]Hoja3!$B$7,[9]Hoja3!$A$7,IF(K1984=[9]Hoja3!$B$8,[9]Hoja3!$A$8,IF(K1984=[9]Hoja3!$B$9,[9]Hoja3!$A$9,IF(K1984=[9]Hoja3!$B$10,[9]Hoja3!$A$10,IF(K1984=[9]Hoja3!$B$11,[9]Hoja3!$A$11,IF(K1984=[9]Hoja3!$B$12,[9]Hoja3!$A$12,IF(K1984=[9]Hoja3!$B$13,[9]Hoja3!$A$13,IF(K1984=[9]Hoja3!$B$14,[9]Hoja3!$A$14,"")))))))))))))</f>
        <v>CCE-05</v>
      </c>
      <c r="M1984" s="2" t="s">
        <v>57</v>
      </c>
      <c r="N1984" s="2">
        <v>0</v>
      </c>
      <c r="O1984" s="4">
        <v>108680000</v>
      </c>
      <c r="P1984" s="4">
        <v>108680000</v>
      </c>
      <c r="Q1984" s="1">
        <v>0</v>
      </c>
      <c r="R1984" s="2">
        <v>0</v>
      </c>
      <c r="S1984" s="2" t="s">
        <v>3083</v>
      </c>
      <c r="T1984" s="2" t="s">
        <v>3084</v>
      </c>
      <c r="U1984" s="2" t="s">
        <v>3083</v>
      </c>
      <c r="V1984" s="2" t="s">
        <v>3084</v>
      </c>
      <c r="W1984" s="2" t="s">
        <v>3085</v>
      </c>
      <c r="X1984" s="2">
        <v>3241000</v>
      </c>
      <c r="Y1984" s="96" t="s">
        <v>3086</v>
      </c>
    </row>
    <row r="1985" spans="1:25" ht="195" x14ac:dyDescent="0.2">
      <c r="A1985" s="2" t="s">
        <v>3047</v>
      </c>
      <c r="B1985" s="2" t="str">
        <f>IFERROR(VLOOKUP(VALUE(MID(A1985,1,IF(VALUE(MID(A1985,1,3))=898,3,4))),[9]Hoja1!$A$3:$K$222,2,0),"")</f>
        <v xml:space="preserve">1058 Participación ciudadana para el reencuentro, la reconciliación y la paz </v>
      </c>
      <c r="C1985" s="2" t="s">
        <v>3036</v>
      </c>
      <c r="D1985" s="2" t="s">
        <v>3037</v>
      </c>
      <c r="E1985" s="28">
        <v>80101509</v>
      </c>
      <c r="F1985" s="2" t="s">
        <v>3048</v>
      </c>
      <c r="G1985" s="3">
        <v>1</v>
      </c>
      <c r="H1985" s="3">
        <v>1</v>
      </c>
      <c r="I1985" s="2">
        <v>11</v>
      </c>
      <c r="J1985" s="2">
        <v>1</v>
      </c>
      <c r="K1985" s="2" t="s">
        <v>30</v>
      </c>
      <c r="L1985" s="2" t="str">
        <f>IF(K1985=[9]Hoja3!$B$2,[9]Hoja3!$A$2,IF(K1985=[9]Hoja3!$B$3,[9]Hoja3!$A$3,IF(K1985=[9]Hoja3!$B$4,[9]Hoja3!$A$4,IF(K1985=[9]Hoja3!$B$5,[9]Hoja3!$A$5,IF(K1985=[9]Hoja3!$B$6,[9]Hoja3!$A$6,IF(K1985=[9]Hoja3!$B$7,[9]Hoja3!$A$7,IF(K1985=[9]Hoja3!$B$8,[9]Hoja3!$A$8,IF(K1985=[9]Hoja3!$B$9,[9]Hoja3!$A$9,IF(K1985=[9]Hoja3!$B$10,[9]Hoja3!$A$10,IF(K1985=[9]Hoja3!$B$11,[9]Hoja3!$A$11,IF(K1985=[9]Hoja3!$B$12,[9]Hoja3!$A$12,IF(K1985=[9]Hoja3!$B$13,[9]Hoja3!$A$13,IF(K1985=[9]Hoja3!$B$14,[9]Hoja3!$A$14,"")))))))))))))</f>
        <v>CCE-05</v>
      </c>
      <c r="M1985" s="2" t="s">
        <v>57</v>
      </c>
      <c r="N1985" s="2">
        <v>0</v>
      </c>
      <c r="O1985" s="4">
        <v>102960000</v>
      </c>
      <c r="P1985" s="4">
        <v>102960000</v>
      </c>
      <c r="Q1985" s="1">
        <v>0</v>
      </c>
      <c r="R1985" s="2">
        <v>0</v>
      </c>
      <c r="S1985" s="2" t="s">
        <v>3083</v>
      </c>
      <c r="T1985" s="2" t="s">
        <v>3084</v>
      </c>
      <c r="U1985" s="2" t="s">
        <v>3083</v>
      </c>
      <c r="V1985" s="2" t="s">
        <v>3084</v>
      </c>
      <c r="W1985" s="2" t="s">
        <v>3085</v>
      </c>
      <c r="X1985" s="2">
        <v>3241000</v>
      </c>
      <c r="Y1985" s="96" t="s">
        <v>3086</v>
      </c>
    </row>
    <row r="1986" spans="1:25" ht="180" x14ac:dyDescent="0.2">
      <c r="A1986" s="2" t="s">
        <v>3049</v>
      </c>
      <c r="B1986" s="2" t="str">
        <f>IFERROR(VLOOKUP(VALUE(MID(A1986,1,IF(VALUE(MID(A1986,1,3))=898,3,4))),[9]Hoja1!$A$3:$K$222,2,0),"")</f>
        <v xml:space="preserve">1058 Participación ciudadana para el reencuentro, la reconciliación y la paz </v>
      </c>
      <c r="C1986" s="2" t="s">
        <v>3036</v>
      </c>
      <c r="D1986" s="2" t="s">
        <v>3037</v>
      </c>
      <c r="E1986" s="28">
        <v>80121702</v>
      </c>
      <c r="F1986" s="28" t="s">
        <v>3050</v>
      </c>
      <c r="G1986" s="3">
        <v>1</v>
      </c>
      <c r="H1986" s="3">
        <v>1</v>
      </c>
      <c r="I1986" s="2">
        <v>11</v>
      </c>
      <c r="J1986" s="2">
        <v>1</v>
      </c>
      <c r="K1986" s="2" t="s">
        <v>30</v>
      </c>
      <c r="L1986" s="2" t="str">
        <f>IF(K1986=[9]Hoja3!$B$2,[9]Hoja3!$A$2,IF(K1986=[9]Hoja3!$B$3,[9]Hoja3!$A$3,IF(K1986=[9]Hoja3!$B$4,[9]Hoja3!$A$4,IF(K1986=[9]Hoja3!$B$5,[9]Hoja3!$A$5,IF(K1986=[9]Hoja3!$B$6,[9]Hoja3!$A$6,IF(K1986=[9]Hoja3!$B$7,[9]Hoja3!$A$7,IF(K1986=[9]Hoja3!$B$8,[9]Hoja3!$A$8,IF(K1986=[9]Hoja3!$B$9,[9]Hoja3!$A$9,IF(K1986=[9]Hoja3!$B$10,[9]Hoja3!$A$10,IF(K1986=[9]Hoja3!$B$11,[9]Hoja3!$A$11,IF(K1986=[9]Hoja3!$B$12,[9]Hoja3!$A$12,IF(K1986=[9]Hoja3!$B$13,[9]Hoja3!$A$13,IF(K1986=[9]Hoja3!$B$14,[9]Hoja3!$A$14,"")))))))))))))</f>
        <v>CCE-05</v>
      </c>
      <c r="M1986" s="2" t="s">
        <v>57</v>
      </c>
      <c r="N1986" s="2">
        <v>0</v>
      </c>
      <c r="O1986" s="4">
        <v>71385490</v>
      </c>
      <c r="P1986" s="4">
        <v>71385490</v>
      </c>
      <c r="Q1986" s="1">
        <v>0</v>
      </c>
      <c r="R1986" s="2">
        <v>0</v>
      </c>
      <c r="S1986" s="2" t="s">
        <v>3083</v>
      </c>
      <c r="T1986" s="2" t="s">
        <v>3084</v>
      </c>
      <c r="U1986" s="2" t="s">
        <v>3083</v>
      </c>
      <c r="V1986" s="2" t="s">
        <v>3084</v>
      </c>
      <c r="W1986" s="2" t="s">
        <v>3085</v>
      </c>
      <c r="X1986" s="2">
        <v>3241000</v>
      </c>
      <c r="Y1986" s="96" t="s">
        <v>3086</v>
      </c>
    </row>
    <row r="1987" spans="1:25" ht="180" x14ac:dyDescent="0.2">
      <c r="A1987" s="2" t="s">
        <v>3051</v>
      </c>
      <c r="B1987" s="2" t="str">
        <f>IFERROR(VLOOKUP(VALUE(MID(A1987,1,IF(VALUE(MID(A1987,1,3))=898,3,4))),[9]Hoja1!$A$3:$K$222,2,0),"")</f>
        <v xml:space="preserve">1058 Participación ciudadana para el reencuentro, la reconciliación y la paz </v>
      </c>
      <c r="C1987" s="2" t="s">
        <v>3036</v>
      </c>
      <c r="D1987" s="2" t="s">
        <v>3037</v>
      </c>
      <c r="E1987" s="28">
        <v>93151507</v>
      </c>
      <c r="F1987" s="28" t="s">
        <v>3052</v>
      </c>
      <c r="G1987" s="3">
        <v>1</v>
      </c>
      <c r="H1987" s="3">
        <v>1</v>
      </c>
      <c r="I1987" s="2">
        <v>11</v>
      </c>
      <c r="J1987" s="2">
        <v>1</v>
      </c>
      <c r="K1987" s="2" t="s">
        <v>30</v>
      </c>
      <c r="L1987" s="2" t="str">
        <f>IF(K1987=[9]Hoja3!$B$2,[9]Hoja3!$A$2,IF(K1987=[9]Hoja3!$B$3,[9]Hoja3!$A$3,IF(K1987=[9]Hoja3!$B$4,[9]Hoja3!$A$4,IF(K1987=[9]Hoja3!$B$5,[9]Hoja3!$A$5,IF(K1987=[9]Hoja3!$B$6,[9]Hoja3!$A$6,IF(K1987=[9]Hoja3!$B$7,[9]Hoja3!$A$7,IF(K1987=[9]Hoja3!$B$8,[9]Hoja3!$A$8,IF(K1987=[9]Hoja3!$B$9,[9]Hoja3!$A$9,IF(K1987=[9]Hoja3!$B$10,[9]Hoja3!$A$10,IF(K1987=[9]Hoja3!$B$11,[9]Hoja3!$A$11,IF(K1987=[9]Hoja3!$B$12,[9]Hoja3!$A$12,IF(K1987=[9]Hoja3!$B$13,[9]Hoja3!$A$13,IF(K1987=[9]Hoja3!$B$14,[9]Hoja3!$A$14,"")))))))))))))</f>
        <v>CCE-05</v>
      </c>
      <c r="M1987" s="2" t="s">
        <v>57</v>
      </c>
      <c r="N1987" s="2">
        <v>0</v>
      </c>
      <c r="O1987" s="4">
        <v>110000000</v>
      </c>
      <c r="P1987" s="4">
        <v>110000000</v>
      </c>
      <c r="Q1987" s="1">
        <v>0</v>
      </c>
      <c r="R1987" s="2">
        <v>0</v>
      </c>
      <c r="S1987" s="2" t="s">
        <v>3083</v>
      </c>
      <c r="T1987" s="2" t="s">
        <v>3084</v>
      </c>
      <c r="U1987" s="2" t="s">
        <v>3083</v>
      </c>
      <c r="V1987" s="2" t="s">
        <v>3084</v>
      </c>
      <c r="W1987" s="2" t="s">
        <v>3085</v>
      </c>
      <c r="X1987" s="2">
        <v>3241000</v>
      </c>
      <c r="Y1987" s="96" t="s">
        <v>3086</v>
      </c>
    </row>
    <row r="1988" spans="1:25" ht="225" x14ac:dyDescent="0.2">
      <c r="A1988" s="2" t="s">
        <v>3053</v>
      </c>
      <c r="B1988" s="2" t="str">
        <f>IFERROR(VLOOKUP(VALUE(MID(A1988,1,IF(VALUE(MID(A1988,1,3))=898,3,4))),[9]Hoja1!$A$3:$K$222,2,0),"")</f>
        <v xml:space="preserve">1058 Participación ciudadana para el reencuentro, la reconciliación y la paz </v>
      </c>
      <c r="C1988" s="2" t="s">
        <v>3036</v>
      </c>
      <c r="D1988" s="2" t="s">
        <v>3037</v>
      </c>
      <c r="E1988" s="28">
        <v>93151507</v>
      </c>
      <c r="F1988" s="2" t="s">
        <v>3054</v>
      </c>
      <c r="G1988" s="3">
        <v>1</v>
      </c>
      <c r="H1988" s="3">
        <v>1</v>
      </c>
      <c r="I1988" s="2">
        <v>11</v>
      </c>
      <c r="J1988" s="2">
        <v>1</v>
      </c>
      <c r="K1988" s="2" t="s">
        <v>30</v>
      </c>
      <c r="L1988" s="2" t="str">
        <f>IF(K1988=[9]Hoja3!$B$2,[9]Hoja3!$A$2,IF(K1988=[9]Hoja3!$B$3,[9]Hoja3!$A$3,IF(K1988=[9]Hoja3!$B$4,[9]Hoja3!$A$4,IF(K1988=[9]Hoja3!$B$5,[9]Hoja3!$A$5,IF(K1988=[9]Hoja3!$B$6,[9]Hoja3!$A$6,IF(K1988=[9]Hoja3!$B$7,[9]Hoja3!$A$7,IF(K1988=[9]Hoja3!$B$8,[9]Hoja3!$A$8,IF(K1988=[9]Hoja3!$B$9,[9]Hoja3!$A$9,IF(K1988=[9]Hoja3!$B$10,[9]Hoja3!$A$10,IF(K1988=[9]Hoja3!$B$11,[9]Hoja3!$A$11,IF(K1988=[9]Hoja3!$B$12,[9]Hoja3!$A$12,IF(K1988=[9]Hoja3!$B$13,[9]Hoja3!$A$13,IF(K1988=[9]Hoja3!$B$14,[9]Hoja3!$A$14,"")))))))))))))</f>
        <v>CCE-05</v>
      </c>
      <c r="M1988" s="2" t="s">
        <v>57</v>
      </c>
      <c r="N1988" s="2">
        <v>0</v>
      </c>
      <c r="O1988" s="4">
        <v>62920000</v>
      </c>
      <c r="P1988" s="4">
        <v>62920000</v>
      </c>
      <c r="Q1988" s="1">
        <v>0</v>
      </c>
      <c r="R1988" s="2">
        <v>0</v>
      </c>
      <c r="S1988" s="2" t="s">
        <v>3083</v>
      </c>
      <c r="T1988" s="2" t="s">
        <v>3084</v>
      </c>
      <c r="U1988" s="2" t="s">
        <v>3083</v>
      </c>
      <c r="V1988" s="2" t="s">
        <v>3084</v>
      </c>
      <c r="W1988" s="2" t="s">
        <v>3085</v>
      </c>
      <c r="X1988" s="2">
        <v>3241000</v>
      </c>
      <c r="Y1988" s="96" t="s">
        <v>3086</v>
      </c>
    </row>
    <row r="1989" spans="1:25" ht="225" x14ac:dyDescent="0.2">
      <c r="A1989" s="2" t="s">
        <v>3055</v>
      </c>
      <c r="B1989" s="2" t="str">
        <f>IFERROR(VLOOKUP(VALUE(MID(A1989,1,IF(VALUE(MID(A1989,1,3))=898,3,4))),[9]Hoja1!$A$3:$K$222,2,0),"")</f>
        <v xml:space="preserve">1058 Participación ciudadana para el reencuentro, la reconciliación y la paz </v>
      </c>
      <c r="C1989" s="2" t="s">
        <v>3036</v>
      </c>
      <c r="D1989" s="2" t="s">
        <v>3037</v>
      </c>
      <c r="E1989" s="28">
        <v>93151507</v>
      </c>
      <c r="F1989" s="2" t="s">
        <v>3054</v>
      </c>
      <c r="G1989" s="3">
        <v>1</v>
      </c>
      <c r="H1989" s="3">
        <v>1</v>
      </c>
      <c r="I1989" s="2">
        <v>11</v>
      </c>
      <c r="J1989" s="2">
        <v>1</v>
      </c>
      <c r="K1989" s="2" t="s">
        <v>30</v>
      </c>
      <c r="L1989" s="2" t="str">
        <f>IF(K1989=[9]Hoja3!$B$2,[9]Hoja3!$A$2,IF(K1989=[9]Hoja3!$B$3,[9]Hoja3!$A$3,IF(K1989=[9]Hoja3!$B$4,[9]Hoja3!$A$4,IF(K1989=[9]Hoja3!$B$5,[9]Hoja3!$A$5,IF(K1989=[9]Hoja3!$B$6,[9]Hoja3!$A$6,IF(K1989=[9]Hoja3!$B$7,[9]Hoja3!$A$7,IF(K1989=[9]Hoja3!$B$8,[9]Hoja3!$A$8,IF(K1989=[9]Hoja3!$B$9,[9]Hoja3!$A$9,IF(K1989=[9]Hoja3!$B$10,[9]Hoja3!$A$10,IF(K1989=[9]Hoja3!$B$11,[9]Hoja3!$A$11,IF(K1989=[9]Hoja3!$B$12,[9]Hoja3!$A$12,IF(K1989=[9]Hoja3!$B$13,[9]Hoja3!$A$13,IF(K1989=[9]Hoja3!$B$14,[9]Hoja3!$A$14,"")))))))))))))</f>
        <v>CCE-05</v>
      </c>
      <c r="M1989" s="2" t="s">
        <v>57</v>
      </c>
      <c r="N1989" s="2">
        <v>0</v>
      </c>
      <c r="O1989" s="4">
        <v>62920000</v>
      </c>
      <c r="P1989" s="4">
        <v>62920000</v>
      </c>
      <c r="Q1989" s="1">
        <v>0</v>
      </c>
      <c r="R1989" s="2">
        <v>0</v>
      </c>
      <c r="S1989" s="2" t="s">
        <v>3083</v>
      </c>
      <c r="T1989" s="2" t="s">
        <v>3084</v>
      </c>
      <c r="U1989" s="2" t="s">
        <v>3083</v>
      </c>
      <c r="V1989" s="2" t="s">
        <v>3084</v>
      </c>
      <c r="W1989" s="2" t="s">
        <v>3085</v>
      </c>
      <c r="X1989" s="2">
        <v>3241000</v>
      </c>
      <c r="Y1989" s="96" t="s">
        <v>3086</v>
      </c>
    </row>
    <row r="1990" spans="1:25" ht="225" x14ac:dyDescent="0.2">
      <c r="A1990" s="2" t="s">
        <v>3056</v>
      </c>
      <c r="B1990" s="2" t="str">
        <f>IFERROR(VLOOKUP(VALUE(MID(A1990,1,IF(VALUE(MID(A1990,1,3))=898,3,4))),[9]Hoja1!$A$3:$K$222,2,0),"")</f>
        <v xml:space="preserve">1058 Participación ciudadana para el reencuentro, la reconciliación y la paz </v>
      </c>
      <c r="C1990" s="2" t="s">
        <v>3036</v>
      </c>
      <c r="D1990" s="2" t="s">
        <v>3037</v>
      </c>
      <c r="E1990" s="28">
        <v>93151507</v>
      </c>
      <c r="F1990" s="2" t="s">
        <v>3054</v>
      </c>
      <c r="G1990" s="3">
        <v>1</v>
      </c>
      <c r="H1990" s="3">
        <v>1</v>
      </c>
      <c r="I1990" s="2">
        <v>11</v>
      </c>
      <c r="J1990" s="2">
        <v>1</v>
      </c>
      <c r="K1990" s="2" t="s">
        <v>30</v>
      </c>
      <c r="L1990" s="2" t="str">
        <f>IF(K1990=[9]Hoja3!$B$2,[9]Hoja3!$A$2,IF(K1990=[9]Hoja3!$B$3,[9]Hoja3!$A$3,IF(K1990=[9]Hoja3!$B$4,[9]Hoja3!$A$4,IF(K1990=[9]Hoja3!$B$5,[9]Hoja3!$A$5,IF(K1990=[9]Hoja3!$B$6,[9]Hoja3!$A$6,IF(K1990=[9]Hoja3!$B$7,[9]Hoja3!$A$7,IF(K1990=[9]Hoja3!$B$8,[9]Hoja3!$A$8,IF(K1990=[9]Hoja3!$B$9,[9]Hoja3!$A$9,IF(K1990=[9]Hoja3!$B$10,[9]Hoja3!$A$10,IF(K1990=[9]Hoja3!$B$11,[9]Hoja3!$A$11,IF(K1990=[9]Hoja3!$B$12,[9]Hoja3!$A$12,IF(K1990=[9]Hoja3!$B$13,[9]Hoja3!$A$13,IF(K1990=[9]Hoja3!$B$14,[9]Hoja3!$A$14,"")))))))))))))</f>
        <v>CCE-05</v>
      </c>
      <c r="M1990" s="2" t="s">
        <v>57</v>
      </c>
      <c r="N1990" s="2">
        <v>0</v>
      </c>
      <c r="O1990" s="4">
        <v>62920000</v>
      </c>
      <c r="P1990" s="4">
        <v>62920000</v>
      </c>
      <c r="Q1990" s="1">
        <v>0</v>
      </c>
      <c r="R1990" s="2">
        <v>0</v>
      </c>
      <c r="S1990" s="2" t="s">
        <v>3083</v>
      </c>
      <c r="T1990" s="2" t="s">
        <v>3084</v>
      </c>
      <c r="U1990" s="2" t="s">
        <v>3083</v>
      </c>
      <c r="V1990" s="2" t="s">
        <v>3084</v>
      </c>
      <c r="W1990" s="2" t="s">
        <v>3085</v>
      </c>
      <c r="X1990" s="2">
        <v>3241000</v>
      </c>
      <c r="Y1990" s="96" t="s">
        <v>3086</v>
      </c>
    </row>
    <row r="1991" spans="1:25" ht="225" x14ac:dyDescent="0.2">
      <c r="A1991" s="2" t="s">
        <v>3057</v>
      </c>
      <c r="B1991" s="2" t="str">
        <f>IFERROR(VLOOKUP(VALUE(MID(A1991,1,IF(VALUE(MID(A1991,1,3))=898,3,4))),[9]Hoja1!$A$3:$K$222,2,0),"")</f>
        <v xml:space="preserve">1058 Participación ciudadana para el reencuentro, la reconciliación y la paz </v>
      </c>
      <c r="C1991" s="2" t="s">
        <v>3036</v>
      </c>
      <c r="D1991" s="2" t="s">
        <v>3037</v>
      </c>
      <c r="E1991" s="28">
        <v>93151507</v>
      </c>
      <c r="F1991" s="2" t="s">
        <v>3054</v>
      </c>
      <c r="G1991" s="3">
        <v>1</v>
      </c>
      <c r="H1991" s="3">
        <v>1</v>
      </c>
      <c r="I1991" s="2">
        <v>11</v>
      </c>
      <c r="J1991" s="2">
        <v>1</v>
      </c>
      <c r="K1991" s="2" t="s">
        <v>30</v>
      </c>
      <c r="L1991" s="2" t="str">
        <f>IF(K1991=[9]Hoja3!$B$2,[9]Hoja3!$A$2,IF(K1991=[9]Hoja3!$B$3,[9]Hoja3!$A$3,IF(K1991=[9]Hoja3!$B$4,[9]Hoja3!$A$4,IF(K1991=[9]Hoja3!$B$5,[9]Hoja3!$A$5,IF(K1991=[9]Hoja3!$B$6,[9]Hoja3!$A$6,IF(K1991=[9]Hoja3!$B$7,[9]Hoja3!$A$7,IF(K1991=[9]Hoja3!$B$8,[9]Hoja3!$A$8,IF(K1991=[9]Hoja3!$B$9,[9]Hoja3!$A$9,IF(K1991=[9]Hoja3!$B$10,[9]Hoja3!$A$10,IF(K1991=[9]Hoja3!$B$11,[9]Hoja3!$A$11,IF(K1991=[9]Hoja3!$B$12,[9]Hoja3!$A$12,IF(K1991=[9]Hoja3!$B$13,[9]Hoja3!$A$13,IF(K1991=[9]Hoja3!$B$14,[9]Hoja3!$A$14,"")))))))))))))</f>
        <v>CCE-05</v>
      </c>
      <c r="M1991" s="2" t="s">
        <v>57</v>
      </c>
      <c r="N1991" s="2">
        <v>0</v>
      </c>
      <c r="O1991" s="4">
        <v>62920000</v>
      </c>
      <c r="P1991" s="4">
        <v>62920000</v>
      </c>
      <c r="Q1991" s="1">
        <v>0</v>
      </c>
      <c r="R1991" s="2">
        <v>0</v>
      </c>
      <c r="S1991" s="2" t="s">
        <v>3083</v>
      </c>
      <c r="T1991" s="2" t="s">
        <v>3084</v>
      </c>
      <c r="U1991" s="2" t="s">
        <v>3083</v>
      </c>
      <c r="V1991" s="2" t="s">
        <v>3084</v>
      </c>
      <c r="W1991" s="2" t="s">
        <v>3085</v>
      </c>
      <c r="X1991" s="2">
        <v>3241000</v>
      </c>
      <c r="Y1991" s="96" t="s">
        <v>3086</v>
      </c>
    </row>
    <row r="1992" spans="1:25" ht="225" x14ac:dyDescent="0.2">
      <c r="A1992" s="2" t="s">
        <v>3058</v>
      </c>
      <c r="B1992" s="2" t="str">
        <f>IFERROR(VLOOKUP(VALUE(MID(A1992,1,IF(VALUE(MID(A1992,1,3))=898,3,4))),[9]Hoja1!$A$3:$K$222,2,0),"")</f>
        <v xml:space="preserve">1058 Participación ciudadana para el reencuentro, la reconciliación y la paz </v>
      </c>
      <c r="C1992" s="2" t="s">
        <v>3036</v>
      </c>
      <c r="D1992" s="2" t="s">
        <v>3037</v>
      </c>
      <c r="E1992" s="28">
        <v>93151507</v>
      </c>
      <c r="F1992" s="2" t="s">
        <v>3054</v>
      </c>
      <c r="G1992" s="3">
        <v>1</v>
      </c>
      <c r="H1992" s="3">
        <v>1</v>
      </c>
      <c r="I1992" s="2">
        <v>11</v>
      </c>
      <c r="J1992" s="2">
        <v>1</v>
      </c>
      <c r="K1992" s="2" t="s">
        <v>30</v>
      </c>
      <c r="L1992" s="2" t="str">
        <f>IF(K1992=[9]Hoja3!$B$2,[9]Hoja3!$A$2,IF(K1992=[9]Hoja3!$B$3,[9]Hoja3!$A$3,IF(K1992=[9]Hoja3!$B$4,[9]Hoja3!$A$4,IF(K1992=[9]Hoja3!$B$5,[9]Hoja3!$A$5,IF(K1992=[9]Hoja3!$B$6,[9]Hoja3!$A$6,IF(K1992=[9]Hoja3!$B$7,[9]Hoja3!$A$7,IF(K1992=[9]Hoja3!$B$8,[9]Hoja3!$A$8,IF(K1992=[9]Hoja3!$B$9,[9]Hoja3!$A$9,IF(K1992=[9]Hoja3!$B$10,[9]Hoja3!$A$10,IF(K1992=[9]Hoja3!$B$11,[9]Hoja3!$A$11,IF(K1992=[9]Hoja3!$B$12,[9]Hoja3!$A$12,IF(K1992=[9]Hoja3!$B$13,[9]Hoja3!$A$13,IF(K1992=[9]Hoja3!$B$14,[9]Hoja3!$A$14,"")))))))))))))</f>
        <v>CCE-05</v>
      </c>
      <c r="M1992" s="2" t="s">
        <v>57</v>
      </c>
      <c r="N1992" s="2">
        <v>0</v>
      </c>
      <c r="O1992" s="4">
        <v>62920000</v>
      </c>
      <c r="P1992" s="4">
        <v>62920000</v>
      </c>
      <c r="Q1992" s="1">
        <v>0</v>
      </c>
      <c r="R1992" s="2">
        <v>0</v>
      </c>
      <c r="S1992" s="2" t="s">
        <v>3083</v>
      </c>
      <c r="T1992" s="2" t="s">
        <v>3084</v>
      </c>
      <c r="U1992" s="2" t="s">
        <v>3083</v>
      </c>
      <c r="V1992" s="2" t="s">
        <v>3084</v>
      </c>
      <c r="W1992" s="2" t="s">
        <v>3085</v>
      </c>
      <c r="X1992" s="2">
        <v>3241000</v>
      </c>
      <c r="Y1992" s="96" t="s">
        <v>3086</v>
      </c>
    </row>
    <row r="1993" spans="1:25" ht="225" x14ac:dyDescent="0.2">
      <c r="A1993" s="2" t="s">
        <v>3059</v>
      </c>
      <c r="B1993" s="2" t="str">
        <f>IFERROR(VLOOKUP(VALUE(MID(A1993,1,IF(VALUE(MID(A1993,1,3))=898,3,4))),[9]Hoja1!$A$3:$K$222,2,0),"")</f>
        <v xml:space="preserve">1058 Participación ciudadana para el reencuentro, la reconciliación y la paz </v>
      </c>
      <c r="C1993" s="2" t="s">
        <v>3036</v>
      </c>
      <c r="D1993" s="2" t="s">
        <v>3037</v>
      </c>
      <c r="E1993" s="28">
        <v>93151507</v>
      </c>
      <c r="F1993" s="2" t="s">
        <v>3054</v>
      </c>
      <c r="G1993" s="3">
        <v>1</v>
      </c>
      <c r="H1993" s="3">
        <v>1</v>
      </c>
      <c r="I1993" s="2">
        <v>11</v>
      </c>
      <c r="J1993" s="2">
        <v>1</v>
      </c>
      <c r="K1993" s="2" t="s">
        <v>30</v>
      </c>
      <c r="L1993" s="2" t="str">
        <f>IF(K1993=[9]Hoja3!$B$2,[9]Hoja3!$A$2,IF(K1993=[9]Hoja3!$B$3,[9]Hoja3!$A$3,IF(K1993=[9]Hoja3!$B$4,[9]Hoja3!$A$4,IF(K1993=[9]Hoja3!$B$5,[9]Hoja3!$A$5,IF(K1993=[9]Hoja3!$B$6,[9]Hoja3!$A$6,IF(K1993=[9]Hoja3!$B$7,[9]Hoja3!$A$7,IF(K1993=[9]Hoja3!$B$8,[9]Hoja3!$A$8,IF(K1993=[9]Hoja3!$B$9,[9]Hoja3!$A$9,IF(K1993=[9]Hoja3!$B$10,[9]Hoja3!$A$10,IF(K1993=[9]Hoja3!$B$11,[9]Hoja3!$A$11,IF(K1993=[9]Hoja3!$B$12,[9]Hoja3!$A$12,IF(K1993=[9]Hoja3!$B$13,[9]Hoja3!$A$13,IF(K1993=[9]Hoja3!$B$14,[9]Hoja3!$A$14,"")))))))))))))</f>
        <v>CCE-05</v>
      </c>
      <c r="M1993" s="2" t="s">
        <v>57</v>
      </c>
      <c r="N1993" s="2">
        <v>0</v>
      </c>
      <c r="O1993" s="4">
        <v>62920000</v>
      </c>
      <c r="P1993" s="4">
        <v>62920000</v>
      </c>
      <c r="Q1993" s="1">
        <v>0</v>
      </c>
      <c r="R1993" s="2">
        <v>0</v>
      </c>
      <c r="S1993" s="2" t="s">
        <v>3083</v>
      </c>
      <c r="T1993" s="2" t="s">
        <v>3084</v>
      </c>
      <c r="U1993" s="2" t="s">
        <v>3083</v>
      </c>
      <c r="V1993" s="2" t="s">
        <v>3084</v>
      </c>
      <c r="W1993" s="2" t="s">
        <v>3085</v>
      </c>
      <c r="X1993" s="2">
        <v>3241000</v>
      </c>
      <c r="Y1993" s="96" t="s">
        <v>3086</v>
      </c>
    </row>
    <row r="1994" spans="1:25" ht="225" x14ac:dyDescent="0.2">
      <c r="A1994" s="2" t="s">
        <v>3060</v>
      </c>
      <c r="B1994" s="2" t="str">
        <f>IFERROR(VLOOKUP(VALUE(MID(A1994,1,IF(VALUE(MID(A1994,1,3))=898,3,4))),[9]Hoja1!$A$3:$K$222,2,0),"")</f>
        <v xml:space="preserve">1058 Participación ciudadana para el reencuentro, la reconciliación y la paz </v>
      </c>
      <c r="C1994" s="2" t="s">
        <v>3036</v>
      </c>
      <c r="D1994" s="2" t="s">
        <v>3037</v>
      </c>
      <c r="E1994" s="28">
        <v>93151507</v>
      </c>
      <c r="F1994" s="2" t="s">
        <v>3054</v>
      </c>
      <c r="G1994" s="3">
        <v>1</v>
      </c>
      <c r="H1994" s="3">
        <v>1</v>
      </c>
      <c r="I1994" s="2">
        <v>11</v>
      </c>
      <c r="J1994" s="2">
        <v>1</v>
      </c>
      <c r="K1994" s="2" t="s">
        <v>30</v>
      </c>
      <c r="L1994" s="2" t="str">
        <f>IF(K1994=[9]Hoja3!$B$2,[9]Hoja3!$A$2,IF(K1994=[9]Hoja3!$B$3,[9]Hoja3!$A$3,IF(K1994=[9]Hoja3!$B$4,[9]Hoja3!$A$4,IF(K1994=[9]Hoja3!$B$5,[9]Hoja3!$A$5,IF(K1994=[9]Hoja3!$B$6,[9]Hoja3!$A$6,IF(K1994=[9]Hoja3!$B$7,[9]Hoja3!$A$7,IF(K1994=[9]Hoja3!$B$8,[9]Hoja3!$A$8,IF(K1994=[9]Hoja3!$B$9,[9]Hoja3!$A$9,IF(K1994=[9]Hoja3!$B$10,[9]Hoja3!$A$10,IF(K1994=[9]Hoja3!$B$11,[9]Hoja3!$A$11,IF(K1994=[9]Hoja3!$B$12,[9]Hoja3!$A$12,IF(K1994=[9]Hoja3!$B$13,[9]Hoja3!$A$13,IF(K1994=[9]Hoja3!$B$14,[9]Hoja3!$A$14,"")))))))))))))</f>
        <v>CCE-05</v>
      </c>
      <c r="M1994" s="2" t="s">
        <v>57</v>
      </c>
      <c r="N1994" s="2">
        <v>0</v>
      </c>
      <c r="O1994" s="4">
        <v>62920000</v>
      </c>
      <c r="P1994" s="4">
        <v>62920000</v>
      </c>
      <c r="Q1994" s="1">
        <v>0</v>
      </c>
      <c r="R1994" s="2">
        <v>0</v>
      </c>
      <c r="S1994" s="2" t="s">
        <v>3083</v>
      </c>
      <c r="T1994" s="2" t="s">
        <v>3084</v>
      </c>
      <c r="U1994" s="2" t="s">
        <v>3083</v>
      </c>
      <c r="V1994" s="2" t="s">
        <v>3084</v>
      </c>
      <c r="W1994" s="2" t="s">
        <v>3085</v>
      </c>
      <c r="X1994" s="2">
        <v>3241000</v>
      </c>
      <c r="Y1994" s="96" t="s">
        <v>3086</v>
      </c>
    </row>
    <row r="1995" spans="1:25" ht="225" x14ac:dyDescent="0.2">
      <c r="A1995" s="2" t="s">
        <v>3061</v>
      </c>
      <c r="B1995" s="2" t="str">
        <f>IFERROR(VLOOKUP(VALUE(MID(A1995,1,IF(VALUE(MID(A1995,1,3))=898,3,4))),[9]Hoja1!$A$3:$K$222,2,0),"")</f>
        <v xml:space="preserve">1058 Participación ciudadana para el reencuentro, la reconciliación y la paz </v>
      </c>
      <c r="C1995" s="2" t="s">
        <v>3036</v>
      </c>
      <c r="D1995" s="2" t="s">
        <v>3037</v>
      </c>
      <c r="E1995" s="28">
        <v>93151507</v>
      </c>
      <c r="F1995" s="2" t="s">
        <v>3054</v>
      </c>
      <c r="G1995" s="3">
        <v>1</v>
      </c>
      <c r="H1995" s="3">
        <v>1</v>
      </c>
      <c r="I1995" s="2">
        <v>11</v>
      </c>
      <c r="J1995" s="2">
        <v>1</v>
      </c>
      <c r="K1995" s="2" t="s">
        <v>30</v>
      </c>
      <c r="L1995" s="2" t="str">
        <f>IF(K1995=[9]Hoja3!$B$2,[9]Hoja3!$A$2,IF(K1995=[9]Hoja3!$B$3,[9]Hoja3!$A$3,IF(K1995=[9]Hoja3!$B$4,[9]Hoja3!$A$4,IF(K1995=[9]Hoja3!$B$5,[9]Hoja3!$A$5,IF(K1995=[9]Hoja3!$B$6,[9]Hoja3!$A$6,IF(K1995=[9]Hoja3!$B$7,[9]Hoja3!$A$7,IF(K1995=[9]Hoja3!$B$8,[9]Hoja3!$A$8,IF(K1995=[9]Hoja3!$B$9,[9]Hoja3!$A$9,IF(K1995=[9]Hoja3!$B$10,[9]Hoja3!$A$10,IF(K1995=[9]Hoja3!$B$11,[9]Hoja3!$A$11,IF(K1995=[9]Hoja3!$B$12,[9]Hoja3!$A$12,IF(K1995=[9]Hoja3!$B$13,[9]Hoja3!$A$13,IF(K1995=[9]Hoja3!$B$14,[9]Hoja3!$A$14,"")))))))))))))</f>
        <v>CCE-05</v>
      </c>
      <c r="M1995" s="2" t="s">
        <v>57</v>
      </c>
      <c r="N1995" s="2">
        <v>0</v>
      </c>
      <c r="O1995" s="4">
        <v>62920000</v>
      </c>
      <c r="P1995" s="4">
        <v>62920000</v>
      </c>
      <c r="Q1995" s="1">
        <v>0</v>
      </c>
      <c r="R1995" s="2">
        <v>0</v>
      </c>
      <c r="S1995" s="2" t="s">
        <v>3083</v>
      </c>
      <c r="T1995" s="2" t="s">
        <v>3084</v>
      </c>
      <c r="U1995" s="2" t="s">
        <v>3083</v>
      </c>
      <c r="V1995" s="2" t="s">
        <v>3084</v>
      </c>
      <c r="W1995" s="2" t="s">
        <v>3085</v>
      </c>
      <c r="X1995" s="2">
        <v>3241000</v>
      </c>
      <c r="Y1995" s="96" t="s">
        <v>3086</v>
      </c>
    </row>
    <row r="1996" spans="1:25" ht="225" x14ac:dyDescent="0.2">
      <c r="A1996" s="2" t="s">
        <v>3062</v>
      </c>
      <c r="B1996" s="2" t="str">
        <f>IFERROR(VLOOKUP(VALUE(MID(A1996,1,IF(VALUE(MID(A1996,1,3))=898,3,4))),[9]Hoja1!$A$3:$K$222,2,0),"")</f>
        <v xml:space="preserve">1058 Participación ciudadana para el reencuentro, la reconciliación y la paz </v>
      </c>
      <c r="C1996" s="2" t="s">
        <v>3036</v>
      </c>
      <c r="D1996" s="2" t="s">
        <v>3037</v>
      </c>
      <c r="E1996" s="28">
        <v>93151507</v>
      </c>
      <c r="F1996" s="2" t="s">
        <v>3054</v>
      </c>
      <c r="G1996" s="3">
        <v>1</v>
      </c>
      <c r="H1996" s="3">
        <v>1</v>
      </c>
      <c r="I1996" s="2">
        <v>11</v>
      </c>
      <c r="J1996" s="2">
        <v>1</v>
      </c>
      <c r="K1996" s="2" t="s">
        <v>30</v>
      </c>
      <c r="L1996" s="2" t="str">
        <f>IF(K1996=[9]Hoja3!$B$2,[9]Hoja3!$A$2,IF(K1996=[9]Hoja3!$B$3,[9]Hoja3!$A$3,IF(K1996=[9]Hoja3!$B$4,[9]Hoja3!$A$4,IF(K1996=[9]Hoja3!$B$5,[9]Hoja3!$A$5,IF(K1996=[9]Hoja3!$B$6,[9]Hoja3!$A$6,IF(K1996=[9]Hoja3!$B$7,[9]Hoja3!$A$7,IF(K1996=[9]Hoja3!$B$8,[9]Hoja3!$A$8,IF(K1996=[9]Hoja3!$B$9,[9]Hoja3!$A$9,IF(K1996=[9]Hoja3!$B$10,[9]Hoja3!$A$10,IF(K1996=[9]Hoja3!$B$11,[9]Hoja3!$A$11,IF(K1996=[9]Hoja3!$B$12,[9]Hoja3!$A$12,IF(K1996=[9]Hoja3!$B$13,[9]Hoja3!$A$13,IF(K1996=[9]Hoja3!$B$14,[9]Hoja3!$A$14,"")))))))))))))</f>
        <v>CCE-05</v>
      </c>
      <c r="M1996" s="2" t="s">
        <v>57</v>
      </c>
      <c r="N1996" s="2">
        <v>0</v>
      </c>
      <c r="O1996" s="4">
        <v>62920000</v>
      </c>
      <c r="P1996" s="4">
        <v>62920000</v>
      </c>
      <c r="Q1996" s="1">
        <v>0</v>
      </c>
      <c r="R1996" s="2">
        <v>0</v>
      </c>
      <c r="S1996" s="2" t="s">
        <v>3083</v>
      </c>
      <c r="T1996" s="2" t="s">
        <v>3084</v>
      </c>
      <c r="U1996" s="2" t="s">
        <v>3083</v>
      </c>
      <c r="V1996" s="2" t="s">
        <v>3084</v>
      </c>
      <c r="W1996" s="2" t="s">
        <v>3085</v>
      </c>
      <c r="X1996" s="2">
        <v>3241000</v>
      </c>
      <c r="Y1996" s="96" t="s">
        <v>3086</v>
      </c>
    </row>
    <row r="1997" spans="1:25" ht="225" x14ac:dyDescent="0.2">
      <c r="A1997" s="2" t="s">
        <v>3063</v>
      </c>
      <c r="B1997" s="2" t="str">
        <f>IFERROR(VLOOKUP(VALUE(MID(A1997,1,IF(VALUE(MID(A1997,1,3))=898,3,4))),[9]Hoja1!$A$3:$K$222,2,0),"")</f>
        <v xml:space="preserve">1058 Participación ciudadana para el reencuentro, la reconciliación y la paz </v>
      </c>
      <c r="C1997" s="2" t="s">
        <v>3036</v>
      </c>
      <c r="D1997" s="2" t="s">
        <v>3037</v>
      </c>
      <c r="E1997" s="28">
        <v>93151507</v>
      </c>
      <c r="F1997" s="2" t="s">
        <v>3054</v>
      </c>
      <c r="G1997" s="3">
        <v>1</v>
      </c>
      <c r="H1997" s="3">
        <v>1</v>
      </c>
      <c r="I1997" s="2">
        <v>11</v>
      </c>
      <c r="J1997" s="2">
        <v>1</v>
      </c>
      <c r="K1997" s="2" t="s">
        <v>30</v>
      </c>
      <c r="L1997" s="2" t="str">
        <f>IF(K1997=[9]Hoja3!$B$2,[9]Hoja3!$A$2,IF(K1997=[9]Hoja3!$B$3,[9]Hoja3!$A$3,IF(K1997=[9]Hoja3!$B$4,[9]Hoja3!$A$4,IF(K1997=[9]Hoja3!$B$5,[9]Hoja3!$A$5,IF(K1997=[9]Hoja3!$B$6,[9]Hoja3!$A$6,IF(K1997=[9]Hoja3!$B$7,[9]Hoja3!$A$7,IF(K1997=[9]Hoja3!$B$8,[9]Hoja3!$A$8,IF(K1997=[9]Hoja3!$B$9,[9]Hoja3!$A$9,IF(K1997=[9]Hoja3!$B$10,[9]Hoja3!$A$10,IF(K1997=[9]Hoja3!$B$11,[9]Hoja3!$A$11,IF(K1997=[9]Hoja3!$B$12,[9]Hoja3!$A$12,IF(K1997=[9]Hoja3!$B$13,[9]Hoja3!$A$13,IF(K1997=[9]Hoja3!$B$14,[9]Hoja3!$A$14,"")))))))))))))</f>
        <v>CCE-05</v>
      </c>
      <c r="M1997" s="2" t="s">
        <v>57</v>
      </c>
      <c r="N1997" s="2">
        <v>0</v>
      </c>
      <c r="O1997" s="4">
        <v>62920000</v>
      </c>
      <c r="P1997" s="4">
        <v>62920000</v>
      </c>
      <c r="Q1997" s="1">
        <v>0</v>
      </c>
      <c r="R1997" s="2">
        <v>0</v>
      </c>
      <c r="S1997" s="2" t="s">
        <v>3083</v>
      </c>
      <c r="T1997" s="2" t="s">
        <v>3084</v>
      </c>
      <c r="U1997" s="2" t="s">
        <v>3083</v>
      </c>
      <c r="V1997" s="2" t="s">
        <v>3084</v>
      </c>
      <c r="W1997" s="2" t="s">
        <v>3085</v>
      </c>
      <c r="X1997" s="2">
        <v>3241000</v>
      </c>
      <c r="Y1997" s="96" t="s">
        <v>3086</v>
      </c>
    </row>
    <row r="1998" spans="1:25" ht="225" x14ac:dyDescent="0.2">
      <c r="A1998" s="2" t="s">
        <v>3064</v>
      </c>
      <c r="B1998" s="2" t="str">
        <f>IFERROR(VLOOKUP(VALUE(MID(A1998,1,IF(VALUE(MID(A1998,1,3))=898,3,4))),[9]Hoja1!$A$3:$K$222,2,0),"")</f>
        <v xml:space="preserve">1058 Participación ciudadana para el reencuentro, la reconciliación y la paz </v>
      </c>
      <c r="C1998" s="2" t="s">
        <v>3036</v>
      </c>
      <c r="D1998" s="2" t="s">
        <v>3037</v>
      </c>
      <c r="E1998" s="28">
        <v>93151507</v>
      </c>
      <c r="F1998" s="2" t="s">
        <v>3054</v>
      </c>
      <c r="G1998" s="3">
        <v>1</v>
      </c>
      <c r="H1998" s="3">
        <v>1</v>
      </c>
      <c r="I1998" s="2">
        <v>11</v>
      </c>
      <c r="J1998" s="2">
        <v>1</v>
      </c>
      <c r="K1998" s="2" t="s">
        <v>30</v>
      </c>
      <c r="L1998" s="2" t="str">
        <f>IF(K1998=[9]Hoja3!$B$2,[9]Hoja3!$A$2,IF(K1998=[9]Hoja3!$B$3,[9]Hoja3!$A$3,IF(K1998=[9]Hoja3!$B$4,[9]Hoja3!$A$4,IF(K1998=[9]Hoja3!$B$5,[9]Hoja3!$A$5,IF(K1998=[9]Hoja3!$B$6,[9]Hoja3!$A$6,IF(K1998=[9]Hoja3!$B$7,[9]Hoja3!$A$7,IF(K1998=[9]Hoja3!$B$8,[9]Hoja3!$A$8,IF(K1998=[9]Hoja3!$B$9,[9]Hoja3!$A$9,IF(K1998=[9]Hoja3!$B$10,[9]Hoja3!$A$10,IF(K1998=[9]Hoja3!$B$11,[9]Hoja3!$A$11,IF(K1998=[9]Hoja3!$B$12,[9]Hoja3!$A$12,IF(K1998=[9]Hoja3!$B$13,[9]Hoja3!$A$13,IF(K1998=[9]Hoja3!$B$14,[9]Hoja3!$A$14,"")))))))))))))</f>
        <v>CCE-05</v>
      </c>
      <c r="M1998" s="2" t="s">
        <v>57</v>
      </c>
      <c r="N1998" s="2">
        <v>0</v>
      </c>
      <c r="O1998" s="4">
        <v>62920000</v>
      </c>
      <c r="P1998" s="4">
        <v>62920000</v>
      </c>
      <c r="Q1998" s="1">
        <v>0</v>
      </c>
      <c r="R1998" s="2">
        <v>0</v>
      </c>
      <c r="S1998" s="2" t="s">
        <v>3083</v>
      </c>
      <c r="T1998" s="2" t="s">
        <v>3084</v>
      </c>
      <c r="U1998" s="2" t="s">
        <v>3083</v>
      </c>
      <c r="V1998" s="2" t="s">
        <v>3084</v>
      </c>
      <c r="W1998" s="2" t="s">
        <v>3085</v>
      </c>
      <c r="X1998" s="2">
        <v>3241000</v>
      </c>
      <c r="Y1998" s="96" t="s">
        <v>3086</v>
      </c>
    </row>
    <row r="1999" spans="1:25" ht="225" x14ac:dyDescent="0.2">
      <c r="A1999" s="2" t="s">
        <v>3065</v>
      </c>
      <c r="B1999" s="2" t="str">
        <f>IFERROR(VLOOKUP(VALUE(MID(A1999,1,IF(VALUE(MID(A1999,1,3))=898,3,4))),[9]Hoja1!$A$3:$K$222,2,0),"")</f>
        <v xml:space="preserve">1058 Participación ciudadana para el reencuentro, la reconciliación y la paz </v>
      </c>
      <c r="C1999" s="2" t="s">
        <v>3036</v>
      </c>
      <c r="D1999" s="2" t="s">
        <v>3037</v>
      </c>
      <c r="E1999" s="28">
        <v>93151507</v>
      </c>
      <c r="F1999" s="2" t="s">
        <v>3054</v>
      </c>
      <c r="G1999" s="3">
        <v>1</v>
      </c>
      <c r="H1999" s="3">
        <v>1</v>
      </c>
      <c r="I1999" s="2">
        <v>11</v>
      </c>
      <c r="J1999" s="2">
        <v>1</v>
      </c>
      <c r="K1999" s="2" t="s">
        <v>30</v>
      </c>
      <c r="L1999" s="2" t="str">
        <f>IF(K1999=[9]Hoja3!$B$2,[9]Hoja3!$A$2,IF(K1999=[9]Hoja3!$B$3,[9]Hoja3!$A$3,IF(K1999=[9]Hoja3!$B$4,[9]Hoja3!$A$4,IF(K1999=[9]Hoja3!$B$5,[9]Hoja3!$A$5,IF(K1999=[9]Hoja3!$B$6,[9]Hoja3!$A$6,IF(K1999=[9]Hoja3!$B$7,[9]Hoja3!$A$7,IF(K1999=[9]Hoja3!$B$8,[9]Hoja3!$A$8,IF(K1999=[9]Hoja3!$B$9,[9]Hoja3!$A$9,IF(K1999=[9]Hoja3!$B$10,[9]Hoja3!$A$10,IF(K1999=[9]Hoja3!$B$11,[9]Hoja3!$A$11,IF(K1999=[9]Hoja3!$B$12,[9]Hoja3!$A$12,IF(K1999=[9]Hoja3!$B$13,[9]Hoja3!$A$13,IF(K1999=[9]Hoja3!$B$14,[9]Hoja3!$A$14,"")))))))))))))</f>
        <v>CCE-05</v>
      </c>
      <c r="M1999" s="2" t="s">
        <v>57</v>
      </c>
      <c r="N1999" s="2">
        <v>0</v>
      </c>
      <c r="O1999" s="4">
        <v>62920000</v>
      </c>
      <c r="P1999" s="4">
        <v>62920000</v>
      </c>
      <c r="Q1999" s="1">
        <v>0</v>
      </c>
      <c r="R1999" s="2">
        <v>0</v>
      </c>
      <c r="S1999" s="2" t="s">
        <v>3083</v>
      </c>
      <c r="T1999" s="2" t="s">
        <v>3084</v>
      </c>
      <c r="U1999" s="2" t="s">
        <v>3083</v>
      </c>
      <c r="V1999" s="2" t="s">
        <v>3084</v>
      </c>
      <c r="W1999" s="2" t="s">
        <v>3085</v>
      </c>
      <c r="X1999" s="2">
        <v>3241000</v>
      </c>
      <c r="Y1999" s="96" t="s">
        <v>3086</v>
      </c>
    </row>
    <row r="2000" spans="1:25" ht="225" x14ac:dyDescent="0.2">
      <c r="A2000" s="2" t="s">
        <v>3066</v>
      </c>
      <c r="B2000" s="2" t="str">
        <f>IFERROR(VLOOKUP(VALUE(MID(A2000,1,IF(VALUE(MID(A2000,1,3))=898,3,4))),[9]Hoja1!$A$3:$K$222,2,0),"")</f>
        <v xml:space="preserve">1058 Participación ciudadana para el reencuentro, la reconciliación y la paz </v>
      </c>
      <c r="C2000" s="2" t="s">
        <v>3036</v>
      </c>
      <c r="D2000" s="2" t="s">
        <v>3037</v>
      </c>
      <c r="E2000" s="28">
        <v>93151507</v>
      </c>
      <c r="F2000" s="2" t="s">
        <v>3054</v>
      </c>
      <c r="G2000" s="3">
        <v>1</v>
      </c>
      <c r="H2000" s="3">
        <v>1</v>
      </c>
      <c r="I2000" s="2">
        <v>11</v>
      </c>
      <c r="J2000" s="2">
        <v>1</v>
      </c>
      <c r="K2000" s="2" t="s">
        <v>30</v>
      </c>
      <c r="L2000" s="2" t="str">
        <f>IF(K2000=[9]Hoja3!$B$2,[9]Hoja3!$A$2,IF(K2000=[9]Hoja3!$B$3,[9]Hoja3!$A$3,IF(K2000=[9]Hoja3!$B$4,[9]Hoja3!$A$4,IF(K2000=[9]Hoja3!$B$5,[9]Hoja3!$A$5,IF(K2000=[9]Hoja3!$B$6,[9]Hoja3!$A$6,IF(K2000=[9]Hoja3!$B$7,[9]Hoja3!$A$7,IF(K2000=[9]Hoja3!$B$8,[9]Hoja3!$A$8,IF(K2000=[9]Hoja3!$B$9,[9]Hoja3!$A$9,IF(K2000=[9]Hoja3!$B$10,[9]Hoja3!$A$10,IF(K2000=[9]Hoja3!$B$11,[9]Hoja3!$A$11,IF(K2000=[9]Hoja3!$B$12,[9]Hoja3!$A$12,IF(K2000=[9]Hoja3!$B$13,[9]Hoja3!$A$13,IF(K2000=[9]Hoja3!$B$14,[9]Hoja3!$A$14,"")))))))))))))</f>
        <v>CCE-05</v>
      </c>
      <c r="M2000" s="2" t="s">
        <v>57</v>
      </c>
      <c r="N2000" s="2">
        <v>0</v>
      </c>
      <c r="O2000" s="4">
        <v>62920000</v>
      </c>
      <c r="P2000" s="4">
        <v>62920000</v>
      </c>
      <c r="Q2000" s="1">
        <v>0</v>
      </c>
      <c r="R2000" s="2">
        <v>0</v>
      </c>
      <c r="S2000" s="2" t="s">
        <v>3083</v>
      </c>
      <c r="T2000" s="2" t="s">
        <v>3084</v>
      </c>
      <c r="U2000" s="2" t="s">
        <v>3083</v>
      </c>
      <c r="V2000" s="2" t="s">
        <v>3084</v>
      </c>
      <c r="W2000" s="2" t="s">
        <v>3085</v>
      </c>
      <c r="X2000" s="2">
        <v>3241000</v>
      </c>
      <c r="Y2000" s="96" t="s">
        <v>3086</v>
      </c>
    </row>
    <row r="2001" spans="1:25" ht="225" x14ac:dyDescent="0.2">
      <c r="A2001" s="2" t="s">
        <v>3067</v>
      </c>
      <c r="B2001" s="2" t="str">
        <f>IFERROR(VLOOKUP(VALUE(MID(A2001,1,IF(VALUE(MID(A2001,1,3))=898,3,4))),[9]Hoja1!$A$3:$K$222,2,0),"")</f>
        <v xml:space="preserve">1058 Participación ciudadana para el reencuentro, la reconciliación y la paz </v>
      </c>
      <c r="C2001" s="2" t="s">
        <v>3036</v>
      </c>
      <c r="D2001" s="2" t="s">
        <v>3037</v>
      </c>
      <c r="E2001" s="28">
        <v>93151507</v>
      </c>
      <c r="F2001" s="2" t="s">
        <v>3054</v>
      </c>
      <c r="G2001" s="3">
        <v>1</v>
      </c>
      <c r="H2001" s="3">
        <v>1</v>
      </c>
      <c r="I2001" s="2">
        <v>11</v>
      </c>
      <c r="J2001" s="2">
        <v>1</v>
      </c>
      <c r="K2001" s="2" t="s">
        <v>30</v>
      </c>
      <c r="L2001" s="2" t="str">
        <f>IF(K2001=[9]Hoja3!$B$2,[9]Hoja3!$A$2,IF(K2001=[9]Hoja3!$B$3,[9]Hoja3!$A$3,IF(K2001=[9]Hoja3!$B$4,[9]Hoja3!$A$4,IF(K2001=[9]Hoja3!$B$5,[9]Hoja3!$A$5,IF(K2001=[9]Hoja3!$B$6,[9]Hoja3!$A$6,IF(K2001=[9]Hoja3!$B$7,[9]Hoja3!$A$7,IF(K2001=[9]Hoja3!$B$8,[9]Hoja3!$A$8,IF(K2001=[9]Hoja3!$B$9,[9]Hoja3!$A$9,IF(K2001=[9]Hoja3!$B$10,[9]Hoja3!$A$10,IF(K2001=[9]Hoja3!$B$11,[9]Hoja3!$A$11,IF(K2001=[9]Hoja3!$B$12,[9]Hoja3!$A$12,IF(K2001=[9]Hoja3!$B$13,[9]Hoja3!$A$13,IF(K2001=[9]Hoja3!$B$14,[9]Hoja3!$A$14,"")))))))))))))</f>
        <v>CCE-05</v>
      </c>
      <c r="M2001" s="2" t="s">
        <v>57</v>
      </c>
      <c r="N2001" s="2">
        <v>0</v>
      </c>
      <c r="O2001" s="4">
        <v>62920000</v>
      </c>
      <c r="P2001" s="4">
        <v>62920000</v>
      </c>
      <c r="Q2001" s="1">
        <v>0</v>
      </c>
      <c r="R2001" s="2">
        <v>0</v>
      </c>
      <c r="S2001" s="2" t="s">
        <v>3083</v>
      </c>
      <c r="T2001" s="2" t="s">
        <v>3084</v>
      </c>
      <c r="U2001" s="2" t="s">
        <v>3083</v>
      </c>
      <c r="V2001" s="2" t="s">
        <v>3084</v>
      </c>
      <c r="W2001" s="2" t="s">
        <v>3085</v>
      </c>
      <c r="X2001" s="2">
        <v>3241000</v>
      </c>
      <c r="Y2001" s="96" t="s">
        <v>3086</v>
      </c>
    </row>
    <row r="2002" spans="1:25" ht="225" x14ac:dyDescent="0.2">
      <c r="A2002" s="2" t="s">
        <v>3068</v>
      </c>
      <c r="B2002" s="2" t="str">
        <f>IFERROR(VLOOKUP(VALUE(MID(A2002,1,IF(VALUE(MID(A2002,1,3))=898,3,4))),[9]Hoja1!$A$3:$K$222,2,0),"")</f>
        <v xml:space="preserve">1058 Participación ciudadana para el reencuentro, la reconciliación y la paz </v>
      </c>
      <c r="C2002" s="2" t="s">
        <v>3036</v>
      </c>
      <c r="D2002" s="2" t="s">
        <v>3037</v>
      </c>
      <c r="E2002" s="28">
        <v>93151507</v>
      </c>
      <c r="F2002" s="2" t="s">
        <v>3054</v>
      </c>
      <c r="G2002" s="3">
        <v>1</v>
      </c>
      <c r="H2002" s="3">
        <v>1</v>
      </c>
      <c r="I2002" s="2">
        <v>11</v>
      </c>
      <c r="J2002" s="2">
        <v>1</v>
      </c>
      <c r="K2002" s="2" t="s">
        <v>30</v>
      </c>
      <c r="L2002" s="2" t="str">
        <f>IF(K2002=[9]Hoja3!$B$2,[9]Hoja3!$A$2,IF(K2002=[9]Hoja3!$B$3,[9]Hoja3!$A$3,IF(K2002=[9]Hoja3!$B$4,[9]Hoja3!$A$4,IF(K2002=[9]Hoja3!$B$5,[9]Hoja3!$A$5,IF(K2002=[9]Hoja3!$B$6,[9]Hoja3!$A$6,IF(K2002=[9]Hoja3!$B$7,[9]Hoja3!$A$7,IF(K2002=[9]Hoja3!$B$8,[9]Hoja3!$A$8,IF(K2002=[9]Hoja3!$B$9,[9]Hoja3!$A$9,IF(K2002=[9]Hoja3!$B$10,[9]Hoja3!$A$10,IF(K2002=[9]Hoja3!$B$11,[9]Hoja3!$A$11,IF(K2002=[9]Hoja3!$B$12,[9]Hoja3!$A$12,IF(K2002=[9]Hoja3!$B$13,[9]Hoja3!$A$13,IF(K2002=[9]Hoja3!$B$14,[9]Hoja3!$A$14,"")))))))))))))</f>
        <v>CCE-05</v>
      </c>
      <c r="M2002" s="2" t="s">
        <v>57</v>
      </c>
      <c r="N2002" s="2">
        <v>0</v>
      </c>
      <c r="O2002" s="4">
        <v>62920000</v>
      </c>
      <c r="P2002" s="4">
        <v>62920000</v>
      </c>
      <c r="Q2002" s="1">
        <v>0</v>
      </c>
      <c r="R2002" s="2">
        <v>0</v>
      </c>
      <c r="S2002" s="2" t="s">
        <v>3083</v>
      </c>
      <c r="T2002" s="2" t="s">
        <v>3084</v>
      </c>
      <c r="U2002" s="2" t="s">
        <v>3083</v>
      </c>
      <c r="V2002" s="2" t="s">
        <v>3084</v>
      </c>
      <c r="W2002" s="2" t="s">
        <v>3085</v>
      </c>
      <c r="X2002" s="2">
        <v>3241000</v>
      </c>
      <c r="Y2002" s="96" t="s">
        <v>3086</v>
      </c>
    </row>
    <row r="2003" spans="1:25" ht="225" x14ac:dyDescent="0.2">
      <c r="A2003" s="2" t="s">
        <v>3069</v>
      </c>
      <c r="B2003" s="2" t="str">
        <f>IFERROR(VLOOKUP(VALUE(MID(A2003,1,IF(VALUE(MID(A2003,1,3))=898,3,4))),[9]Hoja1!$A$3:$K$222,2,0),"")</f>
        <v xml:space="preserve">1058 Participación ciudadana para el reencuentro, la reconciliación y la paz </v>
      </c>
      <c r="C2003" s="2" t="s">
        <v>3036</v>
      </c>
      <c r="D2003" s="2" t="s">
        <v>3037</v>
      </c>
      <c r="E2003" s="28">
        <v>93151507</v>
      </c>
      <c r="F2003" s="2" t="s">
        <v>3054</v>
      </c>
      <c r="G2003" s="3">
        <v>1</v>
      </c>
      <c r="H2003" s="3">
        <v>1</v>
      </c>
      <c r="I2003" s="2">
        <v>11</v>
      </c>
      <c r="J2003" s="2">
        <v>1</v>
      </c>
      <c r="K2003" s="2" t="s">
        <v>30</v>
      </c>
      <c r="L2003" s="2" t="str">
        <f>IF(K2003=[9]Hoja3!$B$2,[9]Hoja3!$A$2,IF(K2003=[9]Hoja3!$B$3,[9]Hoja3!$A$3,IF(K2003=[9]Hoja3!$B$4,[9]Hoja3!$A$4,IF(K2003=[9]Hoja3!$B$5,[9]Hoja3!$A$5,IF(K2003=[9]Hoja3!$B$6,[9]Hoja3!$A$6,IF(K2003=[9]Hoja3!$B$7,[9]Hoja3!$A$7,IF(K2003=[9]Hoja3!$B$8,[9]Hoja3!$A$8,IF(K2003=[9]Hoja3!$B$9,[9]Hoja3!$A$9,IF(K2003=[9]Hoja3!$B$10,[9]Hoja3!$A$10,IF(K2003=[9]Hoja3!$B$11,[9]Hoja3!$A$11,IF(K2003=[9]Hoja3!$B$12,[9]Hoja3!$A$12,IF(K2003=[9]Hoja3!$B$13,[9]Hoja3!$A$13,IF(K2003=[9]Hoja3!$B$14,[9]Hoja3!$A$14,"")))))))))))))</f>
        <v>CCE-05</v>
      </c>
      <c r="M2003" s="2" t="s">
        <v>57</v>
      </c>
      <c r="N2003" s="2">
        <v>0</v>
      </c>
      <c r="O2003" s="4">
        <v>62920000</v>
      </c>
      <c r="P2003" s="4">
        <v>62920000</v>
      </c>
      <c r="Q2003" s="1">
        <v>0</v>
      </c>
      <c r="R2003" s="2">
        <v>0</v>
      </c>
      <c r="S2003" s="2" t="s">
        <v>3083</v>
      </c>
      <c r="T2003" s="2" t="s">
        <v>3084</v>
      </c>
      <c r="U2003" s="2" t="s">
        <v>3083</v>
      </c>
      <c r="V2003" s="2" t="s">
        <v>3084</v>
      </c>
      <c r="W2003" s="2" t="s">
        <v>3085</v>
      </c>
      <c r="X2003" s="2">
        <v>3241000</v>
      </c>
      <c r="Y2003" s="96" t="s">
        <v>3086</v>
      </c>
    </row>
    <row r="2004" spans="1:25" ht="225" x14ac:dyDescent="0.2">
      <c r="A2004" s="2" t="s">
        <v>3070</v>
      </c>
      <c r="B2004" s="2" t="str">
        <f>IFERROR(VLOOKUP(VALUE(MID(A2004,1,IF(VALUE(MID(A2004,1,3))=898,3,4))),[9]Hoja1!$A$3:$K$222,2,0),"")</f>
        <v xml:space="preserve">1058 Participación ciudadana para el reencuentro, la reconciliación y la paz </v>
      </c>
      <c r="C2004" s="2" t="s">
        <v>3036</v>
      </c>
      <c r="D2004" s="2" t="s">
        <v>3037</v>
      </c>
      <c r="E2004" s="28">
        <v>93151507</v>
      </c>
      <c r="F2004" s="2" t="s">
        <v>3054</v>
      </c>
      <c r="G2004" s="3">
        <v>1</v>
      </c>
      <c r="H2004" s="3">
        <v>1</v>
      </c>
      <c r="I2004" s="2">
        <v>11</v>
      </c>
      <c r="J2004" s="2">
        <v>1</v>
      </c>
      <c r="K2004" s="2" t="s">
        <v>30</v>
      </c>
      <c r="L2004" s="2" t="str">
        <f>IF(K2004=[9]Hoja3!$B$2,[9]Hoja3!$A$2,IF(K2004=[9]Hoja3!$B$3,[9]Hoja3!$A$3,IF(K2004=[9]Hoja3!$B$4,[9]Hoja3!$A$4,IF(K2004=[9]Hoja3!$B$5,[9]Hoja3!$A$5,IF(K2004=[9]Hoja3!$B$6,[9]Hoja3!$A$6,IF(K2004=[9]Hoja3!$B$7,[9]Hoja3!$A$7,IF(K2004=[9]Hoja3!$B$8,[9]Hoja3!$A$8,IF(K2004=[9]Hoja3!$B$9,[9]Hoja3!$A$9,IF(K2004=[9]Hoja3!$B$10,[9]Hoja3!$A$10,IF(K2004=[9]Hoja3!$B$11,[9]Hoja3!$A$11,IF(K2004=[9]Hoja3!$B$12,[9]Hoja3!$A$12,IF(K2004=[9]Hoja3!$B$13,[9]Hoja3!$A$13,IF(K2004=[9]Hoja3!$B$14,[9]Hoja3!$A$14,"")))))))))))))</f>
        <v>CCE-05</v>
      </c>
      <c r="M2004" s="2" t="s">
        <v>57</v>
      </c>
      <c r="N2004" s="2">
        <v>0</v>
      </c>
      <c r="O2004" s="4">
        <v>62920000</v>
      </c>
      <c r="P2004" s="4">
        <v>62920000</v>
      </c>
      <c r="Q2004" s="1">
        <v>0</v>
      </c>
      <c r="R2004" s="2">
        <v>0</v>
      </c>
      <c r="S2004" s="2" t="s">
        <v>3083</v>
      </c>
      <c r="T2004" s="2" t="s">
        <v>3084</v>
      </c>
      <c r="U2004" s="2" t="s">
        <v>3083</v>
      </c>
      <c r="V2004" s="2" t="s">
        <v>3084</v>
      </c>
      <c r="W2004" s="2" t="s">
        <v>3085</v>
      </c>
      <c r="X2004" s="2">
        <v>3241000</v>
      </c>
      <c r="Y2004" s="96" t="s">
        <v>3086</v>
      </c>
    </row>
    <row r="2005" spans="1:25" ht="225" x14ac:dyDescent="0.2">
      <c r="A2005" s="2" t="s">
        <v>3071</v>
      </c>
      <c r="B2005" s="2" t="str">
        <f>IFERROR(VLOOKUP(VALUE(MID(A2005,1,IF(VALUE(MID(A2005,1,3))=898,3,4))),[9]Hoja1!$A$3:$K$222,2,0),"")</f>
        <v xml:space="preserve">1058 Participación ciudadana para el reencuentro, la reconciliación y la paz </v>
      </c>
      <c r="C2005" s="2" t="s">
        <v>3036</v>
      </c>
      <c r="D2005" s="2" t="s">
        <v>3037</v>
      </c>
      <c r="E2005" s="28">
        <v>93151507</v>
      </c>
      <c r="F2005" s="2" t="s">
        <v>3054</v>
      </c>
      <c r="G2005" s="3">
        <v>1</v>
      </c>
      <c r="H2005" s="3">
        <v>1</v>
      </c>
      <c r="I2005" s="2">
        <v>11</v>
      </c>
      <c r="J2005" s="2">
        <v>1</v>
      </c>
      <c r="K2005" s="2" t="s">
        <v>30</v>
      </c>
      <c r="L2005" s="2" t="str">
        <f>IF(K2005=[9]Hoja3!$B$2,[9]Hoja3!$A$2,IF(K2005=[9]Hoja3!$B$3,[9]Hoja3!$A$3,IF(K2005=[9]Hoja3!$B$4,[9]Hoja3!$A$4,IF(K2005=[9]Hoja3!$B$5,[9]Hoja3!$A$5,IF(K2005=[9]Hoja3!$B$6,[9]Hoja3!$A$6,IF(K2005=[9]Hoja3!$B$7,[9]Hoja3!$A$7,IF(K2005=[9]Hoja3!$B$8,[9]Hoja3!$A$8,IF(K2005=[9]Hoja3!$B$9,[9]Hoja3!$A$9,IF(K2005=[9]Hoja3!$B$10,[9]Hoja3!$A$10,IF(K2005=[9]Hoja3!$B$11,[9]Hoja3!$A$11,IF(K2005=[9]Hoja3!$B$12,[9]Hoja3!$A$12,IF(K2005=[9]Hoja3!$B$13,[9]Hoja3!$A$13,IF(K2005=[9]Hoja3!$B$14,[9]Hoja3!$A$14,"")))))))))))))</f>
        <v>CCE-05</v>
      </c>
      <c r="M2005" s="2" t="s">
        <v>57</v>
      </c>
      <c r="N2005" s="2">
        <v>0</v>
      </c>
      <c r="O2005" s="11">
        <v>60500000</v>
      </c>
      <c r="P2005" s="11">
        <v>60500000</v>
      </c>
      <c r="Q2005" s="1">
        <v>0</v>
      </c>
      <c r="R2005" s="2">
        <v>0</v>
      </c>
      <c r="S2005" s="2" t="s">
        <v>3083</v>
      </c>
      <c r="T2005" s="2" t="s">
        <v>3084</v>
      </c>
      <c r="U2005" s="2" t="s">
        <v>3083</v>
      </c>
      <c r="V2005" s="2" t="s">
        <v>3084</v>
      </c>
      <c r="W2005" s="2" t="s">
        <v>3085</v>
      </c>
      <c r="X2005" s="2">
        <v>3241000</v>
      </c>
      <c r="Y2005" s="96" t="s">
        <v>3086</v>
      </c>
    </row>
    <row r="2006" spans="1:25" ht="225" x14ac:dyDescent="0.2">
      <c r="A2006" s="2" t="s">
        <v>3072</v>
      </c>
      <c r="B2006" s="2" t="str">
        <f>IFERROR(VLOOKUP(VALUE(MID(A2006,1,IF(VALUE(MID(A2006,1,3))=898,3,4))),[9]Hoja1!$A$3:$K$222,2,0),"")</f>
        <v xml:space="preserve">1058 Participación ciudadana para el reencuentro, la reconciliación y la paz </v>
      </c>
      <c r="C2006" s="2" t="s">
        <v>3036</v>
      </c>
      <c r="D2006" s="2" t="s">
        <v>3037</v>
      </c>
      <c r="E2006" s="28">
        <v>93151507</v>
      </c>
      <c r="F2006" s="2" t="s">
        <v>3054</v>
      </c>
      <c r="G2006" s="3">
        <v>1</v>
      </c>
      <c r="H2006" s="3">
        <v>1</v>
      </c>
      <c r="I2006" s="2">
        <v>8</v>
      </c>
      <c r="J2006" s="2">
        <v>1</v>
      </c>
      <c r="K2006" s="2" t="s">
        <v>30</v>
      </c>
      <c r="L2006" s="2" t="str">
        <f>IF(K2006=[9]Hoja3!$B$2,[9]Hoja3!$A$2,IF(K2006=[9]Hoja3!$B$3,[9]Hoja3!$A$3,IF(K2006=[9]Hoja3!$B$4,[9]Hoja3!$A$4,IF(K2006=[9]Hoja3!$B$5,[9]Hoja3!$A$5,IF(K2006=[9]Hoja3!$B$6,[9]Hoja3!$A$6,IF(K2006=[9]Hoja3!$B$7,[9]Hoja3!$A$7,IF(K2006=[9]Hoja3!$B$8,[9]Hoja3!$A$8,IF(K2006=[9]Hoja3!$B$9,[9]Hoja3!$A$9,IF(K2006=[9]Hoja3!$B$10,[9]Hoja3!$A$10,IF(K2006=[9]Hoja3!$B$11,[9]Hoja3!$A$11,IF(K2006=[9]Hoja3!$B$12,[9]Hoja3!$A$12,IF(K2006=[9]Hoja3!$B$13,[9]Hoja3!$A$13,IF(K2006=[9]Hoja3!$B$14,[9]Hoja3!$A$14,"")))))))))))))</f>
        <v>CCE-05</v>
      </c>
      <c r="M2006" s="2" t="s">
        <v>57</v>
      </c>
      <c r="N2006" s="2">
        <v>0</v>
      </c>
      <c r="O2006" s="11">
        <v>45760000</v>
      </c>
      <c r="P2006" s="11">
        <v>45760000</v>
      </c>
      <c r="Q2006" s="1">
        <v>0</v>
      </c>
      <c r="R2006" s="2">
        <v>0</v>
      </c>
      <c r="S2006" s="2" t="s">
        <v>3083</v>
      </c>
      <c r="T2006" s="2" t="s">
        <v>3084</v>
      </c>
      <c r="U2006" s="2" t="s">
        <v>3083</v>
      </c>
      <c r="V2006" s="2" t="s">
        <v>3084</v>
      </c>
      <c r="W2006" s="2" t="s">
        <v>3085</v>
      </c>
      <c r="X2006" s="2">
        <v>3241000</v>
      </c>
      <c r="Y2006" s="96" t="s">
        <v>3086</v>
      </c>
    </row>
    <row r="2007" spans="1:25" ht="165" x14ac:dyDescent="0.2">
      <c r="A2007" s="2" t="s">
        <v>3073</v>
      </c>
      <c r="B2007" s="2" t="str">
        <f>IFERROR(VLOOKUP(VALUE(MID(A2007,1,IF(VALUE(MID(A2007,1,3))=898,3,4))),[9]Hoja1!$A$3:$K$222,2,0),"")</f>
        <v xml:space="preserve">1058 Participación ciudadana para el reencuentro, la reconciliación y la paz </v>
      </c>
      <c r="C2007" s="2" t="s">
        <v>3074</v>
      </c>
      <c r="D2007" s="2" t="s">
        <v>3075</v>
      </c>
      <c r="E2007" s="2">
        <v>80101509</v>
      </c>
      <c r="F2007" s="2" t="s">
        <v>3076</v>
      </c>
      <c r="G2007" s="3">
        <v>1</v>
      </c>
      <c r="H2007" s="3">
        <v>1</v>
      </c>
      <c r="I2007" s="2">
        <v>11</v>
      </c>
      <c r="J2007" s="2">
        <v>1</v>
      </c>
      <c r="K2007" s="2" t="s">
        <v>30</v>
      </c>
      <c r="L2007" s="2" t="str">
        <f>IF(K2007=[9]Hoja3!$B$2,[9]Hoja3!$A$2,IF(K2007=[9]Hoja3!$B$3,[9]Hoja3!$A$3,IF(K2007=[9]Hoja3!$B$4,[9]Hoja3!$A$4,IF(K2007=[9]Hoja3!$B$5,[9]Hoja3!$A$5,IF(K2007=[9]Hoja3!$B$6,[9]Hoja3!$A$6,IF(K2007=[9]Hoja3!$B$7,[9]Hoja3!$A$7,IF(K2007=[9]Hoja3!$B$8,[9]Hoja3!$A$8,IF(K2007=[9]Hoja3!$B$9,[9]Hoja3!$A$9,IF(K2007=[9]Hoja3!$B$10,[9]Hoja3!$A$10,IF(K2007=[9]Hoja3!$B$11,[9]Hoja3!$A$11,IF(K2007=[9]Hoja3!$B$12,[9]Hoja3!$A$12,IF(K2007=[9]Hoja3!$B$13,[9]Hoja3!$A$13,IF(K2007=[9]Hoja3!$B$14,[9]Hoja3!$A$14,"")))))))))))))</f>
        <v>CCE-05</v>
      </c>
      <c r="M2007" s="2" t="s">
        <v>57</v>
      </c>
      <c r="N2007" s="2">
        <v>0</v>
      </c>
      <c r="O2007" s="4">
        <v>66328350</v>
      </c>
      <c r="P2007" s="4">
        <v>66328350</v>
      </c>
      <c r="Q2007" s="1">
        <v>0</v>
      </c>
      <c r="R2007" s="2">
        <v>0</v>
      </c>
      <c r="S2007" s="2" t="s">
        <v>3083</v>
      </c>
      <c r="T2007" s="2" t="s">
        <v>3084</v>
      </c>
      <c r="U2007" s="2" t="s">
        <v>3083</v>
      </c>
      <c r="V2007" s="2" t="s">
        <v>3084</v>
      </c>
      <c r="W2007" s="2" t="s">
        <v>3085</v>
      </c>
      <c r="X2007" s="2">
        <v>3241000</v>
      </c>
      <c r="Y2007" s="96" t="s">
        <v>3086</v>
      </c>
    </row>
    <row r="2008" spans="1:25" ht="165" x14ac:dyDescent="0.2">
      <c r="A2008" s="2" t="s">
        <v>3077</v>
      </c>
      <c r="B2008" s="2" t="str">
        <f>IFERROR(VLOOKUP(VALUE(MID(A2008,1,IF(VALUE(MID(A2008,1,3))=898,3,4))),[9]Hoja1!$A$3:$K$222,2,0),"")</f>
        <v xml:space="preserve">1058 Participación ciudadana para el reencuentro, la reconciliación y la paz </v>
      </c>
      <c r="C2008" s="2" t="s">
        <v>3074</v>
      </c>
      <c r="D2008" s="2" t="s">
        <v>3075</v>
      </c>
      <c r="E2008" s="2">
        <v>93151507</v>
      </c>
      <c r="F2008" s="2" t="s">
        <v>3078</v>
      </c>
      <c r="G2008" s="3">
        <v>1</v>
      </c>
      <c r="H2008" s="3">
        <v>1</v>
      </c>
      <c r="I2008" s="2">
        <v>11</v>
      </c>
      <c r="J2008" s="2">
        <v>1</v>
      </c>
      <c r="K2008" s="2" t="s">
        <v>30</v>
      </c>
      <c r="L2008" s="2" t="str">
        <f>IF(K2008=[9]Hoja3!$B$2,[9]Hoja3!$A$2,IF(K2008=[9]Hoja3!$B$3,[9]Hoja3!$A$3,IF(K2008=[9]Hoja3!$B$4,[9]Hoja3!$A$4,IF(K2008=[9]Hoja3!$B$5,[9]Hoja3!$A$5,IF(K2008=[9]Hoja3!$B$6,[9]Hoja3!$A$6,IF(K2008=[9]Hoja3!$B$7,[9]Hoja3!$A$7,IF(K2008=[9]Hoja3!$B$8,[9]Hoja3!$A$8,IF(K2008=[9]Hoja3!$B$9,[9]Hoja3!$A$9,IF(K2008=[9]Hoja3!$B$10,[9]Hoja3!$A$10,IF(K2008=[9]Hoja3!$B$11,[9]Hoja3!$A$11,IF(K2008=[9]Hoja3!$B$12,[9]Hoja3!$A$12,IF(K2008=[9]Hoja3!$B$13,[9]Hoja3!$A$13,IF(K2008=[9]Hoja3!$B$14,[9]Hoja3!$A$14,"")))))))))))))</f>
        <v>CCE-05</v>
      </c>
      <c r="M2008" s="2" t="s">
        <v>57</v>
      </c>
      <c r="N2008" s="2">
        <v>0</v>
      </c>
      <c r="O2008" s="4">
        <v>55000000</v>
      </c>
      <c r="P2008" s="4">
        <v>55000000</v>
      </c>
      <c r="Q2008" s="1">
        <v>0</v>
      </c>
      <c r="R2008" s="2">
        <v>0</v>
      </c>
      <c r="S2008" s="2" t="s">
        <v>3083</v>
      </c>
      <c r="T2008" s="2" t="s">
        <v>3084</v>
      </c>
      <c r="U2008" s="2" t="s">
        <v>3083</v>
      </c>
      <c r="V2008" s="2" t="s">
        <v>3084</v>
      </c>
      <c r="W2008" s="2" t="s">
        <v>3085</v>
      </c>
      <c r="X2008" s="2">
        <v>3241000</v>
      </c>
      <c r="Y2008" s="96" t="s">
        <v>3086</v>
      </c>
    </row>
    <row r="2009" spans="1:25" ht="150" x14ac:dyDescent="0.2">
      <c r="A2009" s="2" t="s">
        <v>3079</v>
      </c>
      <c r="B2009" s="2" t="str">
        <f>IFERROR(VLOOKUP(VALUE(MID(A2009,1,IF(VALUE(MID(A2009,1,3))=898,3,4))),[9]Hoja1!$A$3:$K$222,2,0),"")</f>
        <v xml:space="preserve">1058 Participación ciudadana para el reencuentro, la reconciliación y la paz </v>
      </c>
      <c r="C2009" s="2" t="s">
        <v>3074</v>
      </c>
      <c r="D2009" s="2" t="s">
        <v>3075</v>
      </c>
      <c r="E2009" s="2">
        <v>93101607</v>
      </c>
      <c r="F2009" s="2" t="s">
        <v>3080</v>
      </c>
      <c r="G2009" s="3">
        <v>1</v>
      </c>
      <c r="H2009" s="3">
        <v>1</v>
      </c>
      <c r="I2009" s="2">
        <v>7</v>
      </c>
      <c r="J2009" s="2">
        <v>1</v>
      </c>
      <c r="K2009" s="2" t="s">
        <v>30</v>
      </c>
      <c r="L2009" s="2" t="str">
        <f>IF(K2009=[9]Hoja3!$B$2,[9]Hoja3!$A$2,IF(K2009=[9]Hoja3!$B$3,[9]Hoja3!$A$3,IF(K2009=[9]Hoja3!$B$4,[9]Hoja3!$A$4,IF(K2009=[9]Hoja3!$B$5,[9]Hoja3!$A$5,IF(K2009=[9]Hoja3!$B$6,[9]Hoja3!$A$6,IF(K2009=[9]Hoja3!$B$7,[9]Hoja3!$A$7,IF(K2009=[9]Hoja3!$B$8,[9]Hoja3!$A$8,IF(K2009=[9]Hoja3!$B$9,[9]Hoja3!$A$9,IF(K2009=[9]Hoja3!$B$10,[9]Hoja3!$A$10,IF(K2009=[9]Hoja3!$B$11,[9]Hoja3!$A$11,IF(K2009=[9]Hoja3!$B$12,[9]Hoja3!$A$12,IF(K2009=[9]Hoja3!$B$13,[9]Hoja3!$A$13,IF(K2009=[9]Hoja3!$B$14,[9]Hoja3!$A$14,"")))))))))))))</f>
        <v>CCE-05</v>
      </c>
      <c r="M2009" s="2" t="s">
        <v>57</v>
      </c>
      <c r="N2009" s="2">
        <v>0</v>
      </c>
      <c r="O2009" s="4">
        <v>31999800</v>
      </c>
      <c r="P2009" s="4">
        <v>31999800</v>
      </c>
      <c r="Q2009" s="1">
        <v>0</v>
      </c>
      <c r="R2009" s="2">
        <v>0</v>
      </c>
      <c r="S2009" s="2" t="s">
        <v>3083</v>
      </c>
      <c r="T2009" s="2" t="s">
        <v>3084</v>
      </c>
      <c r="U2009" s="2" t="s">
        <v>3083</v>
      </c>
      <c r="V2009" s="2" t="s">
        <v>3084</v>
      </c>
      <c r="W2009" s="2" t="s">
        <v>3085</v>
      </c>
      <c r="X2009" s="2">
        <v>3241000</v>
      </c>
      <c r="Y2009" s="96" t="s">
        <v>3086</v>
      </c>
    </row>
    <row r="2010" spans="1:25" ht="270" x14ac:dyDescent="0.2">
      <c r="A2010" s="2" t="s">
        <v>3081</v>
      </c>
      <c r="B2010" s="2" t="str">
        <f>IFERROR(VLOOKUP(VALUE(MID(A2010,1,IF(VALUE(MID(A2010,1,3))=898,3,4))),[9]Hoja1!$A$3:$K$222,2,0),"")</f>
        <v xml:space="preserve">1058 Participación ciudadana para el reencuentro, la reconciliación y la paz </v>
      </c>
      <c r="C2010" s="2" t="s">
        <v>3074</v>
      </c>
      <c r="D2010" s="2" t="s">
        <v>3075</v>
      </c>
      <c r="E2010" s="2">
        <v>80101504</v>
      </c>
      <c r="F2010" s="28" t="s">
        <v>3082</v>
      </c>
      <c r="G2010" s="3">
        <v>1</v>
      </c>
      <c r="H2010" s="3">
        <v>1</v>
      </c>
      <c r="I2010" s="2">
        <v>11.5</v>
      </c>
      <c r="J2010" s="2">
        <v>1</v>
      </c>
      <c r="K2010" s="2" t="s">
        <v>30</v>
      </c>
      <c r="L2010" s="2" t="str">
        <f>IF(K2010=[9]Hoja3!$B$2,[9]Hoja3!$A$2,IF(K2010=[9]Hoja3!$B$3,[9]Hoja3!$A$3,IF(K2010=[9]Hoja3!$B$4,[9]Hoja3!$A$4,IF(K2010=[9]Hoja3!$B$5,[9]Hoja3!$A$5,IF(K2010=[9]Hoja3!$B$6,[9]Hoja3!$A$6,IF(K2010=[9]Hoja3!$B$7,[9]Hoja3!$A$7,IF(K2010=[9]Hoja3!$B$8,[9]Hoja3!$A$8,IF(K2010=[9]Hoja3!$B$9,[9]Hoja3!$A$9,IF(K2010=[9]Hoja3!$B$10,[9]Hoja3!$A$10,IF(K2010=[9]Hoja3!$B$11,[9]Hoja3!$A$11,IF(K2010=[9]Hoja3!$B$12,[9]Hoja3!$A$12,IF(K2010=[9]Hoja3!$B$13,[9]Hoja3!$A$13,IF(K2010=[9]Hoja3!$B$14,[9]Hoja3!$A$14,"")))))))))))))</f>
        <v>CCE-05</v>
      </c>
      <c r="M2010" s="2" t="s">
        <v>57</v>
      </c>
      <c r="N2010" s="2">
        <v>0</v>
      </c>
      <c r="O2010" s="4">
        <v>23000000</v>
      </c>
      <c r="P2010" s="4">
        <v>23000000</v>
      </c>
      <c r="Q2010" s="1">
        <v>0</v>
      </c>
      <c r="R2010" s="2">
        <v>0</v>
      </c>
      <c r="S2010" s="2" t="s">
        <v>3083</v>
      </c>
      <c r="T2010" s="2" t="s">
        <v>3084</v>
      </c>
      <c r="U2010" s="2" t="s">
        <v>3083</v>
      </c>
      <c r="V2010" s="2" t="s">
        <v>3084</v>
      </c>
      <c r="W2010" s="2" t="s">
        <v>3085</v>
      </c>
      <c r="X2010" s="2">
        <v>3241000</v>
      </c>
      <c r="Y2010" s="96" t="s">
        <v>3086</v>
      </c>
    </row>
    <row r="2011" spans="1:25" ht="210" x14ac:dyDescent="0.2">
      <c r="A2011" s="2" t="s">
        <v>3887</v>
      </c>
      <c r="B2011" s="2" t="str">
        <f>IFERROR(VLOOKUP(VALUE(MID(A2011,1,IF(VALUE(MID(A2011,1,3))=898,3,4))),[9]Hoja1!$A$3:$K$222,2,0),"")</f>
        <v xml:space="preserve">1058 Participación ciudadana para el reencuentro, la reconciliación y la paz </v>
      </c>
      <c r="C2011" s="2" t="s">
        <v>3074</v>
      </c>
      <c r="D2011" s="2" t="s">
        <v>3075</v>
      </c>
      <c r="E2011" s="2">
        <v>80101604</v>
      </c>
      <c r="F2011" s="28" t="s">
        <v>3206</v>
      </c>
      <c r="G2011" s="3">
        <v>1</v>
      </c>
      <c r="H2011" s="3">
        <v>1</v>
      </c>
      <c r="I2011" s="2">
        <v>11.5</v>
      </c>
      <c r="J2011" s="2">
        <v>1</v>
      </c>
      <c r="K2011" s="2" t="s">
        <v>30</v>
      </c>
      <c r="L2011" s="2" t="str">
        <f>IF(K2011=[9]Hoja3!$B$2,[9]Hoja3!$A$2,IF(K2011=[9]Hoja3!$B$3,[9]Hoja3!$A$3,IF(K2011=[9]Hoja3!$B$4,[9]Hoja3!$A$4,IF(K2011=[9]Hoja3!$B$5,[9]Hoja3!$A$5,IF(K2011=[9]Hoja3!$B$6,[9]Hoja3!$A$6,IF(K2011=[9]Hoja3!$B$7,[9]Hoja3!$A$7,IF(K2011=[9]Hoja3!$B$8,[9]Hoja3!$A$8,IF(K2011=[9]Hoja3!$B$9,[9]Hoja3!$A$9,IF(K2011=[9]Hoja3!$B$10,[9]Hoja3!$A$10,IF(K2011=[9]Hoja3!$B$11,[9]Hoja3!$A$11,IF(K2011=[9]Hoja3!$B$12,[9]Hoja3!$A$12,IF(K2011=[9]Hoja3!$B$13,[9]Hoja3!$A$13,IF(K2011=[9]Hoja3!$B$14,[9]Hoja3!$A$14,"")))))))))))))</f>
        <v>CCE-05</v>
      </c>
      <c r="M2011" s="2" t="s">
        <v>57</v>
      </c>
      <c r="N2011" s="2">
        <v>0</v>
      </c>
      <c r="O2011" s="4">
        <v>118164800</v>
      </c>
      <c r="P2011" s="4">
        <v>118164800</v>
      </c>
      <c r="Q2011" s="1">
        <v>0</v>
      </c>
      <c r="R2011" s="2">
        <v>0</v>
      </c>
      <c r="S2011" s="2" t="s">
        <v>3083</v>
      </c>
      <c r="T2011" s="2" t="s">
        <v>3084</v>
      </c>
      <c r="U2011" s="2" t="s">
        <v>3083</v>
      </c>
      <c r="V2011" s="2" t="s">
        <v>3084</v>
      </c>
      <c r="W2011" s="2" t="s">
        <v>3085</v>
      </c>
      <c r="X2011" s="2">
        <v>3241000</v>
      </c>
      <c r="Y2011" s="96" t="s">
        <v>3086</v>
      </c>
    </row>
    <row r="2012" spans="1:25" ht="180" x14ac:dyDescent="0.2">
      <c r="A2012" s="2" t="s">
        <v>3087</v>
      </c>
      <c r="B2012" s="2" t="str">
        <f>IFERROR(VLOOKUP(VALUE(MID(A2012,1,IF(VALUE(MID(A2012,1,3))=898,3,4))),[9]Hoja1!$A$3:$K$222,2,0),"")</f>
        <v xml:space="preserve">1058 Participación ciudadana para el reencuentro, la reconciliación y la paz </v>
      </c>
      <c r="C2012" s="2" t="s">
        <v>3074</v>
      </c>
      <c r="D2012" s="2" t="s">
        <v>3075</v>
      </c>
      <c r="E2012" s="2">
        <v>80101509</v>
      </c>
      <c r="F2012" s="28" t="s">
        <v>3088</v>
      </c>
      <c r="G2012" s="3">
        <v>1</v>
      </c>
      <c r="H2012" s="3">
        <v>1</v>
      </c>
      <c r="I2012" s="2">
        <v>11</v>
      </c>
      <c r="J2012" s="2">
        <v>1</v>
      </c>
      <c r="K2012" s="2" t="s">
        <v>30</v>
      </c>
      <c r="L2012" s="2" t="str">
        <f>IF(K2012=[9]Hoja3!$B$2,[9]Hoja3!$A$2,IF(K2012=[9]Hoja3!$B$3,[9]Hoja3!$A$3,IF(K2012=[9]Hoja3!$B$4,[9]Hoja3!$A$4,IF(K2012=[9]Hoja3!$B$5,[9]Hoja3!$A$5,IF(K2012=[9]Hoja3!$B$6,[9]Hoja3!$A$6,IF(K2012=[9]Hoja3!$B$7,[9]Hoja3!$A$7,IF(K2012=[9]Hoja3!$B$8,[9]Hoja3!$A$8,IF(K2012=[9]Hoja3!$B$9,[9]Hoja3!$A$9,IF(K2012=[9]Hoja3!$B$10,[9]Hoja3!$A$10,IF(K2012=[9]Hoja3!$B$11,[9]Hoja3!$A$11,IF(K2012=[9]Hoja3!$B$12,[9]Hoja3!$A$12,IF(K2012=[9]Hoja3!$B$13,[9]Hoja3!$A$13,IF(K2012=[9]Hoja3!$B$14,[9]Hoja3!$A$14,"")))))))))))))</f>
        <v>CCE-05</v>
      </c>
      <c r="M2012" s="2" t="s">
        <v>57</v>
      </c>
      <c r="N2012" s="2">
        <v>0</v>
      </c>
      <c r="O2012" s="4">
        <v>66000000</v>
      </c>
      <c r="P2012" s="4">
        <v>66000000</v>
      </c>
      <c r="Q2012" s="1">
        <v>0</v>
      </c>
      <c r="R2012" s="2">
        <v>0</v>
      </c>
      <c r="S2012" s="2" t="s">
        <v>3083</v>
      </c>
      <c r="T2012" s="2" t="s">
        <v>3084</v>
      </c>
      <c r="U2012" s="2" t="s">
        <v>3083</v>
      </c>
      <c r="V2012" s="2" t="s">
        <v>3084</v>
      </c>
      <c r="W2012" s="2" t="s">
        <v>3085</v>
      </c>
      <c r="X2012" s="2">
        <v>3241000</v>
      </c>
      <c r="Y2012" s="96" t="s">
        <v>3086</v>
      </c>
    </row>
    <row r="2013" spans="1:25" ht="150" x14ac:dyDescent="0.2">
      <c r="A2013" s="2" t="s">
        <v>3089</v>
      </c>
      <c r="B2013" s="2" t="str">
        <f>IFERROR(VLOOKUP(VALUE(MID(A2013,1,IF(VALUE(MID(A2013,1,3))=898,3,4))),[9]Hoja1!$A$3:$K$222,2,0),"")</f>
        <v xml:space="preserve">1058 Participación ciudadana para el reencuentro, la reconciliación y la paz </v>
      </c>
      <c r="C2013" s="2" t="s">
        <v>3074</v>
      </c>
      <c r="D2013" s="2" t="s">
        <v>3075</v>
      </c>
      <c r="E2013" s="2">
        <v>80101509</v>
      </c>
      <c r="F2013" s="2" t="s">
        <v>3090</v>
      </c>
      <c r="G2013" s="3">
        <v>1</v>
      </c>
      <c r="H2013" s="3">
        <v>1</v>
      </c>
      <c r="I2013" s="2">
        <v>11</v>
      </c>
      <c r="J2013" s="2">
        <v>1</v>
      </c>
      <c r="K2013" s="2" t="s">
        <v>30</v>
      </c>
      <c r="L2013" s="2" t="str">
        <f>IF(K2013=[9]Hoja3!$B$2,[9]Hoja3!$A$2,IF(K2013=[9]Hoja3!$B$3,[9]Hoja3!$A$3,IF(K2013=[9]Hoja3!$B$4,[9]Hoja3!$A$4,IF(K2013=[9]Hoja3!$B$5,[9]Hoja3!$A$5,IF(K2013=[9]Hoja3!$B$6,[9]Hoja3!$A$6,IF(K2013=[9]Hoja3!$B$7,[9]Hoja3!$A$7,IF(K2013=[9]Hoja3!$B$8,[9]Hoja3!$A$8,IF(K2013=[9]Hoja3!$B$9,[9]Hoja3!$A$9,IF(K2013=[9]Hoja3!$B$10,[9]Hoja3!$A$10,IF(K2013=[9]Hoja3!$B$11,[9]Hoja3!$A$11,IF(K2013=[9]Hoja3!$B$12,[9]Hoja3!$A$12,IF(K2013=[9]Hoja3!$B$13,[9]Hoja3!$A$13,IF(K2013=[9]Hoja3!$B$14,[9]Hoja3!$A$14,"")))))))))))))</f>
        <v>CCE-05</v>
      </c>
      <c r="M2013" s="2" t="s">
        <v>57</v>
      </c>
      <c r="N2013" s="2">
        <v>0</v>
      </c>
      <c r="O2013" s="4">
        <v>52349440</v>
      </c>
      <c r="P2013" s="4">
        <v>52349440</v>
      </c>
      <c r="Q2013" s="1">
        <v>0</v>
      </c>
      <c r="R2013" s="2">
        <v>0</v>
      </c>
      <c r="S2013" s="2" t="s">
        <v>3083</v>
      </c>
      <c r="T2013" s="2" t="s">
        <v>3084</v>
      </c>
      <c r="U2013" s="2" t="s">
        <v>3083</v>
      </c>
      <c r="V2013" s="2" t="s">
        <v>3084</v>
      </c>
      <c r="W2013" s="2" t="s">
        <v>3085</v>
      </c>
      <c r="X2013" s="2">
        <v>3241000</v>
      </c>
      <c r="Y2013" s="96" t="s">
        <v>3086</v>
      </c>
    </row>
    <row r="2014" spans="1:25" ht="165" x14ac:dyDescent="0.2">
      <c r="A2014" s="2" t="s">
        <v>3091</v>
      </c>
      <c r="B2014" s="2" t="str">
        <f>IFERROR(VLOOKUP(VALUE(MID(A2014,1,IF(VALUE(MID(A2014,1,3))=898,3,4))),[9]Hoja1!$A$3:$K$222,2,0),"")</f>
        <v xml:space="preserve">1058 Participación ciudadana para el reencuentro, la reconciliación y la paz </v>
      </c>
      <c r="C2014" s="2" t="s">
        <v>3074</v>
      </c>
      <c r="D2014" s="2" t="s">
        <v>3075</v>
      </c>
      <c r="E2014" s="2">
        <v>93151509</v>
      </c>
      <c r="F2014" s="2" t="s">
        <v>3092</v>
      </c>
      <c r="G2014" s="3">
        <v>1</v>
      </c>
      <c r="H2014" s="3">
        <v>1</v>
      </c>
      <c r="I2014" s="2">
        <v>11</v>
      </c>
      <c r="J2014" s="2">
        <v>1</v>
      </c>
      <c r="K2014" s="2" t="s">
        <v>30</v>
      </c>
      <c r="L2014" s="2" t="str">
        <f>IF(K2014=[9]Hoja3!$B$2,[9]Hoja3!$A$2,IF(K2014=[9]Hoja3!$B$3,[9]Hoja3!$A$3,IF(K2014=[9]Hoja3!$B$4,[9]Hoja3!$A$4,IF(K2014=[9]Hoja3!$B$5,[9]Hoja3!$A$5,IF(K2014=[9]Hoja3!$B$6,[9]Hoja3!$A$6,IF(K2014=[9]Hoja3!$B$7,[9]Hoja3!$A$7,IF(K2014=[9]Hoja3!$B$8,[9]Hoja3!$A$8,IF(K2014=[9]Hoja3!$B$9,[9]Hoja3!$A$9,IF(K2014=[9]Hoja3!$B$10,[9]Hoja3!$A$10,IF(K2014=[9]Hoja3!$B$11,[9]Hoja3!$A$11,IF(K2014=[9]Hoja3!$B$12,[9]Hoja3!$A$12,IF(K2014=[9]Hoja3!$B$13,[9]Hoja3!$A$13,IF(K2014=[9]Hoja3!$B$14,[9]Hoja3!$A$14,"")))))))))))))</f>
        <v>CCE-05</v>
      </c>
      <c r="M2014" s="2" t="s">
        <v>57</v>
      </c>
      <c r="N2014" s="2">
        <v>0</v>
      </c>
      <c r="O2014" s="4">
        <v>42900000</v>
      </c>
      <c r="P2014" s="4">
        <v>42900000</v>
      </c>
      <c r="Q2014" s="1">
        <v>0</v>
      </c>
      <c r="R2014" s="2">
        <v>0</v>
      </c>
      <c r="S2014" s="2" t="s">
        <v>3083</v>
      </c>
      <c r="T2014" s="2" t="s">
        <v>3084</v>
      </c>
      <c r="U2014" s="2" t="s">
        <v>3083</v>
      </c>
      <c r="V2014" s="2" t="s">
        <v>3084</v>
      </c>
      <c r="W2014" s="2" t="s">
        <v>3085</v>
      </c>
      <c r="X2014" s="2">
        <v>3241000</v>
      </c>
      <c r="Y2014" s="96" t="s">
        <v>3086</v>
      </c>
    </row>
    <row r="2015" spans="1:25" ht="180" x14ac:dyDescent="0.2">
      <c r="A2015" s="2" t="s">
        <v>3093</v>
      </c>
      <c r="B2015" s="2" t="str">
        <f>IFERROR(VLOOKUP(VALUE(MID(A2015,1,IF(VALUE(MID(A2015,1,3))=898,3,4))),[9]Hoja1!$A$3:$K$222,2,0),"")</f>
        <v xml:space="preserve">1058 Participación ciudadana para el reencuentro, la reconciliación y la paz </v>
      </c>
      <c r="C2015" s="2" t="s">
        <v>3074</v>
      </c>
      <c r="D2015" s="2" t="s">
        <v>3075</v>
      </c>
      <c r="E2015" s="2">
        <v>80101509</v>
      </c>
      <c r="F2015" s="2" t="s">
        <v>3094</v>
      </c>
      <c r="G2015" s="3">
        <v>1</v>
      </c>
      <c r="H2015" s="3">
        <v>1</v>
      </c>
      <c r="I2015" s="2">
        <v>11</v>
      </c>
      <c r="J2015" s="2">
        <v>1</v>
      </c>
      <c r="K2015" s="2" t="s">
        <v>30</v>
      </c>
      <c r="L2015" s="2" t="str">
        <f>IF(K2015=[9]Hoja3!$B$2,[9]Hoja3!$A$2,IF(K2015=[9]Hoja3!$B$3,[9]Hoja3!$A$3,IF(K2015=[9]Hoja3!$B$4,[9]Hoja3!$A$4,IF(K2015=[9]Hoja3!$B$5,[9]Hoja3!$A$5,IF(K2015=[9]Hoja3!$B$6,[9]Hoja3!$A$6,IF(K2015=[9]Hoja3!$B$7,[9]Hoja3!$A$7,IF(K2015=[9]Hoja3!$B$8,[9]Hoja3!$A$8,IF(K2015=[9]Hoja3!$B$9,[9]Hoja3!$A$9,IF(K2015=[9]Hoja3!$B$10,[9]Hoja3!$A$10,IF(K2015=[9]Hoja3!$B$11,[9]Hoja3!$A$11,IF(K2015=[9]Hoja3!$B$12,[9]Hoja3!$A$12,IF(K2015=[9]Hoja3!$B$13,[9]Hoja3!$A$13,IF(K2015=[9]Hoja3!$B$14,[9]Hoja3!$A$14,"")))))))))))))</f>
        <v>CCE-05</v>
      </c>
      <c r="M2015" s="2" t="s">
        <v>57</v>
      </c>
      <c r="N2015" s="2">
        <v>0</v>
      </c>
      <c r="O2015" s="4">
        <v>46389200</v>
      </c>
      <c r="P2015" s="4">
        <v>46389200</v>
      </c>
      <c r="Q2015" s="1">
        <v>0</v>
      </c>
      <c r="R2015" s="2">
        <v>0</v>
      </c>
      <c r="S2015" s="2" t="s">
        <v>3083</v>
      </c>
      <c r="T2015" s="2" t="s">
        <v>3084</v>
      </c>
      <c r="U2015" s="2" t="s">
        <v>3083</v>
      </c>
      <c r="V2015" s="2" t="s">
        <v>3084</v>
      </c>
      <c r="W2015" s="2" t="s">
        <v>3085</v>
      </c>
      <c r="X2015" s="2">
        <v>3241000</v>
      </c>
      <c r="Y2015" s="96" t="s">
        <v>3086</v>
      </c>
    </row>
    <row r="2016" spans="1:25" ht="165" x14ac:dyDescent="0.2">
      <c r="A2016" s="2" t="s">
        <v>3095</v>
      </c>
      <c r="B2016" s="2" t="str">
        <f>IFERROR(VLOOKUP(VALUE(MID(A2016,1,IF(VALUE(MID(A2016,1,3))=898,3,4))),[9]Hoja1!$A$3:$K$222,2,0),"")</f>
        <v xml:space="preserve">1058 Participación ciudadana para el reencuentro, la reconciliación y la paz </v>
      </c>
      <c r="C2016" s="2" t="s">
        <v>3074</v>
      </c>
      <c r="D2016" s="2" t="s">
        <v>3075</v>
      </c>
      <c r="E2016" s="2">
        <v>93151509</v>
      </c>
      <c r="F2016" s="2" t="s">
        <v>3096</v>
      </c>
      <c r="G2016" s="3">
        <v>1</v>
      </c>
      <c r="H2016" s="3">
        <v>1</v>
      </c>
      <c r="I2016" s="2">
        <v>10</v>
      </c>
      <c r="J2016" s="2">
        <v>1</v>
      </c>
      <c r="K2016" s="2" t="s">
        <v>30</v>
      </c>
      <c r="L2016" s="2" t="str">
        <f>IF(K2016=[9]Hoja3!$B$2,[9]Hoja3!$A$2,IF(K2016=[9]Hoja3!$B$3,[9]Hoja3!$A$3,IF(K2016=[9]Hoja3!$B$4,[9]Hoja3!$A$4,IF(K2016=[9]Hoja3!$B$5,[9]Hoja3!$A$5,IF(K2016=[9]Hoja3!$B$6,[9]Hoja3!$A$6,IF(K2016=[9]Hoja3!$B$7,[9]Hoja3!$A$7,IF(K2016=[9]Hoja3!$B$8,[9]Hoja3!$A$8,IF(K2016=[9]Hoja3!$B$9,[9]Hoja3!$A$9,IF(K2016=[9]Hoja3!$B$10,[9]Hoja3!$A$10,IF(K2016=[9]Hoja3!$B$11,[9]Hoja3!$A$11,IF(K2016=[9]Hoja3!$B$12,[9]Hoja3!$A$12,IF(K2016=[9]Hoja3!$B$13,[9]Hoja3!$A$13,IF(K2016=[9]Hoja3!$B$14,[9]Hoja3!$A$14,"")))))))))))))</f>
        <v>CCE-05</v>
      </c>
      <c r="M2016" s="2" t="s">
        <v>57</v>
      </c>
      <c r="N2016" s="2">
        <v>0</v>
      </c>
      <c r="O2016" s="4">
        <v>44772000</v>
      </c>
      <c r="P2016" s="4">
        <v>44772000</v>
      </c>
      <c r="Q2016" s="1">
        <v>0</v>
      </c>
      <c r="R2016" s="2">
        <v>0</v>
      </c>
      <c r="S2016" s="2" t="s">
        <v>3083</v>
      </c>
      <c r="T2016" s="2" t="s">
        <v>3084</v>
      </c>
      <c r="U2016" s="2" t="s">
        <v>3083</v>
      </c>
      <c r="V2016" s="2" t="s">
        <v>3084</v>
      </c>
      <c r="W2016" s="2" t="s">
        <v>3085</v>
      </c>
      <c r="X2016" s="2">
        <v>3241000</v>
      </c>
      <c r="Y2016" s="96" t="s">
        <v>3086</v>
      </c>
    </row>
    <row r="2017" spans="1:25" ht="180" x14ac:dyDescent="0.2">
      <c r="A2017" s="2" t="s">
        <v>3097</v>
      </c>
      <c r="B2017" s="2" t="str">
        <f>IFERROR(VLOOKUP(VALUE(MID(A2017,1,IF(VALUE(MID(A2017,1,3))=898,3,4))),[9]Hoja1!$A$3:$K$222,2,0),"")</f>
        <v xml:space="preserve">1058 Participación ciudadana para el reencuentro, la reconciliación y la paz </v>
      </c>
      <c r="C2017" s="2" t="s">
        <v>3098</v>
      </c>
      <c r="D2017" s="2" t="s">
        <v>3099</v>
      </c>
      <c r="E2017" s="2">
        <v>80101504</v>
      </c>
      <c r="F2017" s="2" t="s">
        <v>3100</v>
      </c>
      <c r="G2017" s="3">
        <v>1</v>
      </c>
      <c r="H2017" s="3">
        <v>1</v>
      </c>
      <c r="I2017" s="2">
        <v>11</v>
      </c>
      <c r="J2017" s="2">
        <v>1</v>
      </c>
      <c r="K2017" s="2" t="s">
        <v>30</v>
      </c>
      <c r="L2017" s="2" t="str">
        <f>IF(K2017=[9]Hoja3!$B$2,[9]Hoja3!$A$2,IF(K2017=[9]Hoja3!$B$3,[9]Hoja3!$A$3,IF(K2017=[9]Hoja3!$B$4,[9]Hoja3!$A$4,IF(K2017=[9]Hoja3!$B$5,[9]Hoja3!$A$5,IF(K2017=[9]Hoja3!$B$6,[9]Hoja3!$A$6,IF(K2017=[9]Hoja3!$B$7,[9]Hoja3!$A$7,IF(K2017=[9]Hoja3!$B$8,[9]Hoja3!$A$8,IF(K2017=[9]Hoja3!$B$9,[9]Hoja3!$A$9,IF(K2017=[9]Hoja3!$B$10,[9]Hoja3!$A$10,IF(K2017=[9]Hoja3!$B$11,[9]Hoja3!$A$11,IF(K2017=[9]Hoja3!$B$12,[9]Hoja3!$A$12,IF(K2017=[9]Hoja3!$B$13,[9]Hoja3!$A$13,IF(K2017=[9]Hoja3!$B$14,[9]Hoja3!$A$14,"")))))))))))))</f>
        <v>CCE-05</v>
      </c>
      <c r="M2017" s="2" t="s">
        <v>57</v>
      </c>
      <c r="N2017" s="2">
        <v>0</v>
      </c>
      <c r="O2017" s="4">
        <v>107078400</v>
      </c>
      <c r="P2017" s="5">
        <v>107078400</v>
      </c>
      <c r="Q2017" s="1">
        <v>0</v>
      </c>
      <c r="R2017" s="2">
        <v>0</v>
      </c>
      <c r="S2017" s="2" t="s">
        <v>3083</v>
      </c>
      <c r="T2017" s="2" t="s">
        <v>3084</v>
      </c>
      <c r="U2017" s="2" t="s">
        <v>3083</v>
      </c>
      <c r="V2017" s="2" t="s">
        <v>3084</v>
      </c>
      <c r="W2017" s="2" t="s">
        <v>3085</v>
      </c>
      <c r="X2017" s="2">
        <v>3241000</v>
      </c>
      <c r="Y2017" s="96" t="s">
        <v>3086</v>
      </c>
    </row>
    <row r="2018" spans="1:25" ht="180" x14ac:dyDescent="0.2">
      <c r="A2018" s="2" t="s">
        <v>3101</v>
      </c>
      <c r="B2018" s="2" t="str">
        <f>IFERROR(VLOOKUP(VALUE(MID(A2018,1,IF(VALUE(MID(A2018,1,3))=898,3,4))),[9]Hoja1!$A$3:$K$222,2,0),"")</f>
        <v xml:space="preserve">1058 Participación ciudadana para el reencuentro, la reconciliación y la paz </v>
      </c>
      <c r="C2018" s="2" t="s">
        <v>3098</v>
      </c>
      <c r="D2018" s="2" t="s">
        <v>3099</v>
      </c>
      <c r="E2018" s="2">
        <v>80101604</v>
      </c>
      <c r="F2018" s="2" t="s">
        <v>3102</v>
      </c>
      <c r="G2018" s="3">
        <v>1</v>
      </c>
      <c r="H2018" s="3">
        <v>1</v>
      </c>
      <c r="I2018" s="2">
        <v>11</v>
      </c>
      <c r="J2018" s="2">
        <v>1</v>
      </c>
      <c r="K2018" s="2" t="s">
        <v>30</v>
      </c>
      <c r="L2018" s="2" t="str">
        <f>IF(K2018=[9]Hoja3!$B$2,[9]Hoja3!$A$2,IF(K2018=[9]Hoja3!$B$3,[9]Hoja3!$A$3,IF(K2018=[9]Hoja3!$B$4,[9]Hoja3!$A$4,IF(K2018=[9]Hoja3!$B$5,[9]Hoja3!$A$5,IF(K2018=[9]Hoja3!$B$6,[9]Hoja3!$A$6,IF(K2018=[9]Hoja3!$B$7,[9]Hoja3!$A$7,IF(K2018=[9]Hoja3!$B$8,[9]Hoja3!$A$8,IF(K2018=[9]Hoja3!$B$9,[9]Hoja3!$A$9,IF(K2018=[9]Hoja3!$B$10,[9]Hoja3!$A$10,IF(K2018=[9]Hoja3!$B$11,[9]Hoja3!$A$11,IF(K2018=[9]Hoja3!$B$12,[9]Hoja3!$A$12,IF(K2018=[9]Hoja3!$B$13,[9]Hoja3!$A$13,IF(K2018=[9]Hoja3!$B$14,[9]Hoja3!$A$14,"")))))))))))))</f>
        <v>CCE-05</v>
      </c>
      <c r="M2018" s="2" t="s">
        <v>57</v>
      </c>
      <c r="N2018" s="2">
        <v>0</v>
      </c>
      <c r="O2018" s="4">
        <v>71500000</v>
      </c>
      <c r="P2018" s="5">
        <v>71500000</v>
      </c>
      <c r="Q2018" s="1">
        <v>0</v>
      </c>
      <c r="R2018" s="2">
        <v>0</v>
      </c>
      <c r="S2018" s="2" t="s">
        <v>3083</v>
      </c>
      <c r="T2018" s="2" t="s">
        <v>3084</v>
      </c>
      <c r="U2018" s="2" t="s">
        <v>3083</v>
      </c>
      <c r="V2018" s="2" t="s">
        <v>3084</v>
      </c>
      <c r="W2018" s="2" t="s">
        <v>3085</v>
      </c>
      <c r="X2018" s="2">
        <v>3241000</v>
      </c>
      <c r="Y2018" s="96" t="s">
        <v>3086</v>
      </c>
    </row>
    <row r="2019" spans="1:25" ht="150" x14ac:dyDescent="0.2">
      <c r="A2019" s="2" t="s">
        <v>3103</v>
      </c>
      <c r="B2019" s="2" t="str">
        <f>IFERROR(VLOOKUP(VALUE(MID(A2019,1,IF(VALUE(MID(A2019,1,3))=898,3,4))),[9]Hoja1!$A$3:$K$222,2,0),"")</f>
        <v xml:space="preserve">1058 Participación ciudadana para el reencuentro, la reconciliación y la paz </v>
      </c>
      <c r="C2019" s="2" t="s">
        <v>3098</v>
      </c>
      <c r="D2019" s="2" t="s">
        <v>3099</v>
      </c>
      <c r="E2019" s="2">
        <v>80101604</v>
      </c>
      <c r="F2019" s="2" t="s">
        <v>3104</v>
      </c>
      <c r="G2019" s="3">
        <v>1</v>
      </c>
      <c r="H2019" s="3">
        <v>1</v>
      </c>
      <c r="I2019" s="2">
        <v>6.5</v>
      </c>
      <c r="J2019" s="2">
        <v>1</v>
      </c>
      <c r="K2019" s="2" t="s">
        <v>30</v>
      </c>
      <c r="L2019" s="2" t="str">
        <f>IF(K2019=[9]Hoja3!$B$2,[9]Hoja3!$A$2,IF(K2019=[9]Hoja3!$B$3,[9]Hoja3!$A$3,IF(K2019=[9]Hoja3!$B$4,[9]Hoja3!$A$4,IF(K2019=[9]Hoja3!$B$5,[9]Hoja3!$A$5,IF(K2019=[9]Hoja3!$B$6,[9]Hoja3!$A$6,IF(K2019=[9]Hoja3!$B$7,[9]Hoja3!$A$7,IF(K2019=[9]Hoja3!$B$8,[9]Hoja3!$A$8,IF(K2019=[9]Hoja3!$B$9,[9]Hoja3!$A$9,IF(K2019=[9]Hoja3!$B$10,[9]Hoja3!$A$10,IF(K2019=[9]Hoja3!$B$11,[9]Hoja3!$A$11,IF(K2019=[9]Hoja3!$B$12,[9]Hoja3!$A$12,IF(K2019=[9]Hoja3!$B$13,[9]Hoja3!$A$13,IF(K2019=[9]Hoja3!$B$14,[9]Hoja3!$A$14,"")))))))))))))</f>
        <v>CCE-05</v>
      </c>
      <c r="M2019" s="2" t="s">
        <v>57</v>
      </c>
      <c r="N2019" s="2">
        <v>0</v>
      </c>
      <c r="O2019" s="4">
        <v>30230720</v>
      </c>
      <c r="P2019" s="5">
        <v>30230720</v>
      </c>
      <c r="Q2019" s="1">
        <v>0</v>
      </c>
      <c r="R2019" s="2">
        <v>0</v>
      </c>
      <c r="S2019" s="2" t="s">
        <v>3083</v>
      </c>
      <c r="T2019" s="2" t="s">
        <v>3084</v>
      </c>
      <c r="U2019" s="2" t="s">
        <v>3083</v>
      </c>
      <c r="V2019" s="2" t="s">
        <v>3084</v>
      </c>
      <c r="W2019" s="2" t="s">
        <v>3085</v>
      </c>
      <c r="X2019" s="2">
        <v>3241000</v>
      </c>
      <c r="Y2019" s="96" t="s">
        <v>3086</v>
      </c>
    </row>
    <row r="2020" spans="1:25" ht="165" x14ac:dyDescent="0.2">
      <c r="A2020" s="2" t="s">
        <v>3105</v>
      </c>
      <c r="B2020" s="2" t="str">
        <f>IFERROR(VLOOKUP(VALUE(MID(A2020,1,IF(VALUE(MID(A2020,1,3))=898,3,4))),[9]Hoja1!$A$3:$K$222,2,0),"")</f>
        <v xml:space="preserve">1058 Participación ciudadana para el reencuentro, la reconciliación y la paz </v>
      </c>
      <c r="C2020" s="2" t="s">
        <v>3098</v>
      </c>
      <c r="D2020" s="2" t="s">
        <v>3099</v>
      </c>
      <c r="E2020" s="2">
        <v>80101604</v>
      </c>
      <c r="F2020" s="2" t="s">
        <v>3106</v>
      </c>
      <c r="G2020" s="3">
        <v>1</v>
      </c>
      <c r="H2020" s="3">
        <v>1</v>
      </c>
      <c r="I2020" s="2">
        <v>11</v>
      </c>
      <c r="J2020" s="2">
        <v>1</v>
      </c>
      <c r="K2020" s="2" t="s">
        <v>30</v>
      </c>
      <c r="L2020" s="2" t="str">
        <f>IF(K2020=[9]Hoja3!$B$2,[9]Hoja3!$A$2,IF(K2020=[9]Hoja3!$B$3,[9]Hoja3!$A$3,IF(K2020=[9]Hoja3!$B$4,[9]Hoja3!$A$4,IF(K2020=[9]Hoja3!$B$5,[9]Hoja3!$A$5,IF(K2020=[9]Hoja3!$B$6,[9]Hoja3!$A$6,IF(K2020=[9]Hoja3!$B$7,[9]Hoja3!$A$7,IF(K2020=[9]Hoja3!$B$8,[9]Hoja3!$A$8,IF(K2020=[9]Hoja3!$B$9,[9]Hoja3!$A$9,IF(K2020=[9]Hoja3!$B$10,[9]Hoja3!$A$10,IF(K2020=[9]Hoja3!$B$11,[9]Hoja3!$A$11,IF(K2020=[9]Hoja3!$B$12,[9]Hoja3!$A$12,IF(K2020=[9]Hoja3!$B$13,[9]Hoja3!$A$13,IF(K2020=[9]Hoja3!$B$14,[9]Hoja3!$A$14,"")))))))))))))</f>
        <v>CCE-05</v>
      </c>
      <c r="M2020" s="2" t="s">
        <v>57</v>
      </c>
      <c r="N2020" s="2">
        <v>0</v>
      </c>
      <c r="O2020" s="11">
        <v>60577000</v>
      </c>
      <c r="P2020" s="11">
        <v>60577000</v>
      </c>
      <c r="Q2020" s="1">
        <v>0</v>
      </c>
      <c r="R2020" s="2">
        <v>0</v>
      </c>
      <c r="S2020" s="2" t="s">
        <v>3083</v>
      </c>
      <c r="T2020" s="2" t="s">
        <v>3084</v>
      </c>
      <c r="U2020" s="2" t="s">
        <v>3083</v>
      </c>
      <c r="V2020" s="2" t="s">
        <v>3084</v>
      </c>
      <c r="W2020" s="2" t="s">
        <v>3085</v>
      </c>
      <c r="X2020" s="2">
        <v>3241000</v>
      </c>
      <c r="Y2020" s="96" t="s">
        <v>3086</v>
      </c>
    </row>
    <row r="2021" spans="1:25" ht="165" x14ac:dyDescent="0.2">
      <c r="A2021" s="2" t="s">
        <v>3107</v>
      </c>
      <c r="B2021" s="2" t="str">
        <f>IFERROR(VLOOKUP(VALUE(MID(A2021,1,IF(VALUE(MID(A2021,1,3))=898,3,4))),[9]Hoja1!$A$3:$K$222,2,0),"")</f>
        <v xml:space="preserve">1058 Participación ciudadana para el reencuentro, la reconciliación y la paz </v>
      </c>
      <c r="C2021" s="2" t="s">
        <v>3098</v>
      </c>
      <c r="D2021" s="2" t="s">
        <v>3099</v>
      </c>
      <c r="E2021" s="2">
        <v>80101604</v>
      </c>
      <c r="F2021" s="2" t="s">
        <v>3108</v>
      </c>
      <c r="G2021" s="3">
        <v>1</v>
      </c>
      <c r="H2021" s="3">
        <v>1</v>
      </c>
      <c r="I2021" s="2">
        <v>11</v>
      </c>
      <c r="J2021" s="2">
        <v>1</v>
      </c>
      <c r="K2021" s="2" t="s">
        <v>30</v>
      </c>
      <c r="L2021" s="2" t="str">
        <f>IF(K2021=[9]Hoja3!$B$2,[9]Hoja3!$A$2,IF(K2021=[9]Hoja3!$B$3,[9]Hoja3!$A$3,IF(K2021=[9]Hoja3!$B$4,[9]Hoja3!$A$4,IF(K2021=[9]Hoja3!$B$5,[9]Hoja3!$A$5,IF(K2021=[9]Hoja3!$B$6,[9]Hoja3!$A$6,IF(K2021=[9]Hoja3!$B$7,[9]Hoja3!$A$7,IF(K2021=[9]Hoja3!$B$8,[9]Hoja3!$A$8,IF(K2021=[9]Hoja3!$B$9,[9]Hoja3!$A$9,IF(K2021=[9]Hoja3!$B$10,[9]Hoja3!$A$10,IF(K2021=[9]Hoja3!$B$11,[9]Hoja3!$A$11,IF(K2021=[9]Hoja3!$B$12,[9]Hoja3!$A$12,IF(K2021=[9]Hoja3!$B$13,[9]Hoja3!$A$13,IF(K2021=[9]Hoja3!$B$14,[9]Hoja3!$A$14,"")))))))))))))</f>
        <v>CCE-05</v>
      </c>
      <c r="M2021" s="2" t="s">
        <v>57</v>
      </c>
      <c r="N2021" s="2">
        <v>0</v>
      </c>
      <c r="O2021" s="4">
        <v>71500000</v>
      </c>
      <c r="P2021" s="5">
        <v>71500000</v>
      </c>
      <c r="Q2021" s="1">
        <v>0</v>
      </c>
      <c r="R2021" s="2">
        <v>0</v>
      </c>
      <c r="S2021" s="2" t="s">
        <v>3083</v>
      </c>
      <c r="T2021" s="2" t="s">
        <v>3084</v>
      </c>
      <c r="U2021" s="2" t="s">
        <v>3083</v>
      </c>
      <c r="V2021" s="2" t="s">
        <v>3084</v>
      </c>
      <c r="W2021" s="2" t="s">
        <v>3085</v>
      </c>
      <c r="X2021" s="2">
        <v>3241000</v>
      </c>
      <c r="Y2021" s="96" t="s">
        <v>3086</v>
      </c>
    </row>
    <row r="2022" spans="1:25" ht="150" x14ac:dyDescent="0.2">
      <c r="A2022" s="2" t="s">
        <v>3109</v>
      </c>
      <c r="B2022" s="2" t="str">
        <f>IFERROR(VLOOKUP(VALUE(MID(A2022,1,IF(VALUE(MID(A2022,1,3))=898,3,4))),[9]Hoja1!$A$3:$K$222,2,0),"")</f>
        <v xml:space="preserve">1058 Participación ciudadana para el reencuentro, la reconciliación y la paz </v>
      </c>
      <c r="C2022" s="2" t="s">
        <v>3098</v>
      </c>
      <c r="D2022" s="2" t="s">
        <v>3099</v>
      </c>
      <c r="E2022" s="2">
        <v>93151507</v>
      </c>
      <c r="F2022" s="2" t="s">
        <v>3110</v>
      </c>
      <c r="G2022" s="3">
        <v>1</v>
      </c>
      <c r="H2022" s="3">
        <v>1</v>
      </c>
      <c r="I2022" s="2">
        <v>11</v>
      </c>
      <c r="J2022" s="2">
        <v>1</v>
      </c>
      <c r="K2022" s="2" t="s">
        <v>30</v>
      </c>
      <c r="L2022" s="2" t="str">
        <f>IF(K2022=[9]Hoja3!$B$2,[9]Hoja3!$A$2,IF(K2022=[9]Hoja3!$B$3,[9]Hoja3!$A$3,IF(K2022=[9]Hoja3!$B$4,[9]Hoja3!$A$4,IF(K2022=[9]Hoja3!$B$5,[9]Hoja3!$A$5,IF(K2022=[9]Hoja3!$B$6,[9]Hoja3!$A$6,IF(K2022=[9]Hoja3!$B$7,[9]Hoja3!$A$7,IF(K2022=[9]Hoja3!$B$8,[9]Hoja3!$A$8,IF(K2022=[9]Hoja3!$B$9,[9]Hoja3!$A$9,IF(K2022=[9]Hoja3!$B$10,[9]Hoja3!$A$10,IF(K2022=[9]Hoja3!$B$11,[9]Hoja3!$A$11,IF(K2022=[9]Hoja3!$B$12,[9]Hoja3!$A$12,IF(K2022=[9]Hoja3!$B$13,[9]Hoja3!$A$13,IF(K2022=[9]Hoja3!$B$14,[9]Hoja3!$A$14,"")))))))))))))</f>
        <v>CCE-05</v>
      </c>
      <c r="M2022" s="2" t="s">
        <v>57</v>
      </c>
      <c r="N2022" s="2">
        <v>0</v>
      </c>
      <c r="O2022" s="4">
        <v>32032000</v>
      </c>
      <c r="P2022" s="5">
        <v>32032000</v>
      </c>
      <c r="Q2022" s="1">
        <v>0</v>
      </c>
      <c r="R2022" s="2">
        <v>0</v>
      </c>
      <c r="S2022" s="2" t="s">
        <v>3083</v>
      </c>
      <c r="T2022" s="2" t="s">
        <v>3084</v>
      </c>
      <c r="U2022" s="2" t="s">
        <v>3083</v>
      </c>
      <c r="V2022" s="2" t="s">
        <v>3084</v>
      </c>
      <c r="W2022" s="2" t="s">
        <v>3085</v>
      </c>
      <c r="X2022" s="2">
        <v>3241000</v>
      </c>
      <c r="Y2022" s="96" t="s">
        <v>3086</v>
      </c>
    </row>
    <row r="2023" spans="1:25" ht="150" x14ac:dyDescent="0.2">
      <c r="A2023" s="2" t="s">
        <v>3111</v>
      </c>
      <c r="B2023" s="2" t="str">
        <f>IFERROR(VLOOKUP(VALUE(MID(A2023,1,IF(VALUE(MID(A2023,1,3))=898,3,4))),[9]Hoja1!$A$3:$K$222,2,0),"")</f>
        <v xml:space="preserve">1058 Participación ciudadana para el reencuentro, la reconciliación y la paz </v>
      </c>
      <c r="C2023" s="2" t="s">
        <v>3098</v>
      </c>
      <c r="D2023" s="2" t="s">
        <v>3099</v>
      </c>
      <c r="E2023" s="2">
        <v>80101604</v>
      </c>
      <c r="F2023" s="2" t="s">
        <v>3112</v>
      </c>
      <c r="G2023" s="3">
        <v>1</v>
      </c>
      <c r="H2023" s="3">
        <v>1</v>
      </c>
      <c r="I2023" s="2">
        <v>11</v>
      </c>
      <c r="J2023" s="2">
        <v>1</v>
      </c>
      <c r="K2023" s="2" t="s">
        <v>30</v>
      </c>
      <c r="L2023" s="2" t="str">
        <f>IF(K2023=[9]Hoja3!$B$2,[9]Hoja3!$A$2,IF(K2023=[9]Hoja3!$B$3,[9]Hoja3!$A$3,IF(K2023=[9]Hoja3!$B$4,[9]Hoja3!$A$4,IF(K2023=[9]Hoja3!$B$5,[9]Hoja3!$A$5,IF(K2023=[9]Hoja3!$B$6,[9]Hoja3!$A$6,IF(K2023=[9]Hoja3!$B$7,[9]Hoja3!$A$7,IF(K2023=[9]Hoja3!$B$8,[9]Hoja3!$A$8,IF(K2023=[9]Hoja3!$B$9,[9]Hoja3!$A$9,IF(K2023=[9]Hoja3!$B$10,[9]Hoja3!$A$10,IF(K2023=[9]Hoja3!$B$11,[9]Hoja3!$A$11,IF(K2023=[9]Hoja3!$B$12,[9]Hoja3!$A$12,IF(K2023=[9]Hoja3!$B$13,[9]Hoja3!$A$13,IF(K2023=[9]Hoja3!$B$14,[9]Hoja3!$A$14,"")))))))))))))</f>
        <v>CCE-05</v>
      </c>
      <c r="M2023" s="2" t="s">
        <v>57</v>
      </c>
      <c r="N2023" s="2">
        <v>0</v>
      </c>
      <c r="O2023" s="4">
        <v>85662720</v>
      </c>
      <c r="P2023" s="5">
        <v>85662720</v>
      </c>
      <c r="Q2023" s="1">
        <v>0</v>
      </c>
      <c r="R2023" s="2">
        <v>0</v>
      </c>
      <c r="S2023" s="2" t="s">
        <v>3083</v>
      </c>
      <c r="T2023" s="2" t="s">
        <v>3084</v>
      </c>
      <c r="U2023" s="2" t="s">
        <v>3083</v>
      </c>
      <c r="V2023" s="2" t="s">
        <v>3084</v>
      </c>
      <c r="W2023" s="2" t="s">
        <v>3085</v>
      </c>
      <c r="X2023" s="2">
        <v>3241000</v>
      </c>
      <c r="Y2023" s="96" t="s">
        <v>3086</v>
      </c>
    </row>
    <row r="2024" spans="1:25" ht="165" x14ac:dyDescent="0.2">
      <c r="A2024" s="2" t="s">
        <v>3113</v>
      </c>
      <c r="B2024" s="2" t="str">
        <f>IFERROR(VLOOKUP(VALUE(MID(A2024,1,IF(VALUE(MID(A2024,1,3))=898,3,4))),[9]Hoja1!$A$3:$K$222,2,0),"")</f>
        <v xml:space="preserve">1058 Participación ciudadana para el reencuentro, la reconciliación y la paz </v>
      </c>
      <c r="C2024" s="2" t="s">
        <v>3098</v>
      </c>
      <c r="D2024" s="2" t="s">
        <v>3099</v>
      </c>
      <c r="E2024" s="2">
        <v>93151507</v>
      </c>
      <c r="F2024" s="2" t="s">
        <v>3114</v>
      </c>
      <c r="G2024" s="3">
        <v>1</v>
      </c>
      <c r="H2024" s="3">
        <v>1</v>
      </c>
      <c r="I2024" s="2">
        <v>10</v>
      </c>
      <c r="J2024" s="2">
        <v>1</v>
      </c>
      <c r="K2024" s="2" t="s">
        <v>30</v>
      </c>
      <c r="L2024" s="2" t="str">
        <f>IF(K2024=[9]Hoja3!$B$2,[9]Hoja3!$A$2,IF(K2024=[9]Hoja3!$B$3,[9]Hoja3!$A$3,IF(K2024=[9]Hoja3!$B$4,[9]Hoja3!$A$4,IF(K2024=[9]Hoja3!$B$5,[9]Hoja3!$A$5,IF(K2024=[9]Hoja3!$B$6,[9]Hoja3!$A$6,IF(K2024=[9]Hoja3!$B$7,[9]Hoja3!$A$7,IF(K2024=[9]Hoja3!$B$8,[9]Hoja3!$A$8,IF(K2024=[9]Hoja3!$B$9,[9]Hoja3!$A$9,IF(K2024=[9]Hoja3!$B$10,[9]Hoja3!$A$10,IF(K2024=[9]Hoja3!$B$11,[9]Hoja3!$A$11,IF(K2024=[9]Hoja3!$B$12,[9]Hoja3!$A$12,IF(K2024=[9]Hoja3!$B$13,[9]Hoja3!$A$13,IF(K2024=[9]Hoja3!$B$14,[9]Hoja3!$A$14,"")))))))))))))</f>
        <v>CCE-05</v>
      </c>
      <c r="M2024" s="2" t="s">
        <v>57</v>
      </c>
      <c r="N2024" s="2">
        <v>0</v>
      </c>
      <c r="O2024" s="4">
        <v>29118540</v>
      </c>
      <c r="P2024" s="5">
        <v>29118540</v>
      </c>
      <c r="Q2024" s="1">
        <v>0</v>
      </c>
      <c r="R2024" s="2">
        <v>0</v>
      </c>
      <c r="S2024" s="2" t="s">
        <v>3083</v>
      </c>
      <c r="T2024" s="2" t="s">
        <v>3084</v>
      </c>
      <c r="U2024" s="2" t="s">
        <v>3083</v>
      </c>
      <c r="V2024" s="2" t="s">
        <v>3084</v>
      </c>
      <c r="W2024" s="2" t="s">
        <v>3085</v>
      </c>
      <c r="X2024" s="2">
        <v>3241000</v>
      </c>
      <c r="Y2024" s="96" t="s">
        <v>3086</v>
      </c>
    </row>
    <row r="2025" spans="1:25" ht="165" x14ac:dyDescent="0.2">
      <c r="A2025" s="2" t="s">
        <v>3115</v>
      </c>
      <c r="B2025" s="2" t="str">
        <f>IFERROR(VLOOKUP(VALUE(MID(A2025,1,IF(VALUE(MID(A2025,1,3))=898,3,4))),[9]Hoja1!$A$3:$K$222,2,0),"")</f>
        <v xml:space="preserve">1058 Participación ciudadana para el reencuentro, la reconciliación y la paz </v>
      </c>
      <c r="C2025" s="2" t="s">
        <v>3098</v>
      </c>
      <c r="D2025" s="2" t="s">
        <v>3099</v>
      </c>
      <c r="E2025" s="2">
        <v>93151507</v>
      </c>
      <c r="F2025" s="2" t="s">
        <v>3116</v>
      </c>
      <c r="G2025" s="3">
        <v>1</v>
      </c>
      <c r="H2025" s="3">
        <v>1</v>
      </c>
      <c r="I2025" s="2">
        <v>10</v>
      </c>
      <c r="J2025" s="2">
        <v>1</v>
      </c>
      <c r="K2025" s="2" t="s">
        <v>30</v>
      </c>
      <c r="L2025" s="2" t="str">
        <f>IF(K2025=[9]Hoja3!$B$2,[9]Hoja3!$A$2,IF(K2025=[9]Hoja3!$B$3,[9]Hoja3!$A$3,IF(K2025=[9]Hoja3!$B$4,[9]Hoja3!$A$4,IF(K2025=[9]Hoja3!$B$5,[9]Hoja3!$A$5,IF(K2025=[9]Hoja3!$B$6,[9]Hoja3!$A$6,IF(K2025=[9]Hoja3!$B$7,[9]Hoja3!$A$7,IF(K2025=[9]Hoja3!$B$8,[9]Hoja3!$A$8,IF(K2025=[9]Hoja3!$B$9,[9]Hoja3!$A$9,IF(K2025=[9]Hoja3!$B$10,[9]Hoja3!$A$10,IF(K2025=[9]Hoja3!$B$11,[9]Hoja3!$A$11,IF(K2025=[9]Hoja3!$B$12,[9]Hoja3!$A$12,IF(K2025=[9]Hoja3!$B$13,[9]Hoja3!$A$13,IF(K2025=[9]Hoja3!$B$14,[9]Hoja3!$A$14,"")))))))))))))</f>
        <v>CCE-05</v>
      </c>
      <c r="M2025" s="2" t="s">
        <v>57</v>
      </c>
      <c r="N2025" s="2">
        <v>0</v>
      </c>
      <c r="O2025" s="4">
        <v>27040000</v>
      </c>
      <c r="P2025" s="5">
        <v>27040000</v>
      </c>
      <c r="Q2025" s="1">
        <v>0</v>
      </c>
      <c r="R2025" s="2">
        <v>0</v>
      </c>
      <c r="S2025" s="2" t="s">
        <v>3083</v>
      </c>
      <c r="T2025" s="2" t="s">
        <v>3084</v>
      </c>
      <c r="U2025" s="2" t="s">
        <v>3083</v>
      </c>
      <c r="V2025" s="2" t="s">
        <v>3084</v>
      </c>
      <c r="W2025" s="2" t="s">
        <v>3085</v>
      </c>
      <c r="X2025" s="2">
        <v>3241000</v>
      </c>
      <c r="Y2025" s="96" t="s">
        <v>3086</v>
      </c>
    </row>
    <row r="2026" spans="1:25" ht="180" x14ac:dyDescent="0.2">
      <c r="A2026" s="2" t="s">
        <v>3117</v>
      </c>
      <c r="B2026" s="2" t="str">
        <f>IFERROR(VLOOKUP(VALUE(MID(A2026,1,IF(VALUE(MID(A2026,1,3))=898,3,4))),[9]Hoja1!$A$3:$K$222,2,0),"")</f>
        <v xml:space="preserve">1058 Participación ciudadana para el reencuentro, la reconciliación y la paz </v>
      </c>
      <c r="C2026" s="2" t="s">
        <v>3098</v>
      </c>
      <c r="D2026" s="2" t="s">
        <v>3099</v>
      </c>
      <c r="E2026" s="2">
        <v>80101604</v>
      </c>
      <c r="F2026" s="2" t="s">
        <v>3118</v>
      </c>
      <c r="G2026" s="3">
        <v>1</v>
      </c>
      <c r="H2026" s="3">
        <v>1</v>
      </c>
      <c r="I2026" s="2">
        <v>6</v>
      </c>
      <c r="J2026" s="2">
        <v>1</v>
      </c>
      <c r="K2026" s="2" t="s">
        <v>30</v>
      </c>
      <c r="L2026" s="2" t="str">
        <f>IF(K2026=[9]Hoja3!$B$2,[9]Hoja3!$A$2,IF(K2026=[9]Hoja3!$B$3,[9]Hoja3!$A$3,IF(K2026=[9]Hoja3!$B$4,[9]Hoja3!$A$4,IF(K2026=[9]Hoja3!$B$5,[9]Hoja3!$A$5,IF(K2026=[9]Hoja3!$B$6,[9]Hoja3!$A$6,IF(K2026=[9]Hoja3!$B$7,[9]Hoja3!$A$7,IF(K2026=[9]Hoja3!$B$8,[9]Hoja3!$A$8,IF(K2026=[9]Hoja3!$B$9,[9]Hoja3!$A$9,IF(K2026=[9]Hoja3!$B$10,[9]Hoja3!$A$10,IF(K2026=[9]Hoja3!$B$11,[9]Hoja3!$A$11,IF(K2026=[9]Hoja3!$B$12,[9]Hoja3!$A$12,IF(K2026=[9]Hoja3!$B$13,[9]Hoja3!$A$13,IF(K2026=[9]Hoja3!$B$14,[9]Hoja3!$A$14,"")))))))))))))</f>
        <v>CCE-05</v>
      </c>
      <c r="M2026" s="2" t="s">
        <v>57</v>
      </c>
      <c r="N2026" s="2">
        <v>0</v>
      </c>
      <c r="O2026" s="4">
        <v>49999800</v>
      </c>
      <c r="P2026" s="5">
        <v>49999800</v>
      </c>
      <c r="Q2026" s="1">
        <v>0</v>
      </c>
      <c r="R2026" s="2">
        <v>0</v>
      </c>
      <c r="S2026" s="2" t="s">
        <v>3083</v>
      </c>
      <c r="T2026" s="2" t="s">
        <v>3084</v>
      </c>
      <c r="U2026" s="2" t="s">
        <v>3083</v>
      </c>
      <c r="V2026" s="2" t="s">
        <v>3084</v>
      </c>
      <c r="W2026" s="2" t="s">
        <v>3085</v>
      </c>
      <c r="X2026" s="2">
        <v>3241000</v>
      </c>
      <c r="Y2026" s="96" t="s">
        <v>3086</v>
      </c>
    </row>
    <row r="2027" spans="1:25" ht="240" x14ac:dyDescent="0.2">
      <c r="A2027" s="2" t="s">
        <v>3119</v>
      </c>
      <c r="B2027" s="2" t="str">
        <f>IFERROR(VLOOKUP(VALUE(MID(A2027,1,IF(VALUE(MID(A2027,1,3))=898,3,4))),[9]Hoja1!$A$3:$K$222,2,0),"")</f>
        <v xml:space="preserve">1058 Participación ciudadana para el reencuentro, la reconciliación y la paz </v>
      </c>
      <c r="C2027" s="2" t="s">
        <v>3120</v>
      </c>
      <c r="D2027" s="2" t="s">
        <v>3121</v>
      </c>
      <c r="E2027" s="2">
        <v>80101504</v>
      </c>
      <c r="F2027" s="2" t="s">
        <v>3122</v>
      </c>
      <c r="G2027" s="3">
        <v>1</v>
      </c>
      <c r="H2027" s="3">
        <v>1</v>
      </c>
      <c r="I2027" s="2">
        <v>11.5</v>
      </c>
      <c r="J2027" s="2">
        <v>1</v>
      </c>
      <c r="K2027" s="2" t="s">
        <v>30</v>
      </c>
      <c r="L2027" s="2" t="str">
        <f>IF(K2027=[9]Hoja3!$B$2,[9]Hoja3!$A$2,IF(K2027=[9]Hoja3!$B$3,[9]Hoja3!$A$3,IF(K2027=[9]Hoja3!$B$4,[9]Hoja3!$A$4,IF(K2027=[9]Hoja3!$B$5,[9]Hoja3!$A$5,IF(K2027=[9]Hoja3!$B$6,[9]Hoja3!$A$6,IF(K2027=[9]Hoja3!$B$7,[9]Hoja3!$A$7,IF(K2027=[9]Hoja3!$B$8,[9]Hoja3!$A$8,IF(K2027=[9]Hoja3!$B$9,[9]Hoja3!$A$9,IF(K2027=[9]Hoja3!$B$10,[9]Hoja3!$A$10,IF(K2027=[9]Hoja3!$B$11,[9]Hoja3!$A$11,IF(K2027=[9]Hoja3!$B$12,[9]Hoja3!$A$12,IF(K2027=[9]Hoja3!$B$13,[9]Hoja3!$A$13,IF(K2027=[9]Hoja3!$B$14,[9]Hoja3!$A$14,"")))))))))))))</f>
        <v>CCE-05</v>
      </c>
      <c r="M2027" s="2" t="s">
        <v>57</v>
      </c>
      <c r="N2027" s="2">
        <v>0</v>
      </c>
      <c r="O2027" s="4">
        <v>92368000</v>
      </c>
      <c r="P2027" s="4">
        <v>92368000</v>
      </c>
      <c r="Q2027" s="1">
        <v>0</v>
      </c>
      <c r="R2027" s="2">
        <v>0</v>
      </c>
      <c r="S2027" s="2" t="s">
        <v>3083</v>
      </c>
      <c r="T2027" s="2" t="s">
        <v>3084</v>
      </c>
      <c r="U2027" s="2" t="s">
        <v>3083</v>
      </c>
      <c r="V2027" s="2" t="s">
        <v>3084</v>
      </c>
      <c r="W2027" s="2" t="s">
        <v>3085</v>
      </c>
      <c r="X2027" s="2">
        <v>3241000</v>
      </c>
      <c r="Y2027" s="96" t="s">
        <v>3086</v>
      </c>
    </row>
    <row r="2028" spans="1:25" ht="255" x14ac:dyDescent="0.2">
      <c r="A2028" s="2" t="s">
        <v>3123</v>
      </c>
      <c r="B2028" s="2" t="str">
        <f>IFERROR(VLOOKUP(VALUE(MID(A2028,1,IF(VALUE(MID(A2028,1,3))=898,3,4))),[9]Hoja1!$A$3:$K$222,2,0),"")</f>
        <v xml:space="preserve">1058 Participación ciudadana para el reencuentro, la reconciliación y la paz </v>
      </c>
      <c r="C2028" s="2" t="s">
        <v>3120</v>
      </c>
      <c r="D2028" s="2" t="s">
        <v>3121</v>
      </c>
      <c r="E2028" s="2">
        <v>93151509</v>
      </c>
      <c r="F2028" s="2" t="s">
        <v>3124</v>
      </c>
      <c r="G2028" s="3">
        <v>1</v>
      </c>
      <c r="H2028" s="3">
        <v>1</v>
      </c>
      <c r="I2028" s="2">
        <v>11</v>
      </c>
      <c r="J2028" s="2">
        <v>1</v>
      </c>
      <c r="K2028" s="2" t="s">
        <v>30</v>
      </c>
      <c r="L2028" s="2" t="str">
        <f>IF(K2028=[9]Hoja3!$B$2,[9]Hoja3!$A$2,IF(K2028=[9]Hoja3!$B$3,[9]Hoja3!$A$3,IF(K2028=[9]Hoja3!$B$4,[9]Hoja3!$A$4,IF(K2028=[9]Hoja3!$B$5,[9]Hoja3!$A$5,IF(K2028=[9]Hoja3!$B$6,[9]Hoja3!$A$6,IF(K2028=[9]Hoja3!$B$7,[9]Hoja3!$A$7,IF(K2028=[9]Hoja3!$B$8,[9]Hoja3!$A$8,IF(K2028=[9]Hoja3!$B$9,[9]Hoja3!$A$9,IF(K2028=[9]Hoja3!$B$10,[9]Hoja3!$A$10,IF(K2028=[9]Hoja3!$B$11,[9]Hoja3!$A$11,IF(K2028=[9]Hoja3!$B$12,[9]Hoja3!$A$12,IF(K2028=[9]Hoja3!$B$13,[9]Hoja3!$A$13,IF(K2028=[9]Hoja3!$B$14,[9]Hoja3!$A$14,"")))))))))))))</f>
        <v>CCE-05</v>
      </c>
      <c r="M2028" s="2" t="s">
        <v>57</v>
      </c>
      <c r="N2028" s="2">
        <v>0</v>
      </c>
      <c r="O2028" s="4">
        <v>49731990</v>
      </c>
      <c r="P2028" s="4">
        <v>49731990</v>
      </c>
      <c r="Q2028" s="1">
        <v>0</v>
      </c>
      <c r="R2028" s="2">
        <v>0</v>
      </c>
      <c r="S2028" s="2" t="s">
        <v>3083</v>
      </c>
      <c r="T2028" s="2" t="s">
        <v>3084</v>
      </c>
      <c r="U2028" s="2" t="s">
        <v>3083</v>
      </c>
      <c r="V2028" s="2" t="s">
        <v>3084</v>
      </c>
      <c r="W2028" s="2" t="s">
        <v>3085</v>
      </c>
      <c r="X2028" s="2">
        <v>3241000</v>
      </c>
      <c r="Y2028" s="96" t="s">
        <v>3086</v>
      </c>
    </row>
    <row r="2029" spans="1:25" ht="255" x14ac:dyDescent="0.2">
      <c r="A2029" s="2" t="s">
        <v>3125</v>
      </c>
      <c r="B2029" s="2" t="str">
        <f>IFERROR(VLOOKUP(VALUE(MID(A2029,1,IF(VALUE(MID(A2029,1,3))=898,3,4))),[9]Hoja1!$A$3:$K$222,2,0),"")</f>
        <v xml:space="preserve">1058 Participación ciudadana para el reencuentro, la reconciliación y la paz </v>
      </c>
      <c r="C2029" s="2" t="s">
        <v>3120</v>
      </c>
      <c r="D2029" s="2" t="s">
        <v>3121</v>
      </c>
      <c r="E2029" s="2">
        <v>80101604</v>
      </c>
      <c r="F2029" s="28" t="s">
        <v>3126</v>
      </c>
      <c r="G2029" s="3">
        <v>1</v>
      </c>
      <c r="H2029" s="3">
        <v>1</v>
      </c>
      <c r="I2029" s="2">
        <v>11</v>
      </c>
      <c r="J2029" s="2">
        <v>1</v>
      </c>
      <c r="K2029" s="2" t="s">
        <v>30</v>
      </c>
      <c r="L2029" s="2" t="str">
        <f>IF(K2029=[9]Hoja3!$B$2,[9]Hoja3!$A$2,IF(K2029=[9]Hoja3!$B$3,[9]Hoja3!$A$3,IF(K2029=[9]Hoja3!$B$4,[9]Hoja3!$A$4,IF(K2029=[9]Hoja3!$B$5,[9]Hoja3!$A$5,IF(K2029=[9]Hoja3!$B$6,[9]Hoja3!$A$6,IF(K2029=[9]Hoja3!$B$7,[9]Hoja3!$A$7,IF(K2029=[9]Hoja3!$B$8,[9]Hoja3!$A$8,IF(K2029=[9]Hoja3!$B$9,[9]Hoja3!$A$9,IF(K2029=[9]Hoja3!$B$10,[9]Hoja3!$A$10,IF(K2029=[9]Hoja3!$B$11,[9]Hoja3!$A$11,IF(K2029=[9]Hoja3!$B$12,[9]Hoja3!$A$12,IF(K2029=[9]Hoja3!$B$13,[9]Hoja3!$A$13,IF(K2029=[9]Hoja3!$B$14,[9]Hoja3!$A$14,"")))))))))))))</f>
        <v>CCE-05</v>
      </c>
      <c r="M2029" s="2" t="s">
        <v>57</v>
      </c>
      <c r="N2029" s="2">
        <v>0</v>
      </c>
      <c r="O2029" s="4">
        <v>97240000</v>
      </c>
      <c r="P2029" s="4">
        <v>97240000</v>
      </c>
      <c r="Q2029" s="1">
        <v>0</v>
      </c>
      <c r="R2029" s="2">
        <v>0</v>
      </c>
      <c r="S2029" s="2" t="s">
        <v>3083</v>
      </c>
      <c r="T2029" s="2" t="s">
        <v>3084</v>
      </c>
      <c r="U2029" s="2" t="s">
        <v>3083</v>
      </c>
      <c r="V2029" s="2" t="s">
        <v>3084</v>
      </c>
      <c r="W2029" s="2" t="s">
        <v>3085</v>
      </c>
      <c r="X2029" s="2">
        <v>3241000</v>
      </c>
      <c r="Y2029" s="96" t="s">
        <v>3086</v>
      </c>
    </row>
    <row r="2030" spans="1:25" ht="210" x14ac:dyDescent="0.2">
      <c r="A2030" s="2" t="s">
        <v>3127</v>
      </c>
      <c r="B2030" s="2" t="str">
        <f>IFERROR(VLOOKUP(VALUE(MID(A2030,1,IF(VALUE(MID(A2030,1,3))=898,3,4))),[9]Hoja1!$A$3:$K$222,2,0),"")</f>
        <v xml:space="preserve">1058 Participación ciudadana para el reencuentro, la reconciliación y la paz </v>
      </c>
      <c r="C2030" s="2" t="s">
        <v>3120</v>
      </c>
      <c r="D2030" s="2" t="s">
        <v>3121</v>
      </c>
      <c r="E2030" s="2">
        <v>80101604</v>
      </c>
      <c r="F2030" s="2" t="s">
        <v>3128</v>
      </c>
      <c r="G2030" s="3">
        <v>1</v>
      </c>
      <c r="H2030" s="3">
        <v>1</v>
      </c>
      <c r="I2030" s="2">
        <v>11</v>
      </c>
      <c r="J2030" s="2">
        <v>1</v>
      </c>
      <c r="K2030" s="2" t="s">
        <v>30</v>
      </c>
      <c r="L2030" s="2" t="str">
        <f>IF(K2030=[9]Hoja3!$B$2,[9]Hoja3!$A$2,IF(K2030=[9]Hoja3!$B$3,[9]Hoja3!$A$3,IF(K2030=[9]Hoja3!$B$4,[9]Hoja3!$A$4,IF(K2030=[9]Hoja3!$B$5,[9]Hoja3!$A$5,IF(K2030=[9]Hoja3!$B$6,[9]Hoja3!$A$6,IF(K2030=[9]Hoja3!$B$7,[9]Hoja3!$A$7,IF(K2030=[9]Hoja3!$B$8,[9]Hoja3!$A$8,IF(K2030=[9]Hoja3!$B$9,[9]Hoja3!$A$9,IF(K2030=[9]Hoja3!$B$10,[9]Hoja3!$A$10,IF(K2030=[9]Hoja3!$B$11,[9]Hoja3!$A$11,IF(K2030=[9]Hoja3!$B$12,[9]Hoja3!$A$12,IF(K2030=[9]Hoja3!$B$13,[9]Hoja3!$A$13,IF(K2030=[9]Hoja3!$B$14,[9]Hoja3!$A$14,"")))))))))))))</f>
        <v>CCE-05</v>
      </c>
      <c r="M2030" s="2" t="s">
        <v>57</v>
      </c>
      <c r="N2030" s="2">
        <v>0</v>
      </c>
      <c r="O2030" s="4">
        <v>77000000</v>
      </c>
      <c r="P2030" s="4">
        <v>77000000</v>
      </c>
      <c r="Q2030" s="1">
        <v>0</v>
      </c>
      <c r="R2030" s="2">
        <v>0</v>
      </c>
      <c r="S2030" s="2" t="s">
        <v>3083</v>
      </c>
      <c r="T2030" s="2" t="s">
        <v>3084</v>
      </c>
      <c r="U2030" s="2" t="s">
        <v>3083</v>
      </c>
      <c r="V2030" s="2" t="s">
        <v>3084</v>
      </c>
      <c r="W2030" s="2" t="s">
        <v>3085</v>
      </c>
      <c r="X2030" s="2">
        <v>3241000</v>
      </c>
      <c r="Y2030" s="96" t="s">
        <v>3086</v>
      </c>
    </row>
    <row r="2031" spans="1:25" ht="255" x14ac:dyDescent="0.2">
      <c r="A2031" s="2" t="s">
        <v>3129</v>
      </c>
      <c r="B2031" s="2" t="str">
        <f>IFERROR(VLOOKUP(VALUE(MID(A2031,1,IF(VALUE(MID(A2031,1,3))=898,3,4))),[9]Hoja1!$A$3:$K$222,2,0),"")</f>
        <v xml:space="preserve">1058 Participación ciudadana para el reencuentro, la reconciliación y la paz </v>
      </c>
      <c r="C2031" s="2" t="s">
        <v>3120</v>
      </c>
      <c r="D2031" s="2" t="s">
        <v>3121</v>
      </c>
      <c r="E2031" s="2">
        <v>93151509</v>
      </c>
      <c r="F2031" s="28" t="s">
        <v>3124</v>
      </c>
      <c r="G2031" s="3">
        <v>1</v>
      </c>
      <c r="H2031" s="3">
        <v>1</v>
      </c>
      <c r="I2031" s="2">
        <v>10</v>
      </c>
      <c r="J2031" s="2">
        <v>1</v>
      </c>
      <c r="K2031" s="2" t="s">
        <v>30</v>
      </c>
      <c r="L2031" s="2" t="str">
        <f>IF(K2031=[9]Hoja3!$B$2,[9]Hoja3!$A$2,IF(K2031=[9]Hoja3!$B$3,[9]Hoja3!$A$3,IF(K2031=[9]Hoja3!$B$4,[9]Hoja3!$A$4,IF(K2031=[9]Hoja3!$B$5,[9]Hoja3!$A$5,IF(K2031=[9]Hoja3!$B$6,[9]Hoja3!$A$6,IF(K2031=[9]Hoja3!$B$7,[9]Hoja3!$A$7,IF(K2031=[9]Hoja3!$B$8,[9]Hoja3!$A$8,IF(K2031=[9]Hoja3!$B$9,[9]Hoja3!$A$9,IF(K2031=[9]Hoja3!$B$10,[9]Hoja3!$A$10,IF(K2031=[9]Hoja3!$B$11,[9]Hoja3!$A$11,IF(K2031=[9]Hoja3!$B$12,[9]Hoja3!$A$12,IF(K2031=[9]Hoja3!$B$13,[9]Hoja3!$A$13,IF(K2031=[9]Hoja3!$B$14,[9]Hoja3!$A$14,"")))))))))))))</f>
        <v>CCE-05</v>
      </c>
      <c r="M2031" s="2" t="s">
        <v>57</v>
      </c>
      <c r="N2031" s="2">
        <v>0</v>
      </c>
      <c r="O2031" s="4">
        <v>55000000</v>
      </c>
      <c r="P2031" s="4">
        <v>55000000</v>
      </c>
      <c r="Q2031" s="1">
        <v>0</v>
      </c>
      <c r="R2031" s="2">
        <v>0</v>
      </c>
      <c r="S2031" s="2" t="s">
        <v>3083</v>
      </c>
      <c r="T2031" s="2" t="s">
        <v>3084</v>
      </c>
      <c r="U2031" s="2" t="s">
        <v>3083</v>
      </c>
      <c r="V2031" s="2" t="s">
        <v>3084</v>
      </c>
      <c r="W2031" s="2" t="s">
        <v>3085</v>
      </c>
      <c r="X2031" s="2">
        <v>3241000</v>
      </c>
      <c r="Y2031" s="96" t="s">
        <v>3086</v>
      </c>
    </row>
    <row r="2032" spans="1:25" ht="255" x14ac:dyDescent="0.2">
      <c r="A2032" s="2" t="s">
        <v>3130</v>
      </c>
      <c r="B2032" s="2" t="str">
        <f>IFERROR(VLOOKUP(VALUE(MID(A2032,1,IF(VALUE(MID(A2032,1,3))=898,3,4))),[9]Hoja1!$A$3:$K$222,2,0),"")</f>
        <v xml:space="preserve">1058 Participación ciudadana para el reencuentro, la reconciliación y la paz </v>
      </c>
      <c r="C2032" s="2" t="s">
        <v>3120</v>
      </c>
      <c r="D2032" s="2" t="s">
        <v>3121</v>
      </c>
      <c r="E2032" s="2">
        <v>93151509</v>
      </c>
      <c r="F2032" s="28" t="s">
        <v>3124</v>
      </c>
      <c r="G2032" s="3">
        <v>1</v>
      </c>
      <c r="H2032" s="3">
        <v>1</v>
      </c>
      <c r="I2032" s="2">
        <v>10</v>
      </c>
      <c r="J2032" s="2">
        <v>1</v>
      </c>
      <c r="K2032" s="2" t="s">
        <v>30</v>
      </c>
      <c r="L2032" s="2" t="str">
        <f>IF(K2032=[9]Hoja3!$B$2,[9]Hoja3!$A$2,IF(K2032=[9]Hoja3!$B$3,[9]Hoja3!$A$3,IF(K2032=[9]Hoja3!$B$4,[9]Hoja3!$A$4,IF(K2032=[9]Hoja3!$B$5,[9]Hoja3!$A$5,IF(K2032=[9]Hoja3!$B$6,[9]Hoja3!$A$6,IF(K2032=[9]Hoja3!$B$7,[9]Hoja3!$A$7,IF(K2032=[9]Hoja3!$B$8,[9]Hoja3!$A$8,IF(K2032=[9]Hoja3!$B$9,[9]Hoja3!$A$9,IF(K2032=[9]Hoja3!$B$10,[9]Hoja3!$A$10,IF(K2032=[9]Hoja3!$B$11,[9]Hoja3!$A$11,IF(K2032=[9]Hoja3!$B$12,[9]Hoja3!$A$12,IF(K2032=[9]Hoja3!$B$13,[9]Hoja3!$A$13,IF(K2032=[9]Hoja3!$B$14,[9]Hoja3!$A$14,"")))))))))))))</f>
        <v>CCE-05</v>
      </c>
      <c r="M2032" s="2" t="s">
        <v>57</v>
      </c>
      <c r="N2032" s="2">
        <v>0</v>
      </c>
      <c r="O2032" s="4">
        <v>55000000</v>
      </c>
      <c r="P2032" s="4">
        <v>55000000</v>
      </c>
      <c r="Q2032" s="1">
        <v>0</v>
      </c>
      <c r="R2032" s="2">
        <v>0</v>
      </c>
      <c r="S2032" s="2" t="s">
        <v>3083</v>
      </c>
      <c r="T2032" s="2" t="s">
        <v>3084</v>
      </c>
      <c r="U2032" s="2" t="s">
        <v>3083</v>
      </c>
      <c r="V2032" s="2" t="s">
        <v>3084</v>
      </c>
      <c r="W2032" s="2" t="s">
        <v>3085</v>
      </c>
      <c r="X2032" s="2">
        <v>3241000</v>
      </c>
      <c r="Y2032" s="96" t="s">
        <v>3086</v>
      </c>
    </row>
    <row r="2033" spans="1:25" ht="150" x14ac:dyDescent="0.2">
      <c r="A2033" s="2" t="s">
        <v>3131</v>
      </c>
      <c r="B2033" s="2" t="str">
        <f>IFERROR(VLOOKUP(VALUE(MID(A2033,1,IF(VALUE(MID(A2033,1,3))=898,3,4))),[9]Hoja1!$A$3:$K$222,2,0),"")</f>
        <v xml:space="preserve">1058 Participación ciudadana para el reencuentro, la reconciliación y la paz </v>
      </c>
      <c r="C2033" s="2" t="s">
        <v>3120</v>
      </c>
      <c r="D2033" s="2" t="s">
        <v>3121</v>
      </c>
      <c r="E2033" s="2">
        <v>93151509</v>
      </c>
      <c r="F2033" s="130" t="s">
        <v>3132</v>
      </c>
      <c r="G2033" s="3">
        <v>1</v>
      </c>
      <c r="H2033" s="3">
        <v>1</v>
      </c>
      <c r="I2033" s="2">
        <v>10</v>
      </c>
      <c r="J2033" s="2">
        <v>1</v>
      </c>
      <c r="K2033" s="2" t="s">
        <v>30</v>
      </c>
      <c r="L2033" s="2" t="str">
        <f>IF(K2033=[9]Hoja3!$B$2,[9]Hoja3!$A$2,IF(K2033=[9]Hoja3!$B$3,[9]Hoja3!$A$3,IF(K2033=[9]Hoja3!$B$4,[9]Hoja3!$A$4,IF(K2033=[9]Hoja3!$B$5,[9]Hoja3!$A$5,IF(K2033=[9]Hoja3!$B$6,[9]Hoja3!$A$6,IF(K2033=[9]Hoja3!$B$7,[9]Hoja3!$A$7,IF(K2033=[9]Hoja3!$B$8,[9]Hoja3!$A$8,IF(K2033=[9]Hoja3!$B$9,[9]Hoja3!$A$9,IF(K2033=[9]Hoja3!$B$10,[9]Hoja3!$A$10,IF(K2033=[9]Hoja3!$B$11,[9]Hoja3!$A$11,IF(K2033=[9]Hoja3!$B$12,[9]Hoja3!$A$12,IF(K2033=[9]Hoja3!$B$13,[9]Hoja3!$A$13,IF(K2033=[9]Hoja3!$B$14,[9]Hoja3!$A$14,"")))))))))))))</f>
        <v>CCE-05</v>
      </c>
      <c r="M2033" s="2" t="s">
        <v>57</v>
      </c>
      <c r="N2033" s="2">
        <v>0</v>
      </c>
      <c r="O2033" s="4">
        <v>55000000</v>
      </c>
      <c r="P2033" s="4">
        <v>55000000</v>
      </c>
      <c r="Q2033" s="1">
        <v>0</v>
      </c>
      <c r="R2033" s="2">
        <v>0</v>
      </c>
      <c r="S2033" s="2" t="s">
        <v>3083</v>
      </c>
      <c r="T2033" s="2" t="s">
        <v>3084</v>
      </c>
      <c r="U2033" s="2" t="s">
        <v>3083</v>
      </c>
      <c r="V2033" s="2" t="s">
        <v>3084</v>
      </c>
      <c r="W2033" s="2" t="s">
        <v>3085</v>
      </c>
      <c r="X2033" s="2">
        <v>3241000</v>
      </c>
      <c r="Y2033" s="96" t="s">
        <v>3086</v>
      </c>
    </row>
    <row r="2034" spans="1:25" ht="225" x14ac:dyDescent="0.2">
      <c r="A2034" s="2" t="s">
        <v>3133</v>
      </c>
      <c r="B2034" s="2" t="str">
        <f>IFERROR(VLOOKUP(VALUE(MID(A2034,1,IF(VALUE(MID(A2034,1,3))=898,3,4))),[9]Hoja1!$A$3:$K$222,2,0),"")</f>
        <v xml:space="preserve">1058 Participación ciudadana para el reencuentro, la reconciliación y la paz </v>
      </c>
      <c r="C2034" s="2" t="s">
        <v>3120</v>
      </c>
      <c r="D2034" s="2" t="s">
        <v>3121</v>
      </c>
      <c r="E2034" s="2">
        <v>93151507</v>
      </c>
      <c r="F2034" s="2" t="s">
        <v>3134</v>
      </c>
      <c r="G2034" s="3">
        <v>1</v>
      </c>
      <c r="H2034" s="3">
        <v>1</v>
      </c>
      <c r="I2034" s="2">
        <v>11</v>
      </c>
      <c r="J2034" s="2">
        <v>1</v>
      </c>
      <c r="K2034" s="2" t="s">
        <v>30</v>
      </c>
      <c r="L2034" s="2" t="str">
        <f>IF(K2034=[9]Hoja3!$B$2,[9]Hoja3!$A$2,IF(K2034=[9]Hoja3!$B$3,[9]Hoja3!$A$3,IF(K2034=[9]Hoja3!$B$4,[9]Hoja3!$A$4,IF(K2034=[9]Hoja3!$B$5,[9]Hoja3!$A$5,IF(K2034=[9]Hoja3!$B$6,[9]Hoja3!$A$6,IF(K2034=[9]Hoja3!$B$7,[9]Hoja3!$A$7,IF(K2034=[9]Hoja3!$B$8,[9]Hoja3!$A$8,IF(K2034=[9]Hoja3!$B$9,[9]Hoja3!$A$9,IF(K2034=[9]Hoja3!$B$10,[9]Hoja3!$A$10,IF(K2034=[9]Hoja3!$B$11,[9]Hoja3!$A$11,IF(K2034=[9]Hoja3!$B$12,[9]Hoja3!$A$12,IF(K2034=[9]Hoja3!$B$13,[9]Hoja3!$A$13,IF(K2034=[9]Hoja3!$B$14,[9]Hoja3!$A$14,"")))))))))))))</f>
        <v>CCE-05</v>
      </c>
      <c r="M2034" s="2" t="s">
        <v>57</v>
      </c>
      <c r="N2034" s="2">
        <v>0</v>
      </c>
      <c r="O2034" s="4">
        <v>34892000</v>
      </c>
      <c r="P2034" s="4">
        <v>34892000</v>
      </c>
      <c r="Q2034" s="1">
        <v>0</v>
      </c>
      <c r="R2034" s="2">
        <v>0</v>
      </c>
      <c r="S2034" s="2" t="s">
        <v>3083</v>
      </c>
      <c r="T2034" s="2" t="s">
        <v>3084</v>
      </c>
      <c r="U2034" s="2" t="s">
        <v>3083</v>
      </c>
      <c r="V2034" s="2" t="s">
        <v>3084</v>
      </c>
      <c r="W2034" s="2" t="s">
        <v>3085</v>
      </c>
      <c r="X2034" s="2">
        <v>3241000</v>
      </c>
      <c r="Y2034" s="96" t="s">
        <v>3086</v>
      </c>
    </row>
    <row r="2035" spans="1:25" ht="225" x14ac:dyDescent="0.2">
      <c r="A2035" s="2" t="s">
        <v>3135</v>
      </c>
      <c r="B2035" s="2" t="str">
        <f>IFERROR(VLOOKUP(VALUE(MID(A2035,1,IF(VALUE(MID(A2035,1,3))=898,3,4))),[9]Hoja1!$A$3:$K$222,2,0),"")</f>
        <v xml:space="preserve">1058 Participación ciudadana para el reencuentro, la reconciliación y la paz </v>
      </c>
      <c r="C2035" s="2" t="s">
        <v>3120</v>
      </c>
      <c r="D2035" s="2" t="s">
        <v>3121</v>
      </c>
      <c r="E2035" s="2">
        <v>93151507</v>
      </c>
      <c r="F2035" s="2" t="s">
        <v>3136</v>
      </c>
      <c r="G2035" s="3">
        <v>1</v>
      </c>
      <c r="H2035" s="3">
        <v>1</v>
      </c>
      <c r="I2035" s="2">
        <v>11</v>
      </c>
      <c r="J2035" s="2">
        <v>1</v>
      </c>
      <c r="K2035" s="2" t="s">
        <v>30</v>
      </c>
      <c r="L2035" s="2" t="str">
        <f>IF(K2035=[9]Hoja3!$B$2,[9]Hoja3!$A$2,IF(K2035=[9]Hoja3!$B$3,[9]Hoja3!$A$3,IF(K2035=[9]Hoja3!$B$4,[9]Hoja3!$A$4,IF(K2035=[9]Hoja3!$B$5,[9]Hoja3!$A$5,IF(K2035=[9]Hoja3!$B$6,[9]Hoja3!$A$6,IF(K2035=[9]Hoja3!$B$7,[9]Hoja3!$A$7,IF(K2035=[9]Hoja3!$B$8,[9]Hoja3!$A$8,IF(K2035=[9]Hoja3!$B$9,[9]Hoja3!$A$9,IF(K2035=[9]Hoja3!$B$10,[9]Hoja3!$A$10,IF(K2035=[9]Hoja3!$B$11,[9]Hoja3!$A$11,IF(K2035=[9]Hoja3!$B$12,[9]Hoja3!$A$12,IF(K2035=[9]Hoja3!$B$13,[9]Hoja3!$A$13,IF(K2035=[9]Hoja3!$B$14,[9]Hoja3!$A$14,"")))))))))))))</f>
        <v>CCE-05</v>
      </c>
      <c r="M2035" s="2" t="s">
        <v>57</v>
      </c>
      <c r="N2035" s="2">
        <v>0</v>
      </c>
      <c r="O2035" s="4">
        <v>28600000</v>
      </c>
      <c r="P2035" s="4">
        <v>28600000</v>
      </c>
      <c r="Q2035" s="1">
        <v>0</v>
      </c>
      <c r="R2035" s="2">
        <v>0</v>
      </c>
      <c r="S2035" s="2" t="s">
        <v>3083</v>
      </c>
      <c r="T2035" s="2" t="s">
        <v>3084</v>
      </c>
      <c r="U2035" s="2" t="s">
        <v>3083</v>
      </c>
      <c r="V2035" s="2" t="s">
        <v>3084</v>
      </c>
      <c r="W2035" s="2" t="s">
        <v>3085</v>
      </c>
      <c r="X2035" s="2">
        <v>3241000</v>
      </c>
      <c r="Y2035" s="96" t="s">
        <v>3086</v>
      </c>
    </row>
    <row r="2036" spans="1:25" ht="210" x14ac:dyDescent="0.2">
      <c r="A2036" s="2" t="s">
        <v>3137</v>
      </c>
      <c r="B2036" s="2" t="str">
        <f>IFERROR(VLOOKUP(VALUE(MID(A2036,1,IF(VALUE(MID(A2036,1,3))=898,3,4))),[9]Hoja1!$A$3:$K$222,2,0),"")</f>
        <v xml:space="preserve">1058 Participación ciudadana para el reencuentro, la reconciliación y la paz </v>
      </c>
      <c r="C2036" s="2" t="s">
        <v>3120</v>
      </c>
      <c r="D2036" s="2" t="s">
        <v>3121</v>
      </c>
      <c r="E2036" s="2">
        <v>93151507</v>
      </c>
      <c r="F2036" s="2" t="s">
        <v>3138</v>
      </c>
      <c r="G2036" s="3">
        <v>1</v>
      </c>
      <c r="H2036" s="3">
        <v>1</v>
      </c>
      <c r="I2036" s="2">
        <v>11</v>
      </c>
      <c r="J2036" s="2">
        <v>1</v>
      </c>
      <c r="K2036" s="2" t="s">
        <v>30</v>
      </c>
      <c r="L2036" s="2" t="str">
        <f>IF(K2036=[9]Hoja3!$B$2,[9]Hoja3!$A$2,IF(K2036=[9]Hoja3!$B$3,[9]Hoja3!$A$3,IF(K2036=[9]Hoja3!$B$4,[9]Hoja3!$A$4,IF(K2036=[9]Hoja3!$B$5,[9]Hoja3!$A$5,IF(K2036=[9]Hoja3!$B$6,[9]Hoja3!$A$6,IF(K2036=[9]Hoja3!$B$7,[9]Hoja3!$A$7,IF(K2036=[9]Hoja3!$B$8,[9]Hoja3!$A$8,IF(K2036=[9]Hoja3!$B$9,[9]Hoja3!$A$9,IF(K2036=[9]Hoja3!$B$10,[9]Hoja3!$A$10,IF(K2036=[9]Hoja3!$B$11,[9]Hoja3!$A$11,IF(K2036=[9]Hoja3!$B$12,[9]Hoja3!$A$12,IF(K2036=[9]Hoja3!$B$13,[9]Hoja3!$A$13,IF(K2036=[9]Hoja3!$B$14,[9]Hoja3!$A$14,"")))))))))))))</f>
        <v>CCE-05</v>
      </c>
      <c r="M2036" s="2" t="s">
        <v>57</v>
      </c>
      <c r="N2036" s="2">
        <v>0</v>
      </c>
      <c r="O2036" s="4">
        <v>28600000</v>
      </c>
      <c r="P2036" s="4">
        <v>28600000</v>
      </c>
      <c r="Q2036" s="1">
        <v>0</v>
      </c>
      <c r="R2036" s="2">
        <v>0</v>
      </c>
      <c r="S2036" s="2" t="s">
        <v>3083</v>
      </c>
      <c r="T2036" s="2" t="s">
        <v>3084</v>
      </c>
      <c r="U2036" s="2" t="s">
        <v>3083</v>
      </c>
      <c r="V2036" s="2" t="s">
        <v>3084</v>
      </c>
      <c r="W2036" s="2" t="s">
        <v>3085</v>
      </c>
      <c r="X2036" s="2">
        <v>3241000</v>
      </c>
      <c r="Y2036" s="96" t="s">
        <v>3086</v>
      </c>
    </row>
    <row r="2037" spans="1:25" ht="225" x14ac:dyDescent="0.2">
      <c r="A2037" s="2" t="s">
        <v>3139</v>
      </c>
      <c r="B2037" s="2" t="str">
        <f>IFERROR(VLOOKUP(VALUE(MID(A2037,1,IF(VALUE(MID(A2037,1,3))=898,3,4))),[9]Hoja1!$A$3:$K$222,2,0),"")</f>
        <v xml:space="preserve">1058 Participación ciudadana para el reencuentro, la reconciliación y la paz </v>
      </c>
      <c r="C2037" s="2" t="s">
        <v>3120</v>
      </c>
      <c r="D2037" s="2" t="s">
        <v>3121</v>
      </c>
      <c r="E2037" s="2">
        <v>84111502</v>
      </c>
      <c r="F2037" s="2" t="s">
        <v>3140</v>
      </c>
      <c r="G2037" s="3">
        <v>1</v>
      </c>
      <c r="H2037" s="3">
        <v>1</v>
      </c>
      <c r="I2037" s="2">
        <v>11.5</v>
      </c>
      <c r="J2037" s="2">
        <v>1</v>
      </c>
      <c r="K2037" s="2" t="s">
        <v>30</v>
      </c>
      <c r="L2037" s="2" t="str">
        <f>IF(K2037=[9]Hoja3!$B$2,[9]Hoja3!$A$2,IF(K2037=[9]Hoja3!$B$3,[9]Hoja3!$A$3,IF(K2037=[9]Hoja3!$B$4,[9]Hoja3!$A$4,IF(K2037=[9]Hoja3!$B$5,[9]Hoja3!$A$5,IF(K2037=[9]Hoja3!$B$6,[9]Hoja3!$A$6,IF(K2037=[9]Hoja3!$B$7,[9]Hoja3!$A$7,IF(K2037=[9]Hoja3!$B$8,[9]Hoja3!$A$8,IF(K2037=[9]Hoja3!$B$9,[9]Hoja3!$A$9,IF(K2037=[9]Hoja3!$B$10,[9]Hoja3!$A$10,IF(K2037=[9]Hoja3!$B$11,[9]Hoja3!$A$11,IF(K2037=[9]Hoja3!$B$12,[9]Hoja3!$A$12,IF(K2037=[9]Hoja3!$B$13,[9]Hoja3!$A$13,IF(K2037=[9]Hoja3!$B$14,[9]Hoja3!$A$14,"")))))))))))))</f>
        <v>CCE-05</v>
      </c>
      <c r="M2037" s="2" t="s">
        <v>57</v>
      </c>
      <c r="N2037" s="2">
        <v>0</v>
      </c>
      <c r="O2037" s="4">
        <v>68411200</v>
      </c>
      <c r="P2037" s="4">
        <v>68411200</v>
      </c>
      <c r="Q2037" s="1">
        <v>0</v>
      </c>
      <c r="R2037" s="2">
        <v>0</v>
      </c>
      <c r="S2037" s="2" t="s">
        <v>3083</v>
      </c>
      <c r="T2037" s="2" t="s">
        <v>3084</v>
      </c>
      <c r="U2037" s="2" t="s">
        <v>3083</v>
      </c>
      <c r="V2037" s="2" t="s">
        <v>3084</v>
      </c>
      <c r="W2037" s="2" t="s">
        <v>3085</v>
      </c>
      <c r="X2037" s="2">
        <v>3241000</v>
      </c>
      <c r="Y2037" s="96" t="s">
        <v>3086</v>
      </c>
    </row>
    <row r="2038" spans="1:25" ht="195" x14ac:dyDescent="0.2">
      <c r="A2038" s="2" t="s">
        <v>3141</v>
      </c>
      <c r="B2038" s="2" t="str">
        <f>IFERROR(VLOOKUP(VALUE(MID(A2038,1,IF(VALUE(MID(A2038,1,3))=898,3,4))),[9]Hoja1!$A$3:$K$222,2,0),"")</f>
        <v xml:space="preserve">1058 Participación ciudadana para el reencuentro, la reconciliación y la paz </v>
      </c>
      <c r="C2038" s="2" t="s">
        <v>3120</v>
      </c>
      <c r="D2038" s="2" t="s">
        <v>3121</v>
      </c>
      <c r="E2038" s="2">
        <v>80101504</v>
      </c>
      <c r="F2038" s="2" t="s">
        <v>3142</v>
      </c>
      <c r="G2038" s="3">
        <v>1</v>
      </c>
      <c r="H2038" s="3">
        <v>1</v>
      </c>
      <c r="I2038" s="2">
        <v>11.5</v>
      </c>
      <c r="J2038" s="2">
        <v>1</v>
      </c>
      <c r="K2038" s="2" t="s">
        <v>30</v>
      </c>
      <c r="L2038" s="2" t="str">
        <f>IF(K2038=[9]Hoja3!$B$2,[9]Hoja3!$A$2,IF(K2038=[9]Hoja3!$B$3,[9]Hoja3!$A$3,IF(K2038=[9]Hoja3!$B$4,[9]Hoja3!$A$4,IF(K2038=[9]Hoja3!$B$5,[9]Hoja3!$A$5,IF(K2038=[9]Hoja3!$B$6,[9]Hoja3!$A$6,IF(K2038=[9]Hoja3!$B$7,[9]Hoja3!$A$7,IF(K2038=[9]Hoja3!$B$8,[9]Hoja3!$A$8,IF(K2038=[9]Hoja3!$B$9,[9]Hoja3!$A$9,IF(K2038=[9]Hoja3!$B$10,[9]Hoja3!$A$10,IF(K2038=[9]Hoja3!$B$11,[9]Hoja3!$A$11,IF(K2038=[9]Hoja3!$B$12,[9]Hoja3!$A$12,IF(K2038=[9]Hoja3!$B$13,[9]Hoja3!$A$13,IF(K2038=[9]Hoja3!$B$14,[9]Hoja3!$A$14,"")))))))))))))</f>
        <v>CCE-05</v>
      </c>
      <c r="M2038" s="2" t="s">
        <v>57</v>
      </c>
      <c r="N2038" s="2">
        <v>0</v>
      </c>
      <c r="O2038" s="4">
        <v>83720000</v>
      </c>
      <c r="P2038" s="4">
        <v>83720000</v>
      </c>
      <c r="Q2038" s="1">
        <v>0</v>
      </c>
      <c r="R2038" s="2">
        <v>0</v>
      </c>
      <c r="S2038" s="2" t="s">
        <v>3083</v>
      </c>
      <c r="T2038" s="2" t="s">
        <v>3084</v>
      </c>
      <c r="U2038" s="2" t="s">
        <v>3083</v>
      </c>
      <c r="V2038" s="2" t="s">
        <v>3084</v>
      </c>
      <c r="W2038" s="2" t="s">
        <v>3085</v>
      </c>
      <c r="X2038" s="2">
        <v>3241000</v>
      </c>
      <c r="Y2038" s="96" t="s">
        <v>3086</v>
      </c>
    </row>
    <row r="2039" spans="1:25" ht="195" x14ac:dyDescent="0.2">
      <c r="A2039" s="2" t="s">
        <v>3143</v>
      </c>
      <c r="B2039" s="2" t="str">
        <f>IFERROR(VLOOKUP(VALUE(MID(A2039,1,IF(VALUE(MID(A2039,1,3))=898,3,4))),[9]Hoja1!$A$3:$K$222,2,0),"")</f>
        <v xml:space="preserve">1058 Participación ciudadana para el reencuentro, la reconciliación y la paz </v>
      </c>
      <c r="C2039" s="2" t="s">
        <v>3120</v>
      </c>
      <c r="D2039" s="2" t="s">
        <v>3121</v>
      </c>
      <c r="E2039" s="2">
        <v>80121704</v>
      </c>
      <c r="F2039" s="2" t="s">
        <v>3144</v>
      </c>
      <c r="G2039" s="3">
        <v>1</v>
      </c>
      <c r="H2039" s="3">
        <v>1</v>
      </c>
      <c r="I2039" s="2">
        <v>11.5</v>
      </c>
      <c r="J2039" s="2">
        <v>1</v>
      </c>
      <c r="K2039" s="2" t="s">
        <v>30</v>
      </c>
      <c r="L2039" s="2" t="str">
        <f>IF(K2039=[9]Hoja3!$B$2,[9]Hoja3!$A$2,IF(K2039=[9]Hoja3!$B$3,[9]Hoja3!$A$3,IF(K2039=[9]Hoja3!$B$4,[9]Hoja3!$A$4,IF(K2039=[9]Hoja3!$B$5,[9]Hoja3!$A$5,IF(K2039=[9]Hoja3!$B$6,[9]Hoja3!$A$6,IF(K2039=[9]Hoja3!$B$7,[9]Hoja3!$A$7,IF(K2039=[9]Hoja3!$B$8,[9]Hoja3!$A$8,IF(K2039=[9]Hoja3!$B$9,[9]Hoja3!$A$9,IF(K2039=[9]Hoja3!$B$10,[9]Hoja3!$A$10,IF(K2039=[9]Hoja3!$B$11,[9]Hoja3!$A$11,IF(K2039=[9]Hoja3!$B$12,[9]Hoja3!$A$12,IF(K2039=[9]Hoja3!$B$13,[9]Hoja3!$A$13,IF(K2039=[9]Hoja3!$B$14,[9]Hoja3!$A$14,"")))))))))))))</f>
        <v>CCE-05</v>
      </c>
      <c r="M2039" s="2" t="s">
        <v>57</v>
      </c>
      <c r="N2039" s="2">
        <v>0</v>
      </c>
      <c r="O2039" s="4">
        <v>111945600</v>
      </c>
      <c r="P2039" s="4">
        <v>111945600</v>
      </c>
      <c r="Q2039" s="1">
        <v>0</v>
      </c>
      <c r="R2039" s="2">
        <v>0</v>
      </c>
      <c r="S2039" s="2" t="s">
        <v>3083</v>
      </c>
      <c r="T2039" s="2" t="s">
        <v>3084</v>
      </c>
      <c r="U2039" s="2" t="s">
        <v>3083</v>
      </c>
      <c r="V2039" s="2" t="s">
        <v>3084</v>
      </c>
      <c r="W2039" s="2" t="s">
        <v>3085</v>
      </c>
      <c r="X2039" s="2">
        <v>3241000</v>
      </c>
      <c r="Y2039" s="96" t="s">
        <v>3086</v>
      </c>
    </row>
    <row r="2040" spans="1:25" ht="255" x14ac:dyDescent="0.2">
      <c r="A2040" s="2" t="s">
        <v>3145</v>
      </c>
      <c r="B2040" s="2" t="str">
        <f>IFERROR(VLOOKUP(VALUE(MID(A2040,1,IF(VALUE(MID(A2040,1,3))=898,3,4))),[9]Hoja1!$A$3:$K$222,2,0),"")</f>
        <v xml:space="preserve">1058 Participación ciudadana para el reencuentro, la reconciliación y la paz </v>
      </c>
      <c r="C2040" s="2" t="s">
        <v>3120</v>
      </c>
      <c r="D2040" s="2" t="s">
        <v>3121</v>
      </c>
      <c r="E2040" s="2">
        <v>80121704</v>
      </c>
      <c r="F2040" s="2" t="s">
        <v>3146</v>
      </c>
      <c r="G2040" s="3">
        <v>1</v>
      </c>
      <c r="H2040" s="3">
        <v>1</v>
      </c>
      <c r="I2040" s="2">
        <v>11.5</v>
      </c>
      <c r="J2040" s="2">
        <v>1</v>
      </c>
      <c r="K2040" s="2" t="s">
        <v>30</v>
      </c>
      <c r="L2040" s="2" t="str">
        <f>IF(K2040=[9]Hoja3!$B$2,[9]Hoja3!$A$2,IF(K2040=[9]Hoja3!$B$3,[9]Hoja3!$A$3,IF(K2040=[9]Hoja3!$B$4,[9]Hoja3!$A$4,IF(K2040=[9]Hoja3!$B$5,[9]Hoja3!$A$5,IF(K2040=[9]Hoja3!$B$6,[9]Hoja3!$A$6,IF(K2040=[9]Hoja3!$B$7,[9]Hoja3!$A$7,IF(K2040=[9]Hoja3!$B$8,[9]Hoja3!$A$8,IF(K2040=[9]Hoja3!$B$9,[9]Hoja3!$A$9,IF(K2040=[9]Hoja3!$B$10,[9]Hoja3!$A$10,IF(K2040=[9]Hoja3!$B$11,[9]Hoja3!$A$11,IF(K2040=[9]Hoja3!$B$12,[9]Hoja3!$A$12,IF(K2040=[9]Hoja3!$B$13,[9]Hoja3!$A$13,IF(K2040=[9]Hoja3!$B$14,[9]Hoja3!$A$14,"")))))))))))))</f>
        <v>CCE-05</v>
      </c>
      <c r="M2040" s="2" t="s">
        <v>57</v>
      </c>
      <c r="N2040" s="2">
        <v>0</v>
      </c>
      <c r="O2040" s="4">
        <v>71760000</v>
      </c>
      <c r="P2040" s="4">
        <v>71760000</v>
      </c>
      <c r="Q2040" s="1">
        <v>0</v>
      </c>
      <c r="R2040" s="2">
        <v>0</v>
      </c>
      <c r="S2040" s="2" t="s">
        <v>3083</v>
      </c>
      <c r="T2040" s="2" t="s">
        <v>3084</v>
      </c>
      <c r="U2040" s="2" t="s">
        <v>3083</v>
      </c>
      <c r="V2040" s="2" t="s">
        <v>3084</v>
      </c>
      <c r="W2040" s="2" t="s">
        <v>3085</v>
      </c>
      <c r="X2040" s="2">
        <v>3241000</v>
      </c>
      <c r="Y2040" s="96" t="s">
        <v>3086</v>
      </c>
    </row>
    <row r="2041" spans="1:25" ht="225" x14ac:dyDescent="0.2">
      <c r="A2041" s="2" t="s">
        <v>3147</v>
      </c>
      <c r="B2041" s="2" t="str">
        <f>IFERROR(VLOOKUP(VALUE(MID(A2041,1,IF(VALUE(MID(A2041,1,3))=898,3,4))),[9]Hoja1!$A$3:$K$222,2,0),"")</f>
        <v xml:space="preserve">1058 Participación ciudadana para el reencuentro, la reconciliación y la paz </v>
      </c>
      <c r="C2041" s="2" t="s">
        <v>3120</v>
      </c>
      <c r="D2041" s="2" t="s">
        <v>3121</v>
      </c>
      <c r="E2041" s="2">
        <v>80101504</v>
      </c>
      <c r="F2041" s="2" t="s">
        <v>3148</v>
      </c>
      <c r="G2041" s="3">
        <v>1</v>
      </c>
      <c r="H2041" s="3">
        <v>1</v>
      </c>
      <c r="I2041" s="2">
        <v>11</v>
      </c>
      <c r="J2041" s="2">
        <v>1</v>
      </c>
      <c r="K2041" s="2" t="s">
        <v>30</v>
      </c>
      <c r="L2041" s="2" t="str">
        <f>IF(K2041=[9]Hoja3!$B$2,[9]Hoja3!$A$2,IF(K2041=[9]Hoja3!$B$3,[9]Hoja3!$A$3,IF(K2041=[9]Hoja3!$B$4,[9]Hoja3!$A$4,IF(K2041=[9]Hoja3!$B$5,[9]Hoja3!$A$5,IF(K2041=[9]Hoja3!$B$6,[9]Hoja3!$A$6,IF(K2041=[9]Hoja3!$B$7,[9]Hoja3!$A$7,IF(K2041=[9]Hoja3!$B$8,[9]Hoja3!$A$8,IF(K2041=[9]Hoja3!$B$9,[9]Hoja3!$A$9,IF(K2041=[9]Hoja3!$B$10,[9]Hoja3!$A$10,IF(K2041=[9]Hoja3!$B$11,[9]Hoja3!$A$11,IF(K2041=[9]Hoja3!$B$12,[9]Hoja3!$A$12,IF(K2041=[9]Hoja3!$B$13,[9]Hoja3!$A$13,IF(K2041=[9]Hoja3!$B$14,[9]Hoja3!$A$14,"")))))))))))))</f>
        <v>CCE-05</v>
      </c>
      <c r="M2041" s="2" t="s">
        <v>57</v>
      </c>
      <c r="N2041" s="2">
        <v>0</v>
      </c>
      <c r="O2041" s="4">
        <v>77000000</v>
      </c>
      <c r="P2041" s="4">
        <v>77000000</v>
      </c>
      <c r="Q2041" s="1">
        <v>0</v>
      </c>
      <c r="R2041" s="2">
        <v>0</v>
      </c>
      <c r="S2041" s="2" t="s">
        <v>3083</v>
      </c>
      <c r="T2041" s="2" t="s">
        <v>3084</v>
      </c>
      <c r="U2041" s="2" t="s">
        <v>3083</v>
      </c>
      <c r="V2041" s="2" t="s">
        <v>3084</v>
      </c>
      <c r="W2041" s="2" t="s">
        <v>3085</v>
      </c>
      <c r="X2041" s="2">
        <v>3241000</v>
      </c>
      <c r="Y2041" s="96" t="s">
        <v>3086</v>
      </c>
    </row>
    <row r="2042" spans="1:25" ht="210" x14ac:dyDescent="0.2">
      <c r="A2042" s="2" t="s">
        <v>3149</v>
      </c>
      <c r="B2042" s="2" t="str">
        <f>IFERROR(VLOOKUP(VALUE(MID(A2042,1,IF(VALUE(MID(A2042,1,3))=898,3,4))),[9]Hoja1!$A$3:$K$222,2,0),"")</f>
        <v xml:space="preserve">1058 Participación ciudadana para el reencuentro, la reconciliación y la paz </v>
      </c>
      <c r="C2042" s="2" t="s">
        <v>3120</v>
      </c>
      <c r="D2042" s="2" t="s">
        <v>3121</v>
      </c>
      <c r="E2042" s="2">
        <v>84111502</v>
      </c>
      <c r="F2042" s="2" t="s">
        <v>3150</v>
      </c>
      <c r="G2042" s="3">
        <v>1</v>
      </c>
      <c r="H2042" s="3">
        <v>1</v>
      </c>
      <c r="I2042" s="2">
        <v>11</v>
      </c>
      <c r="J2042" s="2">
        <v>1</v>
      </c>
      <c r="K2042" s="2" t="s">
        <v>30</v>
      </c>
      <c r="L2042" s="2" t="str">
        <f>IF(K2042=[9]Hoja3!$B$2,[9]Hoja3!$A$2,IF(K2042=[9]Hoja3!$B$3,[9]Hoja3!$A$3,IF(K2042=[9]Hoja3!$B$4,[9]Hoja3!$A$4,IF(K2042=[9]Hoja3!$B$5,[9]Hoja3!$A$5,IF(K2042=[9]Hoja3!$B$6,[9]Hoja3!$A$6,IF(K2042=[9]Hoja3!$B$7,[9]Hoja3!$A$7,IF(K2042=[9]Hoja3!$B$8,[9]Hoja3!$A$8,IF(K2042=[9]Hoja3!$B$9,[9]Hoja3!$A$9,IF(K2042=[9]Hoja3!$B$10,[9]Hoja3!$A$10,IF(K2042=[9]Hoja3!$B$11,[9]Hoja3!$A$11,IF(K2042=[9]Hoja3!$B$12,[9]Hoja3!$A$12,IF(K2042=[9]Hoja3!$B$13,[9]Hoja3!$A$13,IF(K2042=[9]Hoja3!$B$14,[9]Hoja3!$A$14,"")))))))))))))</f>
        <v>CCE-05</v>
      </c>
      <c r="M2042" s="2" t="s">
        <v>57</v>
      </c>
      <c r="N2042" s="2">
        <v>0</v>
      </c>
      <c r="O2042" s="4">
        <v>53539200</v>
      </c>
      <c r="P2042" s="4">
        <v>53539200</v>
      </c>
      <c r="Q2042" s="1">
        <v>0</v>
      </c>
      <c r="R2042" s="2">
        <v>0</v>
      </c>
      <c r="S2042" s="2" t="s">
        <v>3083</v>
      </c>
      <c r="T2042" s="2" t="s">
        <v>3084</v>
      </c>
      <c r="U2042" s="2" t="s">
        <v>3083</v>
      </c>
      <c r="V2042" s="2" t="s">
        <v>3084</v>
      </c>
      <c r="W2042" s="2" t="s">
        <v>3085</v>
      </c>
      <c r="X2042" s="2">
        <v>3241000</v>
      </c>
      <c r="Y2042" s="96" t="s">
        <v>3086</v>
      </c>
    </row>
    <row r="2043" spans="1:25" ht="255" x14ac:dyDescent="0.2">
      <c r="A2043" s="2" t="s">
        <v>3151</v>
      </c>
      <c r="B2043" s="2" t="str">
        <f>IFERROR(VLOOKUP(VALUE(MID(A2043,1,IF(VALUE(MID(A2043,1,3))=898,3,4))),[9]Hoja1!$A$3:$K$222,2,0),"")</f>
        <v xml:space="preserve">1058 Participación ciudadana para el reencuentro, la reconciliación y la paz </v>
      </c>
      <c r="C2043" s="2" t="s">
        <v>3120</v>
      </c>
      <c r="D2043" s="2" t="s">
        <v>3121</v>
      </c>
      <c r="E2043" s="2">
        <v>80121704</v>
      </c>
      <c r="F2043" s="2" t="s">
        <v>3146</v>
      </c>
      <c r="G2043" s="3">
        <v>1</v>
      </c>
      <c r="H2043" s="3">
        <v>1</v>
      </c>
      <c r="I2043" s="2">
        <v>11</v>
      </c>
      <c r="J2043" s="2">
        <v>1</v>
      </c>
      <c r="K2043" s="2" t="s">
        <v>30</v>
      </c>
      <c r="L2043" s="2" t="str">
        <f>IF(K2043=[9]Hoja3!$B$2,[9]Hoja3!$A$2,IF(K2043=[9]Hoja3!$B$3,[9]Hoja3!$A$3,IF(K2043=[9]Hoja3!$B$4,[9]Hoja3!$A$4,IF(K2043=[9]Hoja3!$B$5,[9]Hoja3!$A$5,IF(K2043=[9]Hoja3!$B$6,[9]Hoja3!$A$6,IF(K2043=[9]Hoja3!$B$7,[9]Hoja3!$A$7,IF(K2043=[9]Hoja3!$B$8,[9]Hoja3!$A$8,IF(K2043=[9]Hoja3!$B$9,[9]Hoja3!$A$9,IF(K2043=[9]Hoja3!$B$10,[9]Hoja3!$A$10,IF(K2043=[9]Hoja3!$B$11,[9]Hoja3!$A$11,IF(K2043=[9]Hoja3!$B$12,[9]Hoja3!$A$12,IF(K2043=[9]Hoja3!$B$13,[9]Hoja3!$A$13,IF(K2043=[9]Hoja3!$B$14,[9]Hoja3!$A$14,"")))))))))))))</f>
        <v>CCE-05</v>
      </c>
      <c r="M2043" s="2" t="s">
        <v>57</v>
      </c>
      <c r="N2043" s="2">
        <v>0</v>
      </c>
      <c r="O2043" s="4">
        <v>68640000</v>
      </c>
      <c r="P2043" s="4">
        <v>68640000</v>
      </c>
      <c r="Q2043" s="1">
        <v>0</v>
      </c>
      <c r="R2043" s="2">
        <v>0</v>
      </c>
      <c r="S2043" s="2" t="s">
        <v>3083</v>
      </c>
      <c r="T2043" s="2" t="s">
        <v>3084</v>
      </c>
      <c r="U2043" s="2" t="s">
        <v>3083</v>
      </c>
      <c r="V2043" s="2" t="s">
        <v>3084</v>
      </c>
      <c r="W2043" s="2" t="s">
        <v>3085</v>
      </c>
      <c r="X2043" s="2">
        <v>3241000</v>
      </c>
      <c r="Y2043" s="96" t="s">
        <v>3086</v>
      </c>
    </row>
    <row r="2044" spans="1:25" ht="195" x14ac:dyDescent="0.2">
      <c r="A2044" s="2" t="s">
        <v>3152</v>
      </c>
      <c r="B2044" s="2" t="str">
        <f>IFERROR(VLOOKUP(VALUE(MID(A2044,1,IF(VALUE(MID(A2044,1,3))=898,3,4))),[9]Hoja1!$A$3:$K$222,2,0),"")</f>
        <v xml:space="preserve">1058 Participación ciudadana para el reencuentro, la reconciliación y la paz </v>
      </c>
      <c r="C2044" s="2" t="s">
        <v>3153</v>
      </c>
      <c r="D2044" s="2" t="s">
        <v>3154</v>
      </c>
      <c r="E2044" s="2">
        <v>93151509</v>
      </c>
      <c r="F2044" s="2" t="s">
        <v>3155</v>
      </c>
      <c r="G2044" s="3">
        <v>1</v>
      </c>
      <c r="H2044" s="3">
        <v>1</v>
      </c>
      <c r="I2044" s="2">
        <v>11</v>
      </c>
      <c r="J2044" s="2">
        <v>1</v>
      </c>
      <c r="K2044" s="2" t="s">
        <v>30</v>
      </c>
      <c r="L2044" s="2" t="str">
        <f>IF(K2044=[9]Hoja3!$B$2,[9]Hoja3!$A$2,IF(K2044=[9]Hoja3!$B$3,[9]Hoja3!$A$3,IF(K2044=[9]Hoja3!$B$4,[9]Hoja3!$A$4,IF(K2044=[9]Hoja3!$B$5,[9]Hoja3!$A$5,IF(K2044=[9]Hoja3!$B$6,[9]Hoja3!$A$6,IF(K2044=[9]Hoja3!$B$7,[9]Hoja3!$A$7,IF(K2044=[9]Hoja3!$B$8,[9]Hoja3!$A$8,IF(K2044=[9]Hoja3!$B$9,[9]Hoja3!$A$9,IF(K2044=[9]Hoja3!$B$10,[9]Hoja3!$A$10,IF(K2044=[9]Hoja3!$B$11,[9]Hoja3!$A$11,IF(K2044=[9]Hoja3!$B$12,[9]Hoja3!$A$12,IF(K2044=[9]Hoja3!$B$13,[9]Hoja3!$A$13,IF(K2044=[9]Hoja3!$B$14,[9]Hoja3!$A$14,"")))))))))))))</f>
        <v>CCE-05</v>
      </c>
      <c r="M2044" s="2" t="s">
        <v>57</v>
      </c>
      <c r="N2044" s="2">
        <v>0</v>
      </c>
      <c r="O2044" s="4">
        <v>77000000</v>
      </c>
      <c r="P2044" s="4">
        <v>77000000</v>
      </c>
      <c r="Q2044" s="1">
        <v>0</v>
      </c>
      <c r="R2044" s="2">
        <v>0</v>
      </c>
      <c r="S2044" s="2" t="s">
        <v>3083</v>
      </c>
      <c r="T2044" s="2" t="s">
        <v>3084</v>
      </c>
      <c r="U2044" s="2" t="s">
        <v>3083</v>
      </c>
      <c r="V2044" s="2" t="s">
        <v>3084</v>
      </c>
      <c r="W2044" s="2" t="s">
        <v>3085</v>
      </c>
      <c r="X2044" s="2">
        <v>3241000</v>
      </c>
      <c r="Y2044" s="96" t="s">
        <v>3086</v>
      </c>
    </row>
    <row r="2045" spans="1:25" ht="240" x14ac:dyDescent="0.2">
      <c r="A2045" s="2" t="s">
        <v>3156</v>
      </c>
      <c r="B2045" s="2" t="str">
        <f>IFERROR(VLOOKUP(VALUE(MID(A2045,1,IF(VALUE(MID(A2045,1,3))=898,3,4))),[9]Hoja1!$A$3:$K$222,2,0),"")</f>
        <v xml:space="preserve">1058 Participación ciudadana para el reencuentro, la reconciliación y la paz </v>
      </c>
      <c r="C2045" s="2" t="s">
        <v>3153</v>
      </c>
      <c r="D2045" s="2" t="s">
        <v>3154</v>
      </c>
      <c r="E2045" s="2">
        <v>93151509</v>
      </c>
      <c r="F2045" s="2" t="s">
        <v>3157</v>
      </c>
      <c r="G2045" s="3">
        <v>1</v>
      </c>
      <c r="H2045" s="3">
        <v>1</v>
      </c>
      <c r="I2045" s="2">
        <v>10</v>
      </c>
      <c r="J2045" s="2">
        <v>1</v>
      </c>
      <c r="K2045" s="2" t="s">
        <v>30</v>
      </c>
      <c r="L2045" s="2" t="str">
        <f>IF(K2045=[9]Hoja3!$B$2,[9]Hoja3!$A$2,IF(K2045=[9]Hoja3!$B$3,[9]Hoja3!$A$3,IF(K2045=[9]Hoja3!$B$4,[9]Hoja3!$A$4,IF(K2045=[9]Hoja3!$B$5,[9]Hoja3!$A$5,IF(K2045=[9]Hoja3!$B$6,[9]Hoja3!$A$6,IF(K2045=[9]Hoja3!$B$7,[9]Hoja3!$A$7,IF(K2045=[9]Hoja3!$B$8,[9]Hoja3!$A$8,IF(K2045=[9]Hoja3!$B$9,[9]Hoja3!$A$9,IF(K2045=[9]Hoja3!$B$10,[9]Hoja3!$A$10,IF(K2045=[9]Hoja3!$B$11,[9]Hoja3!$A$11,IF(K2045=[9]Hoja3!$B$12,[9]Hoja3!$A$12,IF(K2045=[9]Hoja3!$B$13,[9]Hoja3!$A$13,IF(K2045=[9]Hoja3!$B$14,[9]Hoja3!$A$14,"")))))))))))))</f>
        <v>CCE-05</v>
      </c>
      <c r="M2045" s="2" t="s">
        <v>57</v>
      </c>
      <c r="N2045" s="2">
        <v>0</v>
      </c>
      <c r="O2045" s="4">
        <v>55000000</v>
      </c>
      <c r="P2045" s="4">
        <v>55000000</v>
      </c>
      <c r="Q2045" s="1">
        <v>0</v>
      </c>
      <c r="R2045" s="2">
        <v>0</v>
      </c>
      <c r="S2045" s="2" t="s">
        <v>3083</v>
      </c>
      <c r="T2045" s="2" t="s">
        <v>3084</v>
      </c>
      <c r="U2045" s="2" t="s">
        <v>3083</v>
      </c>
      <c r="V2045" s="2" t="s">
        <v>3084</v>
      </c>
      <c r="W2045" s="2" t="s">
        <v>3085</v>
      </c>
      <c r="X2045" s="2">
        <v>3241000</v>
      </c>
      <c r="Y2045" s="96" t="s">
        <v>3086</v>
      </c>
    </row>
    <row r="2046" spans="1:25" ht="240" x14ac:dyDescent="0.2">
      <c r="A2046" s="2" t="s">
        <v>3158</v>
      </c>
      <c r="B2046" s="2" t="str">
        <f>IFERROR(VLOOKUP(VALUE(MID(A2046,1,IF(VALUE(MID(A2046,1,3))=898,3,4))),[9]Hoja1!$A$3:$K$222,2,0),"")</f>
        <v xml:space="preserve">1058 Participación ciudadana para el reencuentro, la reconciliación y la paz </v>
      </c>
      <c r="C2046" s="2" t="s">
        <v>3153</v>
      </c>
      <c r="D2046" s="2" t="s">
        <v>3154</v>
      </c>
      <c r="E2046" s="2">
        <v>93151509</v>
      </c>
      <c r="F2046" s="2" t="s">
        <v>3157</v>
      </c>
      <c r="G2046" s="3">
        <v>1</v>
      </c>
      <c r="H2046" s="3">
        <v>1</v>
      </c>
      <c r="I2046" s="2">
        <v>10</v>
      </c>
      <c r="J2046" s="2">
        <v>1</v>
      </c>
      <c r="K2046" s="2" t="s">
        <v>30</v>
      </c>
      <c r="L2046" s="2" t="str">
        <f>IF(K2046=[9]Hoja3!$B$2,[9]Hoja3!$A$2,IF(K2046=[9]Hoja3!$B$3,[9]Hoja3!$A$3,IF(K2046=[9]Hoja3!$B$4,[9]Hoja3!$A$4,IF(K2046=[9]Hoja3!$B$5,[9]Hoja3!$A$5,IF(K2046=[9]Hoja3!$B$6,[9]Hoja3!$A$6,IF(K2046=[9]Hoja3!$B$7,[9]Hoja3!$A$7,IF(K2046=[9]Hoja3!$B$8,[9]Hoja3!$A$8,IF(K2046=[9]Hoja3!$B$9,[9]Hoja3!$A$9,IF(K2046=[9]Hoja3!$B$10,[9]Hoja3!$A$10,IF(K2046=[9]Hoja3!$B$11,[9]Hoja3!$A$11,IF(K2046=[9]Hoja3!$B$12,[9]Hoja3!$A$12,IF(K2046=[9]Hoja3!$B$13,[9]Hoja3!$A$13,IF(K2046=[9]Hoja3!$B$14,[9]Hoja3!$A$14,"")))))))))))))</f>
        <v>CCE-05</v>
      </c>
      <c r="M2046" s="2" t="s">
        <v>57</v>
      </c>
      <c r="N2046" s="2">
        <v>0</v>
      </c>
      <c r="O2046" s="4">
        <v>55000000</v>
      </c>
      <c r="P2046" s="4">
        <v>55000000</v>
      </c>
      <c r="Q2046" s="1">
        <v>0</v>
      </c>
      <c r="R2046" s="2">
        <v>0</v>
      </c>
      <c r="S2046" s="2" t="s">
        <v>3083</v>
      </c>
      <c r="T2046" s="2" t="s">
        <v>3084</v>
      </c>
      <c r="U2046" s="2" t="s">
        <v>3083</v>
      </c>
      <c r="V2046" s="2" t="s">
        <v>3084</v>
      </c>
      <c r="W2046" s="2" t="s">
        <v>3085</v>
      </c>
      <c r="X2046" s="2">
        <v>3241000</v>
      </c>
      <c r="Y2046" s="96" t="s">
        <v>3086</v>
      </c>
    </row>
    <row r="2047" spans="1:25" ht="240" x14ac:dyDescent="0.2">
      <c r="A2047" s="2" t="s">
        <v>3159</v>
      </c>
      <c r="B2047" s="2" t="str">
        <f>IFERROR(VLOOKUP(VALUE(MID(A2047,1,IF(VALUE(MID(A2047,1,3))=898,3,4))),[9]Hoja1!$A$3:$K$222,2,0),"")</f>
        <v xml:space="preserve">1058 Participación ciudadana para el reencuentro, la reconciliación y la paz </v>
      </c>
      <c r="C2047" s="2" t="s">
        <v>3153</v>
      </c>
      <c r="D2047" s="2" t="s">
        <v>3154</v>
      </c>
      <c r="E2047" s="2">
        <v>93151509</v>
      </c>
      <c r="F2047" s="2" t="s">
        <v>3157</v>
      </c>
      <c r="G2047" s="3">
        <v>1</v>
      </c>
      <c r="H2047" s="3">
        <v>1</v>
      </c>
      <c r="I2047" s="2">
        <v>10</v>
      </c>
      <c r="J2047" s="2">
        <v>1</v>
      </c>
      <c r="K2047" s="2" t="s">
        <v>30</v>
      </c>
      <c r="L2047" s="2" t="str">
        <f>IF(K2047=[9]Hoja3!$B$2,[9]Hoja3!$A$2,IF(K2047=[9]Hoja3!$B$3,[9]Hoja3!$A$3,IF(K2047=[9]Hoja3!$B$4,[9]Hoja3!$A$4,IF(K2047=[9]Hoja3!$B$5,[9]Hoja3!$A$5,IF(K2047=[9]Hoja3!$B$6,[9]Hoja3!$A$6,IF(K2047=[9]Hoja3!$B$7,[9]Hoja3!$A$7,IF(K2047=[9]Hoja3!$B$8,[9]Hoja3!$A$8,IF(K2047=[9]Hoja3!$B$9,[9]Hoja3!$A$9,IF(K2047=[9]Hoja3!$B$10,[9]Hoja3!$A$10,IF(K2047=[9]Hoja3!$B$11,[9]Hoja3!$A$11,IF(K2047=[9]Hoja3!$B$12,[9]Hoja3!$A$12,IF(K2047=[9]Hoja3!$B$13,[9]Hoja3!$A$13,IF(K2047=[9]Hoja3!$B$14,[9]Hoja3!$A$14,"")))))))))))))</f>
        <v>CCE-05</v>
      </c>
      <c r="M2047" s="2" t="s">
        <v>57</v>
      </c>
      <c r="N2047" s="2">
        <v>0</v>
      </c>
      <c r="O2047" s="4">
        <v>55000000</v>
      </c>
      <c r="P2047" s="4">
        <v>55000000</v>
      </c>
      <c r="Q2047" s="1">
        <v>0</v>
      </c>
      <c r="R2047" s="2">
        <v>0</v>
      </c>
      <c r="S2047" s="2" t="s">
        <v>3083</v>
      </c>
      <c r="T2047" s="2" t="s">
        <v>3084</v>
      </c>
      <c r="U2047" s="2" t="s">
        <v>3083</v>
      </c>
      <c r="V2047" s="2" t="s">
        <v>3084</v>
      </c>
      <c r="W2047" s="2" t="s">
        <v>3085</v>
      </c>
      <c r="X2047" s="2">
        <v>3241000</v>
      </c>
      <c r="Y2047" s="96" t="s">
        <v>3086</v>
      </c>
    </row>
    <row r="2048" spans="1:25" ht="240" x14ac:dyDescent="0.2">
      <c r="A2048" s="2" t="s">
        <v>3160</v>
      </c>
      <c r="B2048" s="2" t="str">
        <f>IFERROR(VLOOKUP(VALUE(MID(A2048,1,IF(VALUE(MID(A2048,1,3))=898,3,4))),[9]Hoja1!$A$3:$K$222,2,0),"")</f>
        <v xml:space="preserve">1058 Participación ciudadana para el reencuentro, la reconciliación y la paz </v>
      </c>
      <c r="C2048" s="2" t="s">
        <v>3153</v>
      </c>
      <c r="D2048" s="2" t="s">
        <v>3154</v>
      </c>
      <c r="E2048" s="2">
        <v>93151509</v>
      </c>
      <c r="F2048" s="2" t="s">
        <v>3157</v>
      </c>
      <c r="G2048" s="3">
        <v>1</v>
      </c>
      <c r="H2048" s="3">
        <v>1</v>
      </c>
      <c r="I2048" s="2">
        <v>10</v>
      </c>
      <c r="J2048" s="2">
        <v>1</v>
      </c>
      <c r="K2048" s="2" t="s">
        <v>30</v>
      </c>
      <c r="L2048" s="2" t="str">
        <f>IF(K2048=[9]Hoja3!$B$2,[9]Hoja3!$A$2,IF(K2048=[9]Hoja3!$B$3,[9]Hoja3!$A$3,IF(K2048=[9]Hoja3!$B$4,[9]Hoja3!$A$4,IF(K2048=[9]Hoja3!$B$5,[9]Hoja3!$A$5,IF(K2048=[9]Hoja3!$B$6,[9]Hoja3!$A$6,IF(K2048=[9]Hoja3!$B$7,[9]Hoja3!$A$7,IF(K2048=[9]Hoja3!$B$8,[9]Hoja3!$A$8,IF(K2048=[9]Hoja3!$B$9,[9]Hoja3!$A$9,IF(K2048=[9]Hoja3!$B$10,[9]Hoja3!$A$10,IF(K2048=[9]Hoja3!$B$11,[9]Hoja3!$A$11,IF(K2048=[9]Hoja3!$B$12,[9]Hoja3!$A$12,IF(K2048=[9]Hoja3!$B$13,[9]Hoja3!$A$13,IF(K2048=[9]Hoja3!$B$14,[9]Hoja3!$A$14,"")))))))))))))</f>
        <v>CCE-05</v>
      </c>
      <c r="M2048" s="2" t="s">
        <v>57</v>
      </c>
      <c r="N2048" s="2">
        <v>0</v>
      </c>
      <c r="O2048" s="4">
        <v>55000000</v>
      </c>
      <c r="P2048" s="4">
        <v>55000000</v>
      </c>
      <c r="Q2048" s="1">
        <v>0</v>
      </c>
      <c r="R2048" s="2">
        <v>0</v>
      </c>
      <c r="S2048" s="2" t="s">
        <v>3083</v>
      </c>
      <c r="T2048" s="2" t="s">
        <v>3084</v>
      </c>
      <c r="U2048" s="2" t="s">
        <v>3083</v>
      </c>
      <c r="V2048" s="2" t="s">
        <v>3084</v>
      </c>
      <c r="W2048" s="2" t="s">
        <v>3085</v>
      </c>
      <c r="X2048" s="2">
        <v>3241000</v>
      </c>
      <c r="Y2048" s="96" t="s">
        <v>3086</v>
      </c>
    </row>
    <row r="2049" spans="1:25" ht="150" x14ac:dyDescent="0.2">
      <c r="A2049" s="2" t="s">
        <v>3161</v>
      </c>
      <c r="B2049" s="2" t="str">
        <f>IFERROR(VLOOKUP(VALUE(MID(A2049,1,IF(VALUE(MID(A2049,1,3))=898,3,4))),[9]Hoja1!$A$3:$K$222,2,0),"")</f>
        <v xml:space="preserve">1058 Participación ciudadana para el reencuentro, la reconciliación y la paz </v>
      </c>
      <c r="C2049" s="2" t="s">
        <v>3153</v>
      </c>
      <c r="D2049" s="2" t="s">
        <v>3162</v>
      </c>
      <c r="E2049" s="2">
        <v>80101604</v>
      </c>
      <c r="F2049" s="2" t="s">
        <v>3163</v>
      </c>
      <c r="G2049" s="3">
        <v>1</v>
      </c>
      <c r="H2049" s="3">
        <v>1</v>
      </c>
      <c r="I2049" s="2">
        <v>11</v>
      </c>
      <c r="J2049" s="2">
        <v>1</v>
      </c>
      <c r="K2049" s="2" t="s">
        <v>30</v>
      </c>
      <c r="L2049" s="2" t="str">
        <f>IF(K2049=[9]Hoja3!$B$2,[9]Hoja3!$A$2,IF(K2049=[9]Hoja3!$B$3,[9]Hoja3!$A$3,IF(K2049=[9]Hoja3!$B$4,[9]Hoja3!$A$4,IF(K2049=[9]Hoja3!$B$5,[9]Hoja3!$A$5,IF(K2049=[9]Hoja3!$B$6,[9]Hoja3!$A$6,IF(K2049=[9]Hoja3!$B$7,[9]Hoja3!$A$7,IF(K2049=[9]Hoja3!$B$8,[9]Hoja3!$A$8,IF(K2049=[9]Hoja3!$B$9,[9]Hoja3!$A$9,IF(K2049=[9]Hoja3!$B$10,[9]Hoja3!$A$10,IF(K2049=[9]Hoja3!$B$11,[9]Hoja3!$A$11,IF(K2049=[9]Hoja3!$B$12,[9]Hoja3!$A$12,IF(K2049=[9]Hoja3!$B$13,[9]Hoja3!$A$13,IF(K2049=[9]Hoja3!$B$14,[9]Hoja3!$A$14,"")))))))))))))</f>
        <v>CCE-05</v>
      </c>
      <c r="M2049" s="2" t="s">
        <v>57</v>
      </c>
      <c r="N2049" s="2">
        <v>0</v>
      </c>
      <c r="O2049" s="4">
        <v>57200000</v>
      </c>
      <c r="P2049" s="4">
        <v>57200000</v>
      </c>
      <c r="Q2049" s="1">
        <v>0</v>
      </c>
      <c r="R2049" s="2">
        <v>0</v>
      </c>
      <c r="S2049" s="2" t="s">
        <v>3083</v>
      </c>
      <c r="T2049" s="2" t="s">
        <v>3084</v>
      </c>
      <c r="U2049" s="2" t="s">
        <v>3083</v>
      </c>
      <c r="V2049" s="2" t="s">
        <v>3084</v>
      </c>
      <c r="W2049" s="2" t="s">
        <v>3085</v>
      </c>
      <c r="X2049" s="2">
        <v>3241000</v>
      </c>
      <c r="Y2049" s="96" t="s">
        <v>3086</v>
      </c>
    </row>
    <row r="2050" spans="1:25" ht="150" x14ac:dyDescent="0.2">
      <c r="A2050" s="2" t="s">
        <v>3164</v>
      </c>
      <c r="B2050" s="2" t="str">
        <f>IFERROR(VLOOKUP(VALUE(MID(A2050,1,IF(VALUE(MID(A2050,1,3))=898,3,4))),[9]Hoja1!$A$3:$K$222,2,0),"")</f>
        <v xml:space="preserve">1058 Participación ciudadana para el reencuentro, la reconciliación y la paz </v>
      </c>
      <c r="C2050" s="2" t="s">
        <v>3153</v>
      </c>
      <c r="D2050" s="2" t="s">
        <v>3162</v>
      </c>
      <c r="E2050" s="2">
        <v>80101504</v>
      </c>
      <c r="F2050" s="2" t="s">
        <v>3165</v>
      </c>
      <c r="G2050" s="3">
        <v>1</v>
      </c>
      <c r="H2050" s="3">
        <v>1</v>
      </c>
      <c r="I2050" s="2">
        <v>11</v>
      </c>
      <c r="J2050" s="2">
        <v>1</v>
      </c>
      <c r="K2050" s="2" t="s">
        <v>30</v>
      </c>
      <c r="L2050" s="2" t="str">
        <f>IF(K2050=[9]Hoja3!$B$2,[9]Hoja3!$A$2,IF(K2050=[9]Hoja3!$B$3,[9]Hoja3!$A$3,IF(K2050=[9]Hoja3!$B$4,[9]Hoja3!$A$4,IF(K2050=[9]Hoja3!$B$5,[9]Hoja3!$A$5,IF(K2050=[9]Hoja3!$B$6,[9]Hoja3!$A$6,IF(K2050=[9]Hoja3!$B$7,[9]Hoja3!$A$7,IF(K2050=[9]Hoja3!$B$8,[9]Hoja3!$A$8,IF(K2050=[9]Hoja3!$B$9,[9]Hoja3!$A$9,IF(K2050=[9]Hoja3!$B$10,[9]Hoja3!$A$10,IF(K2050=[9]Hoja3!$B$11,[9]Hoja3!$A$11,IF(K2050=[9]Hoja3!$B$12,[9]Hoja3!$A$12,IF(K2050=[9]Hoja3!$B$13,[9]Hoja3!$A$13,IF(K2050=[9]Hoja3!$B$14,[9]Hoja3!$A$14,"")))))))))))))</f>
        <v>CCE-05</v>
      </c>
      <c r="M2050" s="2" t="s">
        <v>57</v>
      </c>
      <c r="N2050" s="2">
        <v>0</v>
      </c>
      <c r="O2050" s="4">
        <v>59488000</v>
      </c>
      <c r="P2050" s="4">
        <v>59488000</v>
      </c>
      <c r="Q2050" s="1">
        <v>0</v>
      </c>
      <c r="R2050" s="2">
        <v>0</v>
      </c>
      <c r="S2050" s="2" t="s">
        <v>3083</v>
      </c>
      <c r="T2050" s="2" t="s">
        <v>3084</v>
      </c>
      <c r="U2050" s="2" t="s">
        <v>3083</v>
      </c>
      <c r="V2050" s="2" t="s">
        <v>3084</v>
      </c>
      <c r="W2050" s="2" t="s">
        <v>3085</v>
      </c>
      <c r="X2050" s="2">
        <v>3241000</v>
      </c>
      <c r="Y2050" s="96" t="s">
        <v>3086</v>
      </c>
    </row>
    <row r="2051" spans="1:25" ht="165" x14ac:dyDescent="0.2">
      <c r="A2051" s="2" t="s">
        <v>3166</v>
      </c>
      <c r="B2051" s="2" t="str">
        <f>IFERROR(VLOOKUP(VALUE(MID(A2051,1,IF(VALUE(MID(A2051,1,3))=898,3,4))),[9]Hoja1!$A$3:$K$222,2,0),"")</f>
        <v xml:space="preserve">1058 Participación ciudadana para el reencuentro, la reconciliación y la paz </v>
      </c>
      <c r="C2051" s="2" t="s">
        <v>3153</v>
      </c>
      <c r="D2051" s="2" t="s">
        <v>3162</v>
      </c>
      <c r="E2051" s="2">
        <v>80101604</v>
      </c>
      <c r="F2051" s="2" t="s">
        <v>3167</v>
      </c>
      <c r="G2051" s="3">
        <v>1</v>
      </c>
      <c r="H2051" s="3">
        <v>1</v>
      </c>
      <c r="I2051" s="2">
        <v>11</v>
      </c>
      <c r="J2051" s="2">
        <v>1</v>
      </c>
      <c r="K2051" s="2" t="s">
        <v>30</v>
      </c>
      <c r="L2051" s="2" t="str">
        <f>IF(K2051=[9]Hoja3!$B$2,[9]Hoja3!$A$2,IF(K2051=[9]Hoja3!$B$3,[9]Hoja3!$A$3,IF(K2051=[9]Hoja3!$B$4,[9]Hoja3!$A$4,IF(K2051=[9]Hoja3!$B$5,[9]Hoja3!$A$5,IF(K2051=[9]Hoja3!$B$6,[9]Hoja3!$A$6,IF(K2051=[9]Hoja3!$B$7,[9]Hoja3!$A$7,IF(K2051=[9]Hoja3!$B$8,[9]Hoja3!$A$8,IF(K2051=[9]Hoja3!$B$9,[9]Hoja3!$A$9,IF(K2051=[9]Hoja3!$B$10,[9]Hoja3!$A$10,IF(K2051=[9]Hoja3!$B$11,[9]Hoja3!$A$11,IF(K2051=[9]Hoja3!$B$12,[9]Hoja3!$A$12,IF(K2051=[9]Hoja3!$B$13,[9]Hoja3!$A$13,IF(K2051=[9]Hoja3!$B$14,[9]Hoja3!$A$14,"")))))))))))))</f>
        <v>CCE-05</v>
      </c>
      <c r="M2051" s="2" t="s">
        <v>57</v>
      </c>
      <c r="N2051" s="2">
        <v>0</v>
      </c>
      <c r="O2051" s="4">
        <v>62920000</v>
      </c>
      <c r="P2051" s="4">
        <v>62920000</v>
      </c>
      <c r="Q2051" s="1">
        <v>0</v>
      </c>
      <c r="R2051" s="2">
        <v>0</v>
      </c>
      <c r="S2051" s="2" t="s">
        <v>3083</v>
      </c>
      <c r="T2051" s="2" t="s">
        <v>3084</v>
      </c>
      <c r="U2051" s="2" t="s">
        <v>3083</v>
      </c>
      <c r="V2051" s="2" t="s">
        <v>3084</v>
      </c>
      <c r="W2051" s="2" t="s">
        <v>3085</v>
      </c>
      <c r="X2051" s="2">
        <v>3241000</v>
      </c>
      <c r="Y2051" s="96" t="s">
        <v>3086</v>
      </c>
    </row>
    <row r="2052" spans="1:25" ht="150" x14ac:dyDescent="0.2">
      <c r="A2052" s="2" t="s">
        <v>3168</v>
      </c>
      <c r="B2052" s="2" t="str">
        <f>IFERROR(VLOOKUP(VALUE(MID(A2052,1,IF(VALUE(MID(A2052,1,3))=898,3,4))),[9]Hoja1!$A$3:$K$222,2,0),"")</f>
        <v xml:space="preserve">1058 Participación ciudadana para el reencuentro, la reconciliación y la paz </v>
      </c>
      <c r="C2052" s="2" t="s">
        <v>3153</v>
      </c>
      <c r="D2052" s="2" t="s">
        <v>3162</v>
      </c>
      <c r="E2052" s="2">
        <v>93151509</v>
      </c>
      <c r="F2052" s="2" t="s">
        <v>3163</v>
      </c>
      <c r="G2052" s="3">
        <v>1</v>
      </c>
      <c r="H2052" s="3">
        <v>1</v>
      </c>
      <c r="I2052" s="2">
        <v>11</v>
      </c>
      <c r="J2052" s="2">
        <v>1</v>
      </c>
      <c r="K2052" s="2" t="s">
        <v>30</v>
      </c>
      <c r="L2052" s="2" t="str">
        <f>IF(K2052=[9]Hoja3!$B$2,[9]Hoja3!$A$2,IF(K2052=[9]Hoja3!$B$3,[9]Hoja3!$A$3,IF(K2052=[9]Hoja3!$B$4,[9]Hoja3!$A$4,IF(K2052=[9]Hoja3!$B$5,[9]Hoja3!$A$5,IF(K2052=[9]Hoja3!$B$6,[9]Hoja3!$A$6,IF(K2052=[9]Hoja3!$B$7,[9]Hoja3!$A$7,IF(K2052=[9]Hoja3!$B$8,[9]Hoja3!$A$8,IF(K2052=[9]Hoja3!$B$9,[9]Hoja3!$A$9,IF(K2052=[9]Hoja3!$B$10,[9]Hoja3!$A$10,IF(K2052=[9]Hoja3!$B$11,[9]Hoja3!$A$11,IF(K2052=[9]Hoja3!$B$12,[9]Hoja3!$A$12,IF(K2052=[9]Hoja3!$B$13,[9]Hoja3!$A$13,IF(K2052=[9]Hoja3!$B$14,[9]Hoja3!$A$14,"")))))))))))))</f>
        <v>CCE-05</v>
      </c>
      <c r="M2052" s="2" t="s">
        <v>57</v>
      </c>
      <c r="N2052" s="2">
        <v>0</v>
      </c>
      <c r="O2052" s="4">
        <v>51480000</v>
      </c>
      <c r="P2052" s="4">
        <v>51480000</v>
      </c>
      <c r="Q2052" s="1">
        <v>0</v>
      </c>
      <c r="R2052" s="2">
        <v>0</v>
      </c>
      <c r="S2052" s="2" t="s">
        <v>3083</v>
      </c>
      <c r="T2052" s="2" t="s">
        <v>3084</v>
      </c>
      <c r="U2052" s="2" t="s">
        <v>3083</v>
      </c>
      <c r="V2052" s="2" t="s">
        <v>3084</v>
      </c>
      <c r="W2052" s="2" t="s">
        <v>3085</v>
      </c>
      <c r="X2052" s="2">
        <v>3241000</v>
      </c>
      <c r="Y2052" s="96" t="s">
        <v>3086</v>
      </c>
    </row>
    <row r="2053" spans="1:25" ht="165" x14ac:dyDescent="0.2">
      <c r="A2053" s="2" t="s">
        <v>3169</v>
      </c>
      <c r="B2053" s="2" t="str">
        <f>IFERROR(VLOOKUP(VALUE(MID(A2053,1,IF(VALUE(MID(A2053,1,3))=898,3,4))),[9]Hoja1!$A$3:$K$222,2,0),"")</f>
        <v xml:space="preserve">1058 Participación ciudadana para el reencuentro, la reconciliación y la paz </v>
      </c>
      <c r="C2053" s="2" t="s">
        <v>3153</v>
      </c>
      <c r="D2053" s="2" t="s">
        <v>3162</v>
      </c>
      <c r="E2053" s="2">
        <v>86141501</v>
      </c>
      <c r="F2053" s="2" t="s">
        <v>3170</v>
      </c>
      <c r="G2053" s="3">
        <v>1</v>
      </c>
      <c r="H2053" s="3">
        <v>1</v>
      </c>
      <c r="I2053" s="2">
        <v>11</v>
      </c>
      <c r="J2053" s="2">
        <v>1</v>
      </c>
      <c r="K2053" s="2" t="s">
        <v>30</v>
      </c>
      <c r="L2053" s="2" t="str">
        <f>IF(K2053=[9]Hoja3!$B$2,[9]Hoja3!$A$2,IF(K2053=[9]Hoja3!$B$3,[9]Hoja3!$A$3,IF(K2053=[9]Hoja3!$B$4,[9]Hoja3!$A$4,IF(K2053=[9]Hoja3!$B$5,[9]Hoja3!$A$5,IF(K2053=[9]Hoja3!$B$6,[9]Hoja3!$A$6,IF(K2053=[9]Hoja3!$B$7,[9]Hoja3!$A$7,IF(K2053=[9]Hoja3!$B$8,[9]Hoja3!$A$8,IF(K2053=[9]Hoja3!$B$9,[9]Hoja3!$A$9,IF(K2053=[9]Hoja3!$B$10,[9]Hoja3!$A$10,IF(K2053=[9]Hoja3!$B$11,[9]Hoja3!$A$11,IF(K2053=[9]Hoja3!$B$12,[9]Hoja3!$A$12,IF(K2053=[9]Hoja3!$B$13,[9]Hoja3!$A$13,IF(K2053=[9]Hoja3!$B$14,[9]Hoja3!$A$14,"")))))))))))))</f>
        <v>CCE-05</v>
      </c>
      <c r="M2053" s="2" t="s">
        <v>57</v>
      </c>
      <c r="N2053" s="2">
        <v>0</v>
      </c>
      <c r="O2053" s="4">
        <v>76991200</v>
      </c>
      <c r="P2053" s="4">
        <v>76991200</v>
      </c>
      <c r="Q2053" s="1">
        <v>0</v>
      </c>
      <c r="R2053" s="2">
        <v>0</v>
      </c>
      <c r="S2053" s="2" t="s">
        <v>3083</v>
      </c>
      <c r="T2053" s="2" t="s">
        <v>3084</v>
      </c>
      <c r="U2053" s="2" t="s">
        <v>3083</v>
      </c>
      <c r="V2053" s="2" t="s">
        <v>3084</v>
      </c>
      <c r="W2053" s="2" t="s">
        <v>3085</v>
      </c>
      <c r="X2053" s="2">
        <v>3241000</v>
      </c>
      <c r="Y2053" s="96" t="s">
        <v>3086</v>
      </c>
    </row>
    <row r="2054" spans="1:25" ht="255" x14ac:dyDescent="0.2">
      <c r="A2054" s="2" t="s">
        <v>3171</v>
      </c>
      <c r="B2054" s="2" t="str">
        <f>IFERROR(VLOOKUP(VALUE(MID(A2054,1,IF(VALUE(MID(A2054,1,3))=898,3,4))),[9]Hoja1!$A$3:$K$222,2,0),"")</f>
        <v xml:space="preserve">1058 Participación ciudadana para el reencuentro, la reconciliación y la paz </v>
      </c>
      <c r="C2054" s="2" t="s">
        <v>3153</v>
      </c>
      <c r="D2054" s="2" t="s">
        <v>3162</v>
      </c>
      <c r="E2054" s="2">
        <v>80101504</v>
      </c>
      <c r="F2054" s="2" t="s">
        <v>3172</v>
      </c>
      <c r="G2054" s="3">
        <v>1</v>
      </c>
      <c r="H2054" s="3">
        <v>1</v>
      </c>
      <c r="I2054" s="2">
        <v>11.5</v>
      </c>
      <c r="J2054" s="2">
        <v>1</v>
      </c>
      <c r="K2054" s="2" t="s">
        <v>30</v>
      </c>
      <c r="L2054" s="2" t="str">
        <f>IF(K2054=[9]Hoja3!$B$2,[9]Hoja3!$A$2,IF(K2054=[9]Hoja3!$B$3,[9]Hoja3!$A$3,IF(K2054=[9]Hoja3!$B$4,[9]Hoja3!$A$4,IF(K2054=[9]Hoja3!$B$5,[9]Hoja3!$A$5,IF(K2054=[9]Hoja3!$B$6,[9]Hoja3!$A$6,IF(K2054=[9]Hoja3!$B$7,[9]Hoja3!$A$7,IF(K2054=[9]Hoja3!$B$8,[9]Hoja3!$A$8,IF(K2054=[9]Hoja3!$B$9,[9]Hoja3!$A$9,IF(K2054=[9]Hoja3!$B$10,[9]Hoja3!$A$10,IF(K2054=[9]Hoja3!$B$11,[9]Hoja3!$A$11,IF(K2054=[9]Hoja3!$B$12,[9]Hoja3!$A$12,IF(K2054=[9]Hoja3!$B$13,[9]Hoja3!$A$13,IF(K2054=[9]Hoja3!$B$14,[9]Hoja3!$A$14,"")))))))))))))</f>
        <v>CCE-05</v>
      </c>
      <c r="M2054" s="2" t="s">
        <v>57</v>
      </c>
      <c r="N2054" s="2">
        <v>0</v>
      </c>
      <c r="O2054" s="4">
        <v>86250000</v>
      </c>
      <c r="P2054" s="4">
        <v>86250000</v>
      </c>
      <c r="Q2054" s="1">
        <v>0</v>
      </c>
      <c r="R2054" s="2">
        <v>0</v>
      </c>
      <c r="S2054" s="2" t="s">
        <v>3083</v>
      </c>
      <c r="T2054" s="2" t="s">
        <v>3084</v>
      </c>
      <c r="U2054" s="2" t="s">
        <v>3083</v>
      </c>
      <c r="V2054" s="2" t="s">
        <v>3084</v>
      </c>
      <c r="W2054" s="2" t="s">
        <v>3085</v>
      </c>
      <c r="X2054" s="2">
        <v>3241000</v>
      </c>
      <c r="Y2054" s="96" t="s">
        <v>3086</v>
      </c>
    </row>
    <row r="2055" spans="1:25" ht="195" x14ac:dyDescent="0.2">
      <c r="A2055" s="2" t="s">
        <v>3173</v>
      </c>
      <c r="B2055" s="2" t="str">
        <f>IFERROR(VLOOKUP(VALUE(MID(A2055,1,IF(VALUE(MID(A2055,1,3))=898,3,4))),[9]Hoja1!$A$3:$K$222,2,0),"")</f>
        <v xml:space="preserve">1058 Participación ciudadana para el reencuentro, la reconciliación y la paz </v>
      </c>
      <c r="C2055" s="2" t="s">
        <v>3153</v>
      </c>
      <c r="D2055" s="2" t="s">
        <v>3162</v>
      </c>
      <c r="E2055" s="2">
        <v>80101604</v>
      </c>
      <c r="F2055" s="2" t="s">
        <v>3174</v>
      </c>
      <c r="G2055" s="3">
        <v>1</v>
      </c>
      <c r="H2055" s="3">
        <v>1</v>
      </c>
      <c r="I2055" s="2">
        <v>11</v>
      </c>
      <c r="J2055" s="2">
        <v>1</v>
      </c>
      <c r="K2055" s="2" t="s">
        <v>30</v>
      </c>
      <c r="L2055" s="2" t="str">
        <f>IF(K2055=[9]Hoja3!$B$2,[9]Hoja3!$A$2,IF(K2055=[9]Hoja3!$B$3,[9]Hoja3!$A$3,IF(K2055=[9]Hoja3!$B$4,[9]Hoja3!$A$4,IF(K2055=[9]Hoja3!$B$5,[9]Hoja3!$A$5,IF(K2055=[9]Hoja3!$B$6,[9]Hoja3!$A$6,IF(K2055=[9]Hoja3!$B$7,[9]Hoja3!$A$7,IF(K2055=[9]Hoja3!$B$8,[9]Hoja3!$A$8,IF(K2055=[9]Hoja3!$B$9,[9]Hoja3!$A$9,IF(K2055=[9]Hoja3!$B$10,[9]Hoja3!$A$10,IF(K2055=[9]Hoja3!$B$11,[9]Hoja3!$A$11,IF(K2055=[9]Hoja3!$B$12,[9]Hoja3!$A$12,IF(K2055=[9]Hoja3!$B$13,[9]Hoja3!$A$13,IF(K2055=[9]Hoja3!$B$14,[9]Hoja3!$A$14,"")))))))))))))</f>
        <v>CCE-05</v>
      </c>
      <c r="M2055" s="2" t="s">
        <v>57</v>
      </c>
      <c r="N2055" s="2">
        <v>0</v>
      </c>
      <c r="O2055" s="4">
        <v>49500000</v>
      </c>
      <c r="P2055" s="4">
        <v>49500000</v>
      </c>
      <c r="Q2055" s="1">
        <v>0</v>
      </c>
      <c r="R2055" s="2">
        <v>0</v>
      </c>
      <c r="S2055" s="2" t="s">
        <v>3083</v>
      </c>
      <c r="T2055" s="2" t="s">
        <v>3084</v>
      </c>
      <c r="U2055" s="2" t="s">
        <v>3083</v>
      </c>
      <c r="V2055" s="2" t="s">
        <v>3084</v>
      </c>
      <c r="W2055" s="2" t="s">
        <v>3085</v>
      </c>
      <c r="X2055" s="2">
        <v>3241000</v>
      </c>
      <c r="Y2055" s="96" t="s">
        <v>3086</v>
      </c>
    </row>
    <row r="2056" spans="1:25" ht="255" x14ac:dyDescent="0.2">
      <c r="A2056" s="2" t="s">
        <v>3175</v>
      </c>
      <c r="B2056" s="2" t="str">
        <f>IFERROR(VLOOKUP(VALUE(MID(A2056,1,IF(VALUE(MID(A2056,1,3))=898,3,4))),[9]Hoja1!$A$3:$K$222,2,0),"")</f>
        <v xml:space="preserve">1058 Participación ciudadana para el reencuentro, la reconciliación y la paz </v>
      </c>
      <c r="C2056" s="2" t="s">
        <v>3153</v>
      </c>
      <c r="D2056" s="2" t="s">
        <v>3162</v>
      </c>
      <c r="E2056" s="2">
        <v>80101604</v>
      </c>
      <c r="F2056" s="2" t="s">
        <v>3176</v>
      </c>
      <c r="G2056" s="3">
        <v>1</v>
      </c>
      <c r="H2056" s="3">
        <v>1</v>
      </c>
      <c r="I2056" s="2">
        <v>11</v>
      </c>
      <c r="J2056" s="2">
        <v>1</v>
      </c>
      <c r="K2056" s="2" t="s">
        <v>30</v>
      </c>
      <c r="L2056" s="2" t="str">
        <f>IF(K2056=[9]Hoja3!$B$2,[9]Hoja3!$A$2,IF(K2056=[9]Hoja3!$B$3,[9]Hoja3!$A$3,IF(K2056=[9]Hoja3!$B$4,[9]Hoja3!$A$4,IF(K2056=[9]Hoja3!$B$5,[9]Hoja3!$A$5,IF(K2056=[9]Hoja3!$B$6,[9]Hoja3!$A$6,IF(K2056=[9]Hoja3!$B$7,[9]Hoja3!$A$7,IF(K2056=[9]Hoja3!$B$8,[9]Hoja3!$A$8,IF(K2056=[9]Hoja3!$B$9,[9]Hoja3!$A$9,IF(K2056=[9]Hoja3!$B$10,[9]Hoja3!$A$10,IF(K2056=[9]Hoja3!$B$11,[9]Hoja3!$A$11,IF(K2056=[9]Hoja3!$B$12,[9]Hoja3!$A$12,IF(K2056=[9]Hoja3!$B$13,[9]Hoja3!$A$13,IF(K2056=[9]Hoja3!$B$14,[9]Hoja3!$A$14,"")))))))))))))</f>
        <v>CCE-05</v>
      </c>
      <c r="M2056" s="2" t="s">
        <v>57</v>
      </c>
      <c r="N2056" s="2">
        <v>0</v>
      </c>
      <c r="O2056" s="4">
        <v>57200000</v>
      </c>
      <c r="P2056" s="4">
        <v>57200000</v>
      </c>
      <c r="Q2056" s="1">
        <v>0</v>
      </c>
      <c r="R2056" s="2">
        <v>0</v>
      </c>
      <c r="S2056" s="2" t="s">
        <v>3083</v>
      </c>
      <c r="T2056" s="2" t="s">
        <v>3084</v>
      </c>
      <c r="U2056" s="2" t="s">
        <v>3083</v>
      </c>
      <c r="V2056" s="2" t="s">
        <v>3084</v>
      </c>
      <c r="W2056" s="2" t="s">
        <v>3085</v>
      </c>
      <c r="X2056" s="2">
        <v>3241000</v>
      </c>
      <c r="Y2056" s="96" t="s">
        <v>3086</v>
      </c>
    </row>
    <row r="2057" spans="1:25" ht="315" x14ac:dyDescent="0.2">
      <c r="A2057" s="2" t="s">
        <v>3177</v>
      </c>
      <c r="B2057" s="2" t="str">
        <f>IFERROR(VLOOKUP(VALUE(MID(A2057,1,IF(VALUE(MID(A2057,1,3))=898,3,4))),[9]Hoja1!$A$3:$K$222,2,0),"")</f>
        <v xml:space="preserve">1058 Participación ciudadana para el reencuentro, la reconciliación y la paz </v>
      </c>
      <c r="C2057" s="2" t="s">
        <v>3153</v>
      </c>
      <c r="D2057" s="2" t="s">
        <v>3162</v>
      </c>
      <c r="E2057" s="2">
        <v>93151509</v>
      </c>
      <c r="F2057" s="2" t="s">
        <v>3178</v>
      </c>
      <c r="G2057" s="3">
        <v>1</v>
      </c>
      <c r="H2057" s="3">
        <v>1</v>
      </c>
      <c r="I2057" s="2">
        <v>11</v>
      </c>
      <c r="J2057" s="2">
        <v>1</v>
      </c>
      <c r="K2057" s="2" t="s">
        <v>30</v>
      </c>
      <c r="L2057" s="2" t="str">
        <f>IF(K2057=[9]Hoja3!$B$2,[9]Hoja3!$A$2,IF(K2057=[9]Hoja3!$B$3,[9]Hoja3!$A$3,IF(K2057=[9]Hoja3!$B$4,[9]Hoja3!$A$4,IF(K2057=[9]Hoja3!$B$5,[9]Hoja3!$A$5,IF(K2057=[9]Hoja3!$B$6,[9]Hoja3!$A$6,IF(K2057=[9]Hoja3!$B$7,[9]Hoja3!$A$7,IF(K2057=[9]Hoja3!$B$8,[9]Hoja3!$A$8,IF(K2057=[9]Hoja3!$B$9,[9]Hoja3!$A$9,IF(K2057=[9]Hoja3!$B$10,[9]Hoja3!$A$10,IF(K2057=[9]Hoja3!$B$11,[9]Hoja3!$A$11,IF(K2057=[9]Hoja3!$B$12,[9]Hoja3!$A$12,IF(K2057=[9]Hoja3!$B$13,[9]Hoja3!$A$13,IF(K2057=[9]Hoja3!$B$14,[9]Hoja3!$A$14,"")))))))))))))</f>
        <v>CCE-05</v>
      </c>
      <c r="M2057" s="2" t="s">
        <v>57</v>
      </c>
      <c r="N2057" s="2">
        <v>0</v>
      </c>
      <c r="O2057" s="4">
        <v>82500000</v>
      </c>
      <c r="P2057" s="4">
        <v>82500000</v>
      </c>
      <c r="Q2057" s="1">
        <v>0</v>
      </c>
      <c r="R2057" s="2">
        <v>0</v>
      </c>
      <c r="S2057" s="2" t="s">
        <v>3083</v>
      </c>
      <c r="T2057" s="2" t="s">
        <v>3084</v>
      </c>
      <c r="U2057" s="2" t="s">
        <v>3083</v>
      </c>
      <c r="V2057" s="2" t="s">
        <v>3084</v>
      </c>
      <c r="W2057" s="2" t="s">
        <v>3085</v>
      </c>
      <c r="X2057" s="2">
        <v>3241000</v>
      </c>
      <c r="Y2057" s="96" t="s">
        <v>3086</v>
      </c>
    </row>
    <row r="2058" spans="1:25" ht="165" x14ac:dyDescent="0.2">
      <c r="A2058" s="2" t="s">
        <v>3179</v>
      </c>
      <c r="B2058" s="2" t="str">
        <f>IFERROR(VLOOKUP(VALUE(MID(A2058,1,IF(VALUE(MID(A2058,1,3))=898,3,4))),[9]Hoja1!$A$3:$K$222,2,0),"")</f>
        <v xml:space="preserve">1058 Participación ciudadana para el reencuentro, la reconciliación y la paz </v>
      </c>
      <c r="C2058" s="2" t="s">
        <v>3153</v>
      </c>
      <c r="D2058" s="2" t="s">
        <v>3162</v>
      </c>
      <c r="E2058" s="2">
        <v>80101504</v>
      </c>
      <c r="F2058" s="2" t="s">
        <v>3180</v>
      </c>
      <c r="G2058" s="3">
        <v>1</v>
      </c>
      <c r="H2058" s="3">
        <v>1</v>
      </c>
      <c r="I2058" s="2">
        <v>11.5</v>
      </c>
      <c r="J2058" s="2">
        <v>1</v>
      </c>
      <c r="K2058" s="2" t="s">
        <v>30</v>
      </c>
      <c r="L2058" s="2" t="str">
        <f>IF(K2058=[9]Hoja3!$B$2,[9]Hoja3!$A$2,IF(K2058=[9]Hoja3!$B$3,[9]Hoja3!$A$3,IF(K2058=[9]Hoja3!$B$4,[9]Hoja3!$A$4,IF(K2058=[9]Hoja3!$B$5,[9]Hoja3!$A$5,IF(K2058=[9]Hoja3!$B$6,[9]Hoja3!$A$6,IF(K2058=[9]Hoja3!$B$7,[9]Hoja3!$A$7,IF(K2058=[9]Hoja3!$B$8,[9]Hoja3!$A$8,IF(K2058=[9]Hoja3!$B$9,[9]Hoja3!$A$9,IF(K2058=[9]Hoja3!$B$10,[9]Hoja3!$A$10,IF(K2058=[9]Hoja3!$B$11,[9]Hoja3!$A$11,IF(K2058=[9]Hoja3!$B$12,[9]Hoja3!$A$12,IF(K2058=[9]Hoja3!$B$13,[9]Hoja3!$A$13,IF(K2058=[9]Hoja3!$B$14,[9]Hoja3!$A$14,"")))))))))))))</f>
        <v>CCE-05</v>
      </c>
      <c r="M2058" s="2" t="s">
        <v>57</v>
      </c>
      <c r="N2058" s="2">
        <v>0</v>
      </c>
      <c r="O2058" s="4">
        <v>101660000</v>
      </c>
      <c r="P2058" s="4">
        <v>101660000</v>
      </c>
      <c r="Q2058" s="1">
        <v>0</v>
      </c>
      <c r="R2058" s="2">
        <v>0</v>
      </c>
      <c r="S2058" s="2" t="s">
        <v>3083</v>
      </c>
      <c r="T2058" s="2" t="s">
        <v>3084</v>
      </c>
      <c r="U2058" s="2" t="s">
        <v>3083</v>
      </c>
      <c r="V2058" s="2" t="s">
        <v>3084</v>
      </c>
      <c r="W2058" s="2" t="s">
        <v>3085</v>
      </c>
      <c r="X2058" s="2">
        <v>3241000</v>
      </c>
      <c r="Y2058" s="96" t="s">
        <v>3086</v>
      </c>
    </row>
    <row r="2059" spans="1:25" ht="240" x14ac:dyDescent="0.2">
      <c r="A2059" s="2" t="s">
        <v>3181</v>
      </c>
      <c r="B2059" s="2" t="str">
        <f>IFERROR(VLOOKUP(VALUE(MID(A2059,1,IF(VALUE(MID(A2059,1,3))=898,3,4))),[9]Hoja1!$A$3:$K$222,2,0),"")</f>
        <v xml:space="preserve">1058 Participación ciudadana para el reencuentro, la reconciliación y la paz </v>
      </c>
      <c r="C2059" s="2" t="s">
        <v>3153</v>
      </c>
      <c r="D2059" s="2" t="s">
        <v>3162</v>
      </c>
      <c r="E2059" s="2">
        <v>80121702</v>
      </c>
      <c r="F2059" s="28" t="s">
        <v>3182</v>
      </c>
      <c r="G2059" s="3">
        <v>1</v>
      </c>
      <c r="H2059" s="3">
        <v>1</v>
      </c>
      <c r="I2059" s="2">
        <v>10</v>
      </c>
      <c r="J2059" s="2">
        <v>1</v>
      </c>
      <c r="K2059" s="2" t="s">
        <v>30</v>
      </c>
      <c r="L2059" s="2" t="str">
        <f>IF(K2059=[9]Hoja3!$B$2,[9]Hoja3!$A$2,IF(K2059=[9]Hoja3!$B$3,[9]Hoja3!$A$3,IF(K2059=[9]Hoja3!$B$4,[9]Hoja3!$A$4,IF(K2059=[9]Hoja3!$B$5,[9]Hoja3!$A$5,IF(K2059=[9]Hoja3!$B$6,[9]Hoja3!$A$6,IF(K2059=[9]Hoja3!$B$7,[9]Hoja3!$A$7,IF(K2059=[9]Hoja3!$B$8,[9]Hoja3!$A$8,IF(K2059=[9]Hoja3!$B$9,[9]Hoja3!$A$9,IF(K2059=[9]Hoja3!$B$10,[9]Hoja3!$A$10,IF(K2059=[9]Hoja3!$B$11,[9]Hoja3!$A$11,IF(K2059=[9]Hoja3!$B$12,[9]Hoja3!$A$12,IF(K2059=[9]Hoja3!$B$13,[9]Hoja3!$A$13,IF(K2059=[9]Hoja3!$B$14,[9]Hoja3!$A$14,"")))))))))))))</f>
        <v>CCE-05</v>
      </c>
      <c r="M2059" s="2" t="s">
        <v>57</v>
      </c>
      <c r="N2059" s="2">
        <v>0</v>
      </c>
      <c r="O2059" s="4">
        <v>62400000</v>
      </c>
      <c r="P2059" s="4">
        <v>62400000</v>
      </c>
      <c r="Q2059" s="1">
        <v>0</v>
      </c>
      <c r="R2059" s="2">
        <v>0</v>
      </c>
      <c r="S2059" s="2" t="s">
        <v>3083</v>
      </c>
      <c r="T2059" s="2" t="s">
        <v>3084</v>
      </c>
      <c r="U2059" s="2" t="s">
        <v>3083</v>
      </c>
      <c r="V2059" s="2" t="s">
        <v>3084</v>
      </c>
      <c r="W2059" s="2" t="s">
        <v>3085</v>
      </c>
      <c r="X2059" s="2">
        <v>3241000</v>
      </c>
      <c r="Y2059" s="96" t="s">
        <v>3086</v>
      </c>
    </row>
    <row r="2060" spans="1:25" ht="165" x14ac:dyDescent="0.2">
      <c r="A2060" s="2" t="s">
        <v>3183</v>
      </c>
      <c r="B2060" s="2" t="str">
        <f>IFERROR(VLOOKUP(VALUE(MID(A2060,1,IF(VALUE(MID(A2060,1,3))=898,3,4))),[9]Hoja1!$A$3:$K$222,2,0),"")</f>
        <v xml:space="preserve">1058 Participación ciudadana para el reencuentro, la reconciliación y la paz </v>
      </c>
      <c r="C2060" s="2" t="s">
        <v>3153</v>
      </c>
      <c r="D2060" s="2" t="s">
        <v>3162</v>
      </c>
      <c r="E2060" s="2">
        <v>80121702</v>
      </c>
      <c r="F2060" s="28" t="s">
        <v>3184</v>
      </c>
      <c r="G2060" s="3">
        <v>1</v>
      </c>
      <c r="H2060" s="3">
        <v>1</v>
      </c>
      <c r="I2060" s="2">
        <v>7</v>
      </c>
      <c r="J2060" s="2">
        <v>1</v>
      </c>
      <c r="K2060" s="2" t="s">
        <v>30</v>
      </c>
      <c r="L2060" s="2" t="str">
        <f>IF(K2060=[9]Hoja3!$B$2,[9]Hoja3!$A$2,IF(K2060=[9]Hoja3!$B$3,[9]Hoja3!$A$3,IF(K2060=[9]Hoja3!$B$4,[9]Hoja3!$A$4,IF(K2060=[9]Hoja3!$B$5,[9]Hoja3!$A$5,IF(K2060=[9]Hoja3!$B$6,[9]Hoja3!$A$6,IF(K2060=[9]Hoja3!$B$7,[9]Hoja3!$A$7,IF(K2060=[9]Hoja3!$B$8,[9]Hoja3!$A$8,IF(K2060=[9]Hoja3!$B$9,[9]Hoja3!$A$9,IF(K2060=[9]Hoja3!$B$10,[9]Hoja3!$A$10,IF(K2060=[9]Hoja3!$B$11,[9]Hoja3!$A$11,IF(K2060=[9]Hoja3!$B$12,[9]Hoja3!$A$12,IF(K2060=[9]Hoja3!$B$13,[9]Hoja3!$A$13,IF(K2060=[9]Hoja3!$B$14,[9]Hoja3!$A$14,"")))))))))))))</f>
        <v>CCE-05</v>
      </c>
      <c r="M2060" s="2" t="s">
        <v>57</v>
      </c>
      <c r="N2060" s="2">
        <v>0</v>
      </c>
      <c r="O2060" s="4">
        <v>19600000</v>
      </c>
      <c r="P2060" s="4">
        <v>19600000</v>
      </c>
      <c r="Q2060" s="1">
        <v>0</v>
      </c>
      <c r="R2060" s="2">
        <v>0</v>
      </c>
      <c r="S2060" s="2" t="s">
        <v>3083</v>
      </c>
      <c r="T2060" s="2" t="s">
        <v>3084</v>
      </c>
      <c r="U2060" s="2" t="s">
        <v>3083</v>
      </c>
      <c r="V2060" s="2" t="s">
        <v>3084</v>
      </c>
      <c r="W2060" s="2" t="s">
        <v>3085</v>
      </c>
      <c r="X2060" s="2">
        <v>3241000</v>
      </c>
      <c r="Y2060" s="96" t="s">
        <v>3086</v>
      </c>
    </row>
    <row r="2061" spans="1:25" ht="120" x14ac:dyDescent="0.2">
      <c r="A2061" s="2" t="s">
        <v>3888</v>
      </c>
      <c r="B2061" s="2" t="str">
        <f>IFERROR(VLOOKUP(VALUE(MID(A2061,1,IF(VALUE(MID(A2061,1,3))=898,3,4))),[9]Hoja1!$A$3:$K$222,2,0),"")</f>
        <v xml:space="preserve">1058 Participación ciudadana para el reencuentro, la reconciliación y la paz </v>
      </c>
      <c r="C2061" s="2" t="s">
        <v>3036</v>
      </c>
      <c r="D2061" s="2" t="s">
        <v>3217</v>
      </c>
      <c r="E2061" s="2" t="s">
        <v>3225</v>
      </c>
      <c r="F2061" s="2" t="s">
        <v>3889</v>
      </c>
      <c r="G2061" s="3">
        <v>2</v>
      </c>
      <c r="H2061" s="3">
        <v>4</v>
      </c>
      <c r="I2061" s="2">
        <v>6</v>
      </c>
      <c r="J2061" s="2">
        <v>1</v>
      </c>
      <c r="K2061" s="2" t="s">
        <v>921</v>
      </c>
      <c r="L2061" s="2" t="str">
        <f>IF(K2061=[9]Hoja3!$B$2,[9]Hoja3!$A$2,IF(K2061=[9]Hoja3!$B$3,[9]Hoja3!$A$3,IF(K2061=[9]Hoja3!$B$4,[9]Hoja3!$A$4,IF(K2061=[9]Hoja3!$B$5,[9]Hoja3!$A$5,IF(K2061=[9]Hoja3!$B$6,[9]Hoja3!$A$6,IF(K2061=[9]Hoja3!$B$7,[9]Hoja3!$A$7,IF(K2061=[9]Hoja3!$B$8,[9]Hoja3!$A$8,IF(K2061=[9]Hoja3!$B$9,[9]Hoja3!$A$9,IF(K2061=[9]Hoja3!$B$10,[9]Hoja3!$A$10,IF(K2061=[9]Hoja3!$B$11,[9]Hoja3!$A$11,IF(K2061=[9]Hoja3!$B$12,[9]Hoja3!$A$12,IF(K2061=[9]Hoja3!$B$13,[9]Hoja3!$A$13,IF(K2061=[9]Hoja3!$B$14,[9]Hoja3!$A$14,"")))))))))))))</f>
        <v>CCE-06</v>
      </c>
      <c r="M2061" s="2" t="s">
        <v>917</v>
      </c>
      <c r="N2061" s="2">
        <v>0</v>
      </c>
      <c r="O2061" s="4">
        <v>156000000</v>
      </c>
      <c r="P2061" s="4">
        <v>156000000</v>
      </c>
      <c r="Q2061" s="1">
        <v>0</v>
      </c>
      <c r="R2061" s="2">
        <v>0</v>
      </c>
      <c r="S2061" s="2" t="s">
        <v>3083</v>
      </c>
      <c r="T2061" s="2" t="s">
        <v>3084</v>
      </c>
      <c r="U2061" s="2" t="s">
        <v>3083</v>
      </c>
      <c r="V2061" s="2" t="s">
        <v>3084</v>
      </c>
      <c r="W2061" s="2" t="s">
        <v>3085</v>
      </c>
      <c r="X2061" s="2">
        <v>3241000</v>
      </c>
      <c r="Y2061" s="96" t="s">
        <v>3086</v>
      </c>
    </row>
    <row r="2062" spans="1:25" ht="135" x14ac:dyDescent="0.2">
      <c r="A2062" s="2" t="s">
        <v>3185</v>
      </c>
      <c r="B2062" s="2" t="str">
        <f>IFERROR(VLOOKUP(VALUE(MID(A2062,1,IF(VALUE(MID(A2062,1,3))=898,3,4))),[9]Hoja1!$A$3:$K$222,2,0),"")</f>
        <v xml:space="preserve">1058 Participación ciudadana para el reencuentro, la reconciliación y la paz </v>
      </c>
      <c r="C2062" s="2" t="s">
        <v>3186</v>
      </c>
      <c r="D2062" s="2" t="s">
        <v>3187</v>
      </c>
      <c r="E2062" s="2" t="s">
        <v>3188</v>
      </c>
      <c r="F2062" s="2" t="s">
        <v>3189</v>
      </c>
      <c r="G2062" s="3">
        <v>8</v>
      </c>
      <c r="H2062" s="3">
        <v>8</v>
      </c>
      <c r="I2062" s="2">
        <v>4</v>
      </c>
      <c r="J2062" s="2">
        <v>1</v>
      </c>
      <c r="K2062" s="2" t="s">
        <v>30</v>
      </c>
      <c r="L2062" s="2" t="str">
        <f>IF(K2062=[10]Hoja3!$B$2,[10]Hoja3!$A$2,IF(K2062=[10]Hoja3!$B$3,[10]Hoja3!$A$3,IF(K2062=[10]Hoja3!$B$4,[10]Hoja3!$A$4,IF(K2062=[10]Hoja3!$B$5,[10]Hoja3!$A$5,IF(K2062=[10]Hoja3!$B$6,[10]Hoja3!$A$6,IF(K2062=[10]Hoja3!$B$7,[10]Hoja3!$A$7,IF(K2062=[10]Hoja3!$B$8,[10]Hoja3!$A$8,IF(K2062=[10]Hoja3!$B$9,[10]Hoja3!$A$9,IF(K2062=[10]Hoja3!$B$10,[10]Hoja3!$A$10,IF(K2062=[10]Hoja3!$B$11,[10]Hoja3!$A$11,IF(K2062=[10]Hoja3!$B$12,[10]Hoja3!$A$12,IF(K2062=[10]Hoja3!$B$13,[10]Hoja3!$A$13,IF(K2062=[10]Hoja3!$B$14,[10]Hoja3!$A$14,"")))))))))))))</f>
        <v>CCE-05</v>
      </c>
      <c r="M2062" s="2" t="s">
        <v>1702</v>
      </c>
      <c r="N2062" s="2">
        <v>0</v>
      </c>
      <c r="O2062" s="4">
        <v>225000000</v>
      </c>
      <c r="P2062" s="5">
        <v>225000000</v>
      </c>
      <c r="Q2062" s="1">
        <v>0</v>
      </c>
      <c r="R2062" s="2">
        <v>0</v>
      </c>
      <c r="S2062" s="2" t="s">
        <v>3083</v>
      </c>
      <c r="T2062" s="2" t="s">
        <v>3084</v>
      </c>
      <c r="U2062" s="2" t="s">
        <v>3083</v>
      </c>
      <c r="V2062" s="2" t="s">
        <v>3084</v>
      </c>
      <c r="W2062" s="2" t="s">
        <v>3190</v>
      </c>
      <c r="X2062" s="2">
        <v>3241000</v>
      </c>
      <c r="Y2062" s="2" t="s">
        <v>3191</v>
      </c>
    </row>
    <row r="2063" spans="1:25" ht="240" x14ac:dyDescent="0.2">
      <c r="A2063" s="2" t="s">
        <v>3890</v>
      </c>
      <c r="B2063" s="2" t="str">
        <f>IFERROR(VLOOKUP(VALUE(MID(A2063,1,IF(VALUE(MID(A2063,1,3))=898,3,4))),[9]Hoja1!$A$3:$K$222,2,0),"")</f>
        <v xml:space="preserve">1058 Participación ciudadana para el reencuentro, la reconciliación y la paz </v>
      </c>
      <c r="C2063" s="2" t="s">
        <v>3186</v>
      </c>
      <c r="D2063" s="2" t="s">
        <v>3209</v>
      </c>
      <c r="E2063" s="2">
        <v>831217</v>
      </c>
      <c r="F2063" s="2" t="s">
        <v>3891</v>
      </c>
      <c r="G2063" s="3">
        <v>6</v>
      </c>
      <c r="H2063" s="3">
        <v>6</v>
      </c>
      <c r="I2063" s="2">
        <v>5</v>
      </c>
      <c r="J2063" s="2">
        <v>1</v>
      </c>
      <c r="K2063" s="2" t="s">
        <v>30</v>
      </c>
      <c r="L2063" s="2" t="str">
        <f>IF(K2063=[10]Hoja3!$B$2,[10]Hoja3!$A$2,IF(K2063=[10]Hoja3!$B$3,[10]Hoja3!$A$3,IF(K2063=[10]Hoja3!$B$4,[10]Hoja3!$A$4,IF(K2063=[10]Hoja3!$B$5,[10]Hoja3!$A$5,IF(K2063=[10]Hoja3!$B$6,[10]Hoja3!$A$6,IF(K2063=[10]Hoja3!$B$7,[10]Hoja3!$A$7,IF(K2063=[10]Hoja3!$B$8,[10]Hoja3!$A$8,IF(K2063=[10]Hoja3!$B$9,[10]Hoja3!$A$9,IF(K2063=[10]Hoja3!$B$10,[10]Hoja3!$A$10,IF(K2063=[10]Hoja3!$B$11,[10]Hoja3!$A$11,IF(K2063=[10]Hoja3!$B$12,[10]Hoja3!$A$12,IF(K2063=[10]Hoja3!$B$13,[10]Hoja3!$A$13,IF(K2063=[10]Hoja3!$B$14,[10]Hoja3!$A$14,"")))))))))))))</f>
        <v>CCE-05</v>
      </c>
      <c r="M2063" s="2" t="s">
        <v>1702</v>
      </c>
      <c r="N2063" s="2">
        <v>0</v>
      </c>
      <c r="O2063" s="4">
        <v>740446000</v>
      </c>
      <c r="P2063" s="5">
        <v>740446000</v>
      </c>
      <c r="Q2063" s="1">
        <v>0</v>
      </c>
      <c r="R2063" s="2">
        <v>0</v>
      </c>
      <c r="S2063" s="2" t="s">
        <v>3083</v>
      </c>
      <c r="T2063" s="2" t="s">
        <v>3084</v>
      </c>
      <c r="U2063" s="2" t="s">
        <v>3083</v>
      </c>
      <c r="V2063" s="2" t="s">
        <v>3084</v>
      </c>
      <c r="W2063" s="2" t="s">
        <v>3190</v>
      </c>
      <c r="X2063" s="2">
        <v>3241000</v>
      </c>
      <c r="Y2063" s="2" t="s">
        <v>3191</v>
      </c>
    </row>
    <row r="2064" spans="1:25" ht="135" x14ac:dyDescent="0.2">
      <c r="A2064" s="2" t="s">
        <v>3192</v>
      </c>
      <c r="B2064" s="2" t="str">
        <f>IFERROR(VLOOKUP(VALUE(MID(A2064,1,IF(VALUE(MID(A2064,1,3))=898,3,4))),[9]Hoja1!$A$3:$K$222,2,0),"")</f>
        <v xml:space="preserve">1058 Participación ciudadana para el reencuentro, la reconciliación y la paz </v>
      </c>
      <c r="C2064" s="2" t="s">
        <v>3186</v>
      </c>
      <c r="D2064" s="2" t="s">
        <v>3193</v>
      </c>
      <c r="E2064" s="115">
        <v>821119</v>
      </c>
      <c r="F2064" s="2" t="s">
        <v>3194</v>
      </c>
      <c r="G2064" s="3">
        <v>5</v>
      </c>
      <c r="H2064" s="3">
        <v>5</v>
      </c>
      <c r="I2064" s="2">
        <v>7</v>
      </c>
      <c r="J2064" s="2">
        <v>1</v>
      </c>
      <c r="K2064" s="2" t="s">
        <v>45</v>
      </c>
      <c r="L2064" s="2" t="str">
        <f>IF(K2064=[11]Hoja3!$B$2,[11]Hoja3!$A$2,IF(K2064=[11]Hoja3!$B$3,[11]Hoja3!$A$3,IF(K2064=[11]Hoja3!$B$4,[11]Hoja3!$A$4,IF(K2064=[11]Hoja3!$B$5,[11]Hoja3!$A$5,IF(K2064=[11]Hoja3!$B$6,[11]Hoja3!$A$6,IF(K2064=[11]Hoja3!$B$7,[11]Hoja3!$A$7,IF(K2064=[11]Hoja3!$B$8,[11]Hoja3!$A$8,IF(K2064=[11]Hoja3!$B$9,[11]Hoja3!$A$9,IF(K2064=[11]Hoja3!$B$10,[11]Hoja3!$A$10,IF(K2064=[11]Hoja3!$B$11,[11]Hoja3!$A$11,IF(K2064=[11]Hoja3!$B$12,[11]Hoja3!$A$12,IF(K2064=[11]Hoja3!$B$13,[11]Hoja3!$A$13,IF(K2064=[11]Hoja3!$B$14,[11]Hoja3!$A$14,"")))))))))))))</f>
        <v>CCE-07</v>
      </c>
      <c r="M2064" s="2" t="s">
        <v>917</v>
      </c>
      <c r="N2064" s="2">
        <v>0</v>
      </c>
      <c r="O2064" s="4">
        <v>91908511</v>
      </c>
      <c r="P2064" s="4">
        <v>91908511</v>
      </c>
      <c r="Q2064" s="1">
        <v>0</v>
      </c>
      <c r="R2064" s="2">
        <v>0</v>
      </c>
      <c r="S2064" s="2" t="s">
        <v>3083</v>
      </c>
      <c r="T2064" s="2" t="s">
        <v>3084</v>
      </c>
      <c r="U2064" s="2" t="s">
        <v>3083</v>
      </c>
      <c r="V2064" s="2" t="s">
        <v>3084</v>
      </c>
      <c r="W2064" s="2" t="s">
        <v>3190</v>
      </c>
      <c r="X2064" s="2">
        <v>3241000</v>
      </c>
      <c r="Y2064" s="2" t="s">
        <v>3191</v>
      </c>
    </row>
    <row r="2065" spans="1:25" ht="135" x14ac:dyDescent="0.2">
      <c r="A2065" s="2" t="s">
        <v>3892</v>
      </c>
      <c r="B2065" s="2" t="str">
        <f>IFERROR(VLOOKUP(VALUE(MID(A2065,1,IF(VALUE(MID(A2065,1,3))=898,3,4))),[9]Hoja1!$A$3:$K$222,2,0),"")</f>
        <v xml:space="preserve">1058 Participación ciudadana para el reencuentro, la reconciliación y la paz </v>
      </c>
      <c r="C2065" s="2" t="s">
        <v>3186</v>
      </c>
      <c r="D2065" s="2" t="s">
        <v>3893</v>
      </c>
      <c r="E2065" s="2">
        <v>831217</v>
      </c>
      <c r="F2065" s="28" t="s">
        <v>3894</v>
      </c>
      <c r="G2065" s="3">
        <v>6</v>
      </c>
      <c r="H2065" s="3">
        <v>6</v>
      </c>
      <c r="I2065" s="2">
        <v>5</v>
      </c>
      <c r="J2065" s="2">
        <v>1</v>
      </c>
      <c r="K2065" s="2" t="s">
        <v>30</v>
      </c>
      <c r="L2065" s="2" t="str">
        <f>IF(K2065=[9]Hoja3!$B$2,[9]Hoja3!$A$2,IF(K2065=[9]Hoja3!$B$3,[9]Hoja3!$A$3,IF(K2065=[9]Hoja3!$B$4,[9]Hoja3!$A$4,IF(K2065=[9]Hoja3!$B$5,[9]Hoja3!$A$5,IF(K2065=[9]Hoja3!$B$6,[9]Hoja3!$A$6,IF(K2065=[9]Hoja3!$B$7,[9]Hoja3!$A$7,IF(K2065=[9]Hoja3!$B$8,[9]Hoja3!$A$8,IF(K2065=[9]Hoja3!$B$9,[9]Hoja3!$A$9,IF(K2065=[9]Hoja3!$B$10,[9]Hoja3!$A$10,IF(K2065=[9]Hoja3!$B$11,[9]Hoja3!$A$11,IF(K2065=[9]Hoja3!$B$12,[9]Hoja3!$A$12,IF(K2065=[9]Hoja3!$B$13,[9]Hoja3!$A$13,IF(K2065=[9]Hoja3!$B$14,[9]Hoja3!$A$14,"")))))))))))))</f>
        <v>CCE-05</v>
      </c>
      <c r="M2065" s="2" t="s">
        <v>1702</v>
      </c>
      <c r="N2065" s="2">
        <v>0</v>
      </c>
      <c r="O2065" s="4">
        <v>129955000</v>
      </c>
      <c r="P2065" s="5">
        <v>129955000</v>
      </c>
      <c r="Q2065" s="1">
        <v>0</v>
      </c>
      <c r="R2065" s="2">
        <v>0</v>
      </c>
      <c r="S2065" s="2" t="s">
        <v>3083</v>
      </c>
      <c r="T2065" s="2" t="s">
        <v>3084</v>
      </c>
      <c r="U2065" s="2" t="s">
        <v>3083</v>
      </c>
      <c r="V2065" s="2" t="s">
        <v>3084</v>
      </c>
      <c r="W2065" s="2" t="s">
        <v>3190</v>
      </c>
      <c r="X2065" s="2">
        <v>3241000</v>
      </c>
      <c r="Y2065" s="2" t="s">
        <v>3191</v>
      </c>
    </row>
    <row r="2066" spans="1:25" ht="135" x14ac:dyDescent="0.2">
      <c r="A2066" s="2" t="s">
        <v>3895</v>
      </c>
      <c r="B2066" s="2" t="str">
        <f>IFERROR(VLOOKUP(VALUE(MID(A2066,1,IF(VALUE(MID(A2066,1,3))=898,3,4))),[9]Hoja1!$A$3:$K$222,2,0),"")</f>
        <v xml:space="preserve">1058 Participación ciudadana para el reencuentro, la reconciliación y la paz </v>
      </c>
      <c r="C2066" s="2" t="s">
        <v>3074</v>
      </c>
      <c r="D2066" s="2" t="s">
        <v>3220</v>
      </c>
      <c r="E2066" s="2" t="s">
        <v>3218</v>
      </c>
      <c r="F2066" s="2" t="s">
        <v>3896</v>
      </c>
      <c r="G2066" s="3">
        <v>2</v>
      </c>
      <c r="H2066" s="3">
        <v>4</v>
      </c>
      <c r="I2066" s="2">
        <v>6</v>
      </c>
      <c r="J2066" s="2">
        <v>1</v>
      </c>
      <c r="K2066" s="2" t="s">
        <v>51</v>
      </c>
      <c r="L2066" s="2" t="str">
        <f>IF(K2066=[9]Hoja3!$B$2,[9]Hoja3!$A$2,IF(K2066=[9]Hoja3!$B$3,[9]Hoja3!$A$3,IF(K2066=[9]Hoja3!$B$4,[9]Hoja3!$A$4,IF(K2066=[9]Hoja3!$B$5,[9]Hoja3!$A$5,IF(K2066=[9]Hoja3!$B$6,[9]Hoja3!$A$6,IF(K2066=[9]Hoja3!$B$7,[9]Hoja3!$A$7,IF(K2066=[9]Hoja3!$B$8,[9]Hoja3!$A$8,IF(K2066=[9]Hoja3!$B$9,[9]Hoja3!$A$9,IF(K2066=[9]Hoja3!$B$10,[9]Hoja3!$A$10,IF(K2066=[9]Hoja3!$B$11,[9]Hoja3!$A$11,IF(K2066=[9]Hoja3!$B$12,[9]Hoja3!$A$12,IF(K2066=[9]Hoja3!$B$13,[9]Hoja3!$A$13,IF(K2066=[9]Hoja3!$B$14,[9]Hoja3!$A$14,"")))))))))))))</f>
        <v>CCE-02</v>
      </c>
      <c r="M2066" s="2" t="s">
        <v>917</v>
      </c>
      <c r="N2066" s="2">
        <v>0</v>
      </c>
      <c r="O2066" s="4">
        <v>330000000</v>
      </c>
      <c r="P2066" s="4">
        <v>330000000</v>
      </c>
      <c r="Q2066" s="1">
        <v>0</v>
      </c>
      <c r="R2066" s="2">
        <v>0</v>
      </c>
      <c r="S2066" s="2" t="s">
        <v>3083</v>
      </c>
      <c r="T2066" s="2" t="s">
        <v>3084</v>
      </c>
      <c r="U2066" s="2" t="s">
        <v>3083</v>
      </c>
      <c r="V2066" s="2" t="s">
        <v>3084</v>
      </c>
      <c r="W2066" s="2" t="s">
        <v>3190</v>
      </c>
      <c r="X2066" s="2">
        <v>3241000</v>
      </c>
      <c r="Y2066" s="2" t="s">
        <v>3191</v>
      </c>
    </row>
    <row r="2067" spans="1:25" ht="135" x14ac:dyDescent="0.2">
      <c r="A2067" s="2" t="s">
        <v>3897</v>
      </c>
      <c r="B2067" s="2" t="str">
        <f>IFERROR(VLOOKUP(VALUE(MID(A2067,1,IF(VALUE(MID(A2067,1,3))=898,3,4))),[9]Hoja1!$A$3:$K$222,2,0),"")</f>
        <v xml:space="preserve">1058 Participación ciudadana para el reencuentro, la reconciliación y la paz </v>
      </c>
      <c r="C2067" s="2" t="s">
        <v>3074</v>
      </c>
      <c r="D2067" s="2" t="s">
        <v>3220</v>
      </c>
      <c r="E2067" s="2" t="s">
        <v>3218</v>
      </c>
      <c r="F2067" s="2" t="s">
        <v>3898</v>
      </c>
      <c r="G2067" s="3">
        <v>2</v>
      </c>
      <c r="H2067" s="3">
        <v>4</v>
      </c>
      <c r="I2067" s="2">
        <v>6</v>
      </c>
      <c r="J2067" s="2">
        <v>1</v>
      </c>
      <c r="K2067" s="2" t="s">
        <v>51</v>
      </c>
      <c r="L2067" s="2" t="str">
        <f>IF(K2067=[9]Hoja3!$B$2,[9]Hoja3!$A$2,IF(K2067=[9]Hoja3!$B$3,[9]Hoja3!$A$3,IF(K2067=[9]Hoja3!$B$4,[9]Hoja3!$A$4,IF(K2067=[9]Hoja3!$B$5,[9]Hoja3!$A$5,IF(K2067=[9]Hoja3!$B$6,[9]Hoja3!$A$6,IF(K2067=[9]Hoja3!$B$7,[9]Hoja3!$A$7,IF(K2067=[9]Hoja3!$B$8,[9]Hoja3!$A$8,IF(K2067=[9]Hoja3!$B$9,[9]Hoja3!$A$9,IF(K2067=[9]Hoja3!$B$10,[9]Hoja3!$A$10,IF(K2067=[9]Hoja3!$B$11,[9]Hoja3!$A$11,IF(K2067=[9]Hoja3!$B$12,[9]Hoja3!$A$12,IF(K2067=[9]Hoja3!$B$13,[9]Hoja3!$A$13,IF(K2067=[9]Hoja3!$B$14,[9]Hoja3!$A$14,"")))))))))))))</f>
        <v>CCE-02</v>
      </c>
      <c r="M2067" s="2" t="s">
        <v>917</v>
      </c>
      <c r="N2067" s="2">
        <v>0</v>
      </c>
      <c r="O2067" s="4">
        <v>330000000</v>
      </c>
      <c r="P2067" s="4">
        <v>330000000</v>
      </c>
      <c r="Q2067" s="1">
        <v>0</v>
      </c>
      <c r="R2067" s="2">
        <v>0</v>
      </c>
      <c r="S2067" s="2" t="s">
        <v>3083</v>
      </c>
      <c r="T2067" s="2" t="s">
        <v>3084</v>
      </c>
      <c r="U2067" s="2" t="s">
        <v>3083</v>
      </c>
      <c r="V2067" s="2" t="s">
        <v>3084</v>
      </c>
      <c r="W2067" s="2" t="s">
        <v>3190</v>
      </c>
      <c r="X2067" s="2">
        <v>3241000</v>
      </c>
      <c r="Y2067" s="2" t="s">
        <v>3191</v>
      </c>
    </row>
    <row r="2068" spans="1:25" ht="135" x14ac:dyDescent="0.2">
      <c r="A2068" s="2" t="s">
        <v>3899</v>
      </c>
      <c r="B2068" s="2" t="str">
        <f>IFERROR(VLOOKUP(VALUE(MID(A2068,1,IF(VALUE(MID(A2068,1,3))=898,3,4))),[9]Hoja1!$A$3:$K$222,2,0),"")</f>
        <v xml:space="preserve">1058 Participación ciudadana para el reencuentro, la reconciliación y la paz </v>
      </c>
      <c r="C2068" s="2" t="s">
        <v>3074</v>
      </c>
      <c r="D2068" s="2" t="s">
        <v>3220</v>
      </c>
      <c r="E2068" s="2" t="s">
        <v>3218</v>
      </c>
      <c r="F2068" s="2" t="s">
        <v>3900</v>
      </c>
      <c r="G2068" s="3">
        <v>2</v>
      </c>
      <c r="H2068" s="3">
        <v>4</v>
      </c>
      <c r="I2068" s="2">
        <v>6</v>
      </c>
      <c r="J2068" s="2">
        <v>1</v>
      </c>
      <c r="K2068" s="2" t="s">
        <v>51</v>
      </c>
      <c r="L2068" s="2" t="str">
        <f>IF(K2068=[9]Hoja3!$B$2,[9]Hoja3!$A$2,IF(K2068=[9]Hoja3!$B$3,[9]Hoja3!$A$3,IF(K2068=[9]Hoja3!$B$4,[9]Hoja3!$A$4,IF(K2068=[9]Hoja3!$B$5,[9]Hoja3!$A$5,IF(K2068=[9]Hoja3!$B$6,[9]Hoja3!$A$6,IF(K2068=[9]Hoja3!$B$7,[9]Hoja3!$A$7,IF(K2068=[9]Hoja3!$B$8,[9]Hoja3!$A$8,IF(K2068=[9]Hoja3!$B$9,[9]Hoja3!$A$9,IF(K2068=[9]Hoja3!$B$10,[9]Hoja3!$A$10,IF(K2068=[9]Hoja3!$B$11,[9]Hoja3!$A$11,IF(K2068=[9]Hoja3!$B$12,[9]Hoja3!$A$12,IF(K2068=[9]Hoja3!$B$13,[9]Hoja3!$A$13,IF(K2068=[9]Hoja3!$B$14,[9]Hoja3!$A$14,"")))))))))))))</f>
        <v>CCE-02</v>
      </c>
      <c r="M2068" s="2" t="s">
        <v>917</v>
      </c>
      <c r="N2068" s="2">
        <v>0</v>
      </c>
      <c r="O2068" s="4">
        <v>340000000</v>
      </c>
      <c r="P2068" s="4">
        <v>340000000</v>
      </c>
      <c r="Q2068" s="1">
        <v>0</v>
      </c>
      <c r="R2068" s="2">
        <v>0</v>
      </c>
      <c r="S2068" s="2" t="s">
        <v>3083</v>
      </c>
      <c r="T2068" s="2" t="s">
        <v>3084</v>
      </c>
      <c r="U2068" s="2" t="s">
        <v>3083</v>
      </c>
      <c r="V2068" s="2" t="s">
        <v>3084</v>
      </c>
      <c r="W2068" s="2" t="s">
        <v>3190</v>
      </c>
      <c r="X2068" s="2">
        <v>3241000</v>
      </c>
      <c r="Y2068" s="2" t="s">
        <v>3191</v>
      </c>
    </row>
    <row r="2069" spans="1:25" ht="180" x14ac:dyDescent="0.2">
      <c r="A2069" s="2" t="s">
        <v>3195</v>
      </c>
      <c r="B2069" s="2" t="str">
        <f>IFERROR(VLOOKUP(VALUE(MID(A2069,1,IF(VALUE(MID(A2069,1,3))=898,3,4))),[9]Hoja1!$A$3:$K$222,2,0),"")</f>
        <v xml:space="preserve">1058 Participación ciudadana para el reencuentro, la reconciliación y la paz </v>
      </c>
      <c r="C2069" s="2" t="s">
        <v>3098</v>
      </c>
      <c r="D2069" s="2" t="s">
        <v>3196</v>
      </c>
      <c r="E2069" s="2" t="s">
        <v>3197</v>
      </c>
      <c r="F2069" s="2" t="s">
        <v>3198</v>
      </c>
      <c r="G2069" s="3">
        <v>2</v>
      </c>
      <c r="H2069" s="3">
        <v>3</v>
      </c>
      <c r="I2069" s="2">
        <v>6</v>
      </c>
      <c r="J2069" s="2">
        <v>1</v>
      </c>
      <c r="K2069" s="2" t="s">
        <v>921</v>
      </c>
      <c r="L2069" s="2" t="str">
        <f>IF(K2069=[9]Hoja3!$B$2,[9]Hoja3!$A$2,IF(K2069=[9]Hoja3!$B$3,[9]Hoja3!$A$3,IF(K2069=[9]Hoja3!$B$4,[9]Hoja3!$A$4,IF(K2069=[9]Hoja3!$B$5,[9]Hoja3!$A$5,IF(K2069=[9]Hoja3!$B$6,[9]Hoja3!$A$6,IF(K2069=[9]Hoja3!$B$7,[9]Hoja3!$A$7,IF(K2069=[9]Hoja3!$B$8,[9]Hoja3!$A$8,IF(K2069=[9]Hoja3!$B$9,[9]Hoja3!$A$9,IF(K2069=[9]Hoja3!$B$10,[9]Hoja3!$A$10,IF(K2069=[9]Hoja3!$B$11,[9]Hoja3!$A$11,IF(K2069=[9]Hoja3!$B$12,[9]Hoja3!$A$12,IF(K2069=[9]Hoja3!$B$13,[9]Hoja3!$A$13,IF(K2069=[9]Hoja3!$B$14,[9]Hoja3!$A$14,"")))))))))))))</f>
        <v>CCE-06</v>
      </c>
      <c r="M2069" s="2" t="s">
        <v>917</v>
      </c>
      <c r="N2069" s="2">
        <v>0</v>
      </c>
      <c r="O2069" s="4">
        <v>751708827</v>
      </c>
      <c r="P2069" s="4">
        <v>751708827</v>
      </c>
      <c r="Q2069" s="1">
        <v>0</v>
      </c>
      <c r="R2069" s="2">
        <v>0</v>
      </c>
      <c r="S2069" s="2" t="s">
        <v>3083</v>
      </c>
      <c r="T2069" s="2" t="s">
        <v>3084</v>
      </c>
      <c r="U2069" s="2" t="s">
        <v>3083</v>
      </c>
      <c r="V2069" s="2" t="s">
        <v>3084</v>
      </c>
      <c r="W2069" s="2" t="s">
        <v>3085</v>
      </c>
      <c r="X2069" s="2">
        <v>3241000</v>
      </c>
      <c r="Y2069" s="96" t="s">
        <v>3086</v>
      </c>
    </row>
    <row r="2070" spans="1:25" ht="90" x14ac:dyDescent="0.2">
      <c r="A2070" s="2" t="s">
        <v>3901</v>
      </c>
      <c r="B2070" s="2" t="str">
        <f>IFERROR(VLOOKUP(VALUE(MID(A2070,1,IF(VALUE(MID(A2070,1,3))=898,3,4))),[9]Hoja1!$A$3:$K$222,2,0),"")</f>
        <v xml:space="preserve">1058 Participación ciudadana para el reencuentro, la reconciliación y la paz </v>
      </c>
      <c r="C2070" s="2" t="s">
        <v>3098</v>
      </c>
      <c r="D2070" s="2" t="s">
        <v>3196</v>
      </c>
      <c r="E2070" s="2" t="s">
        <v>3214</v>
      </c>
      <c r="F2070" s="28" t="s">
        <v>3215</v>
      </c>
      <c r="G2070" s="3">
        <v>2</v>
      </c>
      <c r="H2070" s="3">
        <v>3</v>
      </c>
      <c r="I2070" s="2">
        <v>7</v>
      </c>
      <c r="J2070" s="2">
        <v>1</v>
      </c>
      <c r="K2070" s="2" t="s">
        <v>921</v>
      </c>
      <c r="L2070" s="2" t="str">
        <f>IF(K2070=[9]Hoja3!$B$2,[9]Hoja3!$A$2,IF(K2070=[9]Hoja3!$B$3,[9]Hoja3!$A$3,IF(K2070=[9]Hoja3!$B$4,[9]Hoja3!$A$4,IF(K2070=[9]Hoja3!$B$5,[9]Hoja3!$A$5,IF(K2070=[9]Hoja3!$B$6,[9]Hoja3!$A$6,IF(K2070=[9]Hoja3!$B$7,[9]Hoja3!$A$7,IF(K2070=[9]Hoja3!$B$8,[9]Hoja3!$A$8,IF(K2070=[9]Hoja3!$B$9,[9]Hoja3!$A$9,IF(K2070=[9]Hoja3!$B$10,[9]Hoja3!$A$10,IF(K2070=[9]Hoja3!$B$11,[9]Hoja3!$A$11,IF(K2070=[9]Hoja3!$B$12,[9]Hoja3!$A$12,IF(K2070=[9]Hoja3!$B$13,[9]Hoja3!$A$13,IF(K2070=[9]Hoja3!$B$14,[9]Hoja3!$A$14,"")))))))))))))</f>
        <v>CCE-06</v>
      </c>
      <c r="M2070" s="2" t="s">
        <v>917</v>
      </c>
      <c r="N2070" s="2">
        <v>0</v>
      </c>
      <c r="O2070" s="4">
        <v>340000000</v>
      </c>
      <c r="P2070" s="4">
        <v>340000000</v>
      </c>
      <c r="Q2070" s="1">
        <v>0</v>
      </c>
      <c r="R2070" s="2">
        <v>0</v>
      </c>
      <c r="S2070" s="2" t="s">
        <v>3083</v>
      </c>
      <c r="T2070" s="2" t="s">
        <v>3084</v>
      </c>
      <c r="U2070" s="2" t="s">
        <v>3083</v>
      </c>
      <c r="V2070" s="2" t="s">
        <v>3084</v>
      </c>
      <c r="W2070" s="2" t="s">
        <v>3085</v>
      </c>
      <c r="X2070" s="2">
        <v>3241000</v>
      </c>
      <c r="Y2070" s="96" t="s">
        <v>3086</v>
      </c>
    </row>
    <row r="2071" spans="1:25" ht="165" x14ac:dyDescent="0.2">
      <c r="A2071" s="2" t="s">
        <v>3199</v>
      </c>
      <c r="B2071" s="2" t="str">
        <f>IFERROR(VLOOKUP(VALUE(MID(A2071,1,IF(VALUE(MID(A2071,1,3))=898,3,4))),[9]Hoja1!$A$3:$K$222,2,0),"")</f>
        <v xml:space="preserve">1058 Participación ciudadana para el reencuentro, la reconciliación y la paz </v>
      </c>
      <c r="C2071" s="2" t="s">
        <v>3098</v>
      </c>
      <c r="D2071" s="2" t="s">
        <v>3196</v>
      </c>
      <c r="E2071" s="2" t="s">
        <v>3200</v>
      </c>
      <c r="F2071" s="2" t="s">
        <v>3201</v>
      </c>
      <c r="G2071" s="3">
        <v>3</v>
      </c>
      <c r="H2071" s="3">
        <v>4</v>
      </c>
      <c r="I2071" s="2">
        <v>6</v>
      </c>
      <c r="J2071" s="2">
        <v>1</v>
      </c>
      <c r="K2071" s="2" t="s">
        <v>921</v>
      </c>
      <c r="L2071" s="2" t="str">
        <f>IF(K2071=[9]Hoja3!$B$2,[9]Hoja3!$A$2,IF(K2071=[9]Hoja3!$B$3,[9]Hoja3!$A$3,IF(K2071=[9]Hoja3!$B$4,[9]Hoja3!$A$4,IF(K2071=[9]Hoja3!$B$5,[9]Hoja3!$A$5,IF(K2071=[9]Hoja3!$B$6,[9]Hoja3!$A$6,IF(K2071=[9]Hoja3!$B$7,[9]Hoja3!$A$7,IF(K2071=[9]Hoja3!$B$8,[9]Hoja3!$A$8,IF(K2071=[9]Hoja3!$B$9,[9]Hoja3!$A$9,IF(K2071=[9]Hoja3!$B$10,[9]Hoja3!$A$10,IF(K2071=[9]Hoja3!$B$11,[9]Hoja3!$A$11,IF(K2071=[9]Hoja3!$B$12,[9]Hoja3!$A$12,IF(K2071=[9]Hoja3!$B$13,[9]Hoja3!$A$13,IF(K2071=[9]Hoja3!$B$14,[9]Hoja3!$A$14,"")))))))))))))</f>
        <v>CCE-06</v>
      </c>
      <c r="M2071" s="2" t="s">
        <v>917</v>
      </c>
      <c r="N2071" s="2">
        <v>0</v>
      </c>
      <c r="O2071" s="4">
        <v>427458321</v>
      </c>
      <c r="P2071" s="4">
        <v>427458321</v>
      </c>
      <c r="Q2071" s="1">
        <v>0</v>
      </c>
      <c r="R2071" s="2">
        <v>0</v>
      </c>
      <c r="S2071" s="2" t="s">
        <v>3083</v>
      </c>
      <c r="T2071" s="2" t="s">
        <v>3084</v>
      </c>
      <c r="U2071" s="2" t="s">
        <v>3083</v>
      </c>
      <c r="V2071" s="2" t="s">
        <v>3084</v>
      </c>
      <c r="W2071" s="2" t="s">
        <v>3085</v>
      </c>
      <c r="X2071" s="2">
        <v>3241000</v>
      </c>
      <c r="Y2071" s="96" t="s">
        <v>3086</v>
      </c>
    </row>
    <row r="2072" spans="1:25" ht="180" x14ac:dyDescent="0.2">
      <c r="A2072" s="2" t="s">
        <v>3902</v>
      </c>
      <c r="B2072" s="2" t="str">
        <f>IFERROR(VLOOKUP(VALUE(MID(A2072,1,IF(VALUE(MID(A2072,1,3))=898,3,4))),[9]Hoja1!$A$3:$K$222,2,0),"")</f>
        <v xml:space="preserve">1058 Participación ciudadana para el reencuentro, la reconciliación y la paz </v>
      </c>
      <c r="C2072" s="2" t="s">
        <v>3120</v>
      </c>
      <c r="D2072" s="2" t="s">
        <v>3221</v>
      </c>
      <c r="E2072" s="2" t="s">
        <v>3903</v>
      </c>
      <c r="F2072" s="28" t="s">
        <v>3904</v>
      </c>
      <c r="G2072" s="3">
        <v>6</v>
      </c>
      <c r="H2072" s="3">
        <v>6</v>
      </c>
      <c r="I2072" s="2">
        <v>5</v>
      </c>
      <c r="J2072" s="2">
        <v>1</v>
      </c>
      <c r="K2072" s="2" t="s">
        <v>30</v>
      </c>
      <c r="L2072" s="2" t="str">
        <f>IF(K2072=[9]Hoja3!$B$2,[9]Hoja3!$A$2,IF(K2072=[9]Hoja3!$B$3,[9]Hoja3!$A$3,IF(K2072=[9]Hoja3!$B$4,[9]Hoja3!$A$4,IF(K2072=[9]Hoja3!$B$5,[9]Hoja3!$A$5,IF(K2072=[9]Hoja3!$B$6,[9]Hoja3!$A$6,IF(K2072=[9]Hoja3!$B$7,[9]Hoja3!$A$7,IF(K2072=[9]Hoja3!$B$8,[9]Hoja3!$A$8,IF(K2072=[9]Hoja3!$B$9,[9]Hoja3!$A$9,IF(K2072=[9]Hoja3!$B$10,[9]Hoja3!$A$10,IF(K2072=[9]Hoja3!$B$11,[9]Hoja3!$A$11,IF(K2072=[9]Hoja3!$B$12,[9]Hoja3!$A$12,IF(K2072=[9]Hoja3!$B$13,[9]Hoja3!$A$13,IF(K2072=[9]Hoja3!$B$14,[9]Hoja3!$A$14,"")))))))))))))</f>
        <v>CCE-05</v>
      </c>
      <c r="M2072" s="2" t="s">
        <v>3014</v>
      </c>
      <c r="N2072" s="2">
        <v>0</v>
      </c>
      <c r="O2072" s="4">
        <v>200000000</v>
      </c>
      <c r="P2072" s="4">
        <v>200000000</v>
      </c>
      <c r="Q2072" s="1">
        <v>0</v>
      </c>
      <c r="R2072" s="2">
        <v>0</v>
      </c>
      <c r="S2072" s="2" t="s">
        <v>3083</v>
      </c>
      <c r="T2072" s="2" t="s">
        <v>3084</v>
      </c>
      <c r="U2072" s="2" t="s">
        <v>3083</v>
      </c>
      <c r="V2072" s="2" t="s">
        <v>3084</v>
      </c>
      <c r="W2072" s="2" t="s">
        <v>3085</v>
      </c>
      <c r="X2072" s="2">
        <v>3241000</v>
      </c>
      <c r="Y2072" s="96" t="s">
        <v>3086</v>
      </c>
    </row>
    <row r="2073" spans="1:25" ht="180" x14ac:dyDescent="0.2">
      <c r="A2073" s="2" t="s">
        <v>3905</v>
      </c>
      <c r="B2073" s="2" t="str">
        <f>IFERROR(VLOOKUP(VALUE(MID(A2073,1,IF(VALUE(MID(A2073,1,3))=898,3,4))),[9]Hoja1!$A$3:$K$222,2,0),"")</f>
        <v xml:space="preserve">1058 Participación ciudadana para el reencuentro, la reconciliación y la paz </v>
      </c>
      <c r="C2073" s="2" t="s">
        <v>3120</v>
      </c>
      <c r="D2073" s="2" t="s">
        <v>3221</v>
      </c>
      <c r="E2073" s="2" t="s">
        <v>3218</v>
      </c>
      <c r="F2073" s="28" t="s">
        <v>3906</v>
      </c>
      <c r="G2073" s="3">
        <v>6</v>
      </c>
      <c r="H2073" s="3">
        <v>6</v>
      </c>
      <c r="I2073" s="2">
        <v>5</v>
      </c>
      <c r="J2073" s="2">
        <v>1</v>
      </c>
      <c r="K2073" s="2" t="s">
        <v>30</v>
      </c>
      <c r="L2073" s="2" t="str">
        <f>IF(K2073=[9]Hoja3!$B$2,[9]Hoja3!$A$2,IF(K2073=[9]Hoja3!$B$3,[9]Hoja3!$A$3,IF(K2073=[9]Hoja3!$B$4,[9]Hoja3!$A$4,IF(K2073=[9]Hoja3!$B$5,[9]Hoja3!$A$5,IF(K2073=[9]Hoja3!$B$6,[9]Hoja3!$A$6,IF(K2073=[9]Hoja3!$B$7,[9]Hoja3!$A$7,IF(K2073=[9]Hoja3!$B$8,[9]Hoja3!$A$8,IF(K2073=[9]Hoja3!$B$9,[9]Hoja3!$A$9,IF(K2073=[9]Hoja3!$B$10,[9]Hoja3!$A$10,IF(K2073=[9]Hoja3!$B$11,[9]Hoja3!$A$11,IF(K2073=[9]Hoja3!$B$12,[9]Hoja3!$A$12,IF(K2073=[9]Hoja3!$B$13,[9]Hoja3!$A$13,IF(K2073=[9]Hoja3!$B$14,[9]Hoja3!$A$14,"")))))))))))))</f>
        <v>CCE-05</v>
      </c>
      <c r="M2073" s="2" t="s">
        <v>2928</v>
      </c>
      <c r="N2073" s="2">
        <v>0</v>
      </c>
      <c r="O2073" s="4">
        <v>200000000</v>
      </c>
      <c r="P2073" s="4">
        <v>200000000</v>
      </c>
      <c r="Q2073" s="1">
        <v>0</v>
      </c>
      <c r="R2073" s="2">
        <v>0</v>
      </c>
      <c r="S2073" s="2" t="s">
        <v>3083</v>
      </c>
      <c r="T2073" s="2" t="s">
        <v>3084</v>
      </c>
      <c r="U2073" s="2" t="s">
        <v>3083</v>
      </c>
      <c r="V2073" s="2" t="s">
        <v>3084</v>
      </c>
      <c r="W2073" s="2" t="s">
        <v>3085</v>
      </c>
      <c r="X2073" s="2">
        <v>3241000</v>
      </c>
      <c r="Y2073" s="96" t="s">
        <v>3086</v>
      </c>
    </row>
    <row r="2074" spans="1:25" ht="225" x14ac:dyDescent="0.2">
      <c r="A2074" s="10" t="s">
        <v>3202</v>
      </c>
      <c r="B2074" s="10" t="str">
        <f>IFERROR(VLOOKUP(VALUE(MID(A2074,1,IF(VALUE(MID(A2074,1,3))=898,3,4))),[9]Hoja1!$A$3:$K$222,2,0),"")</f>
        <v xml:space="preserve">1058 Participación ciudadana para el reencuentro, la reconciliación y la paz </v>
      </c>
      <c r="C2074" s="10" t="s">
        <v>3036</v>
      </c>
      <c r="D2074" s="10" t="s">
        <v>3037</v>
      </c>
      <c r="E2074" s="10">
        <v>93151507</v>
      </c>
      <c r="F2074" s="10" t="s">
        <v>3054</v>
      </c>
      <c r="G2074" s="72">
        <v>1</v>
      </c>
      <c r="H2074" s="72">
        <v>1</v>
      </c>
      <c r="I2074" s="10">
        <v>6</v>
      </c>
      <c r="J2074" s="10">
        <v>1</v>
      </c>
      <c r="K2074" s="10" t="s">
        <v>30</v>
      </c>
      <c r="L2074" s="10" t="str">
        <f>IF(K2074=[9]Hoja3!$B$2,[9]Hoja3!$A$2,IF(K2074=[9]Hoja3!$B$3,[9]Hoja3!$A$3,IF(K2074=[9]Hoja3!$B$4,[9]Hoja3!$A$4,IF(K2074=[9]Hoja3!$B$5,[9]Hoja3!$A$5,IF(K2074=[9]Hoja3!$B$6,[9]Hoja3!$A$6,IF(K2074=[9]Hoja3!$B$7,[9]Hoja3!$A$7,IF(K2074=[9]Hoja3!$B$8,[9]Hoja3!$A$8,IF(K2074=[9]Hoja3!$B$9,[9]Hoja3!$A$9,IF(K2074=[9]Hoja3!$B$10,[9]Hoja3!$A$10,IF(K2074=[9]Hoja3!$B$11,[9]Hoja3!$A$11,IF(K2074=[9]Hoja3!$B$12,[9]Hoja3!$A$12,IF(K2074=[9]Hoja3!$B$13,[9]Hoja3!$A$13,IF(K2074=[9]Hoja3!$B$14,[9]Hoja3!$A$14,"")))))))))))))</f>
        <v>CCE-05</v>
      </c>
      <c r="M2074" s="10" t="s">
        <v>57</v>
      </c>
      <c r="N2074" s="10">
        <v>0</v>
      </c>
      <c r="O2074" s="11">
        <v>34320000</v>
      </c>
      <c r="P2074" s="11">
        <v>34320000</v>
      </c>
      <c r="Q2074" s="73">
        <v>0</v>
      </c>
      <c r="R2074" s="10">
        <v>0</v>
      </c>
      <c r="S2074" s="10" t="s">
        <v>3083</v>
      </c>
      <c r="T2074" s="10" t="s">
        <v>3084</v>
      </c>
      <c r="U2074" s="10" t="s">
        <v>3083</v>
      </c>
      <c r="V2074" s="10" t="s">
        <v>3084</v>
      </c>
      <c r="W2074" s="10" t="s">
        <v>3085</v>
      </c>
      <c r="X2074" s="10">
        <v>3241000</v>
      </c>
      <c r="Y2074" s="116" t="s">
        <v>3086</v>
      </c>
    </row>
    <row r="2075" spans="1:25" ht="165" x14ac:dyDescent="0.2">
      <c r="A2075" s="2" t="s">
        <v>3203</v>
      </c>
      <c r="B2075" s="2" t="str">
        <f>IFERROR(VLOOKUP(VALUE(MID(A2075,1,IF(VALUE(MID(A2075,1,3))=898,3,4))),[12]Hoja1!$A$3:$K$222,2,0),"")</f>
        <v xml:space="preserve">1058 Participación ciudadana para el reencuentro, la reconciliación y la paz </v>
      </c>
      <c r="C2075" s="2" t="s">
        <v>3036</v>
      </c>
      <c r="D2075" s="2" t="s">
        <v>3037</v>
      </c>
      <c r="E2075" s="2">
        <v>86132001</v>
      </c>
      <c r="F2075" s="2" t="s">
        <v>3204</v>
      </c>
      <c r="G2075" s="3">
        <v>1</v>
      </c>
      <c r="H2075" s="3">
        <v>1</v>
      </c>
      <c r="I2075" s="2">
        <v>6</v>
      </c>
      <c r="J2075" s="2">
        <v>1</v>
      </c>
      <c r="K2075" s="2" t="s">
        <v>30</v>
      </c>
      <c r="L2075" s="2" t="str">
        <f>IF(K2075=[12]Hoja3!$B$2,[12]Hoja3!$A$2,IF(K2075=[12]Hoja3!$B$3,[12]Hoja3!$A$3,IF(K2075=[12]Hoja3!$B$4,[12]Hoja3!$A$4,IF(K2075=[12]Hoja3!$B$5,[12]Hoja3!$A$5,IF(K2075=[12]Hoja3!$B$6,[12]Hoja3!$A$6,IF(K2075=[12]Hoja3!$B$7,[12]Hoja3!$A$7,IF(K2075=[12]Hoja3!$B$8,[12]Hoja3!$A$8,IF(K2075=[12]Hoja3!$B$9,[12]Hoja3!$A$9,IF(K2075=[12]Hoja3!$B$10,[12]Hoja3!$A$10,IF(K2075=[12]Hoja3!$B$11,[12]Hoja3!$A$11,IF(K2075=[12]Hoja3!$B$12,[12]Hoja3!$A$12,IF(K2075=[12]Hoja3!$B$13,[12]Hoja3!$A$13,IF(K2075=[12]Hoja3!$B$14,[12]Hoja3!$A$14,"")))))))))))))</f>
        <v>CCE-05</v>
      </c>
      <c r="M2075" s="2" t="s">
        <v>57</v>
      </c>
      <c r="N2075" s="2">
        <v>0</v>
      </c>
      <c r="O2075" s="4">
        <v>37440000</v>
      </c>
      <c r="P2075" s="4">
        <v>37440000</v>
      </c>
      <c r="Q2075" s="73">
        <v>0</v>
      </c>
      <c r="R2075" s="10">
        <v>0</v>
      </c>
      <c r="S2075" s="10" t="s">
        <v>3083</v>
      </c>
      <c r="T2075" s="10" t="s">
        <v>3084</v>
      </c>
      <c r="U2075" s="10" t="s">
        <v>3083</v>
      </c>
      <c r="V2075" s="10" t="s">
        <v>3084</v>
      </c>
      <c r="W2075" s="10" t="s">
        <v>3085</v>
      </c>
      <c r="X2075" s="10">
        <v>3241000</v>
      </c>
      <c r="Y2075" s="116" t="s">
        <v>3086</v>
      </c>
    </row>
    <row r="2076" spans="1:25" ht="210" x14ac:dyDescent="0.2">
      <c r="A2076" s="2" t="s">
        <v>3205</v>
      </c>
      <c r="B2076" s="2" t="s">
        <v>3035</v>
      </c>
      <c r="C2076" s="2" t="s">
        <v>3074</v>
      </c>
      <c r="D2076" s="2" t="s">
        <v>3075</v>
      </c>
      <c r="E2076" s="2">
        <v>80101604</v>
      </c>
      <c r="F2076" s="2" t="s">
        <v>3206</v>
      </c>
      <c r="G2076" s="3">
        <v>1</v>
      </c>
      <c r="H2076" s="3">
        <v>1</v>
      </c>
      <c r="I2076" s="2">
        <v>11</v>
      </c>
      <c r="J2076" s="2">
        <v>1</v>
      </c>
      <c r="K2076" s="2" t="s">
        <v>30</v>
      </c>
      <c r="L2076" s="2" t="s">
        <v>31</v>
      </c>
      <c r="M2076" s="2" t="s">
        <v>57</v>
      </c>
      <c r="N2076" s="2">
        <v>0</v>
      </c>
      <c r="O2076" s="4">
        <v>113027200</v>
      </c>
      <c r="P2076" s="4">
        <v>113027200</v>
      </c>
      <c r="Q2076" s="73">
        <v>0</v>
      </c>
      <c r="R2076" s="10">
        <v>0</v>
      </c>
      <c r="S2076" s="10" t="s">
        <v>3083</v>
      </c>
      <c r="T2076" s="10" t="s">
        <v>3084</v>
      </c>
      <c r="U2076" s="10" t="s">
        <v>3083</v>
      </c>
      <c r="V2076" s="10" t="s">
        <v>3084</v>
      </c>
      <c r="W2076" s="10" t="s">
        <v>3085</v>
      </c>
      <c r="X2076" s="10">
        <v>3241000</v>
      </c>
      <c r="Y2076" s="116" t="s">
        <v>3086</v>
      </c>
    </row>
    <row r="2077" spans="1:25" ht="150" x14ac:dyDescent="0.2">
      <c r="A2077" s="2" t="s">
        <v>3207</v>
      </c>
      <c r="B2077" s="2" t="s">
        <v>3035</v>
      </c>
      <c r="C2077" s="2" t="s">
        <v>3098</v>
      </c>
      <c r="D2077" s="2" t="s">
        <v>3099</v>
      </c>
      <c r="E2077" s="2">
        <v>80101604</v>
      </c>
      <c r="F2077" s="2" t="s">
        <v>3104</v>
      </c>
      <c r="G2077" s="3">
        <v>1</v>
      </c>
      <c r="H2077" s="3">
        <v>1</v>
      </c>
      <c r="I2077" s="2">
        <v>6.5</v>
      </c>
      <c r="J2077" s="2">
        <v>1</v>
      </c>
      <c r="K2077" s="2" t="s">
        <v>30</v>
      </c>
      <c r="L2077" s="2" t="s">
        <v>31</v>
      </c>
      <c r="M2077" s="2" t="s">
        <v>57</v>
      </c>
      <c r="N2077" s="2">
        <v>0</v>
      </c>
      <c r="O2077" s="4">
        <v>30230720</v>
      </c>
      <c r="P2077" s="4">
        <v>30230720</v>
      </c>
      <c r="Q2077" s="73">
        <v>0</v>
      </c>
      <c r="R2077" s="10">
        <v>0</v>
      </c>
      <c r="S2077" s="10" t="s">
        <v>3083</v>
      </c>
      <c r="T2077" s="10" t="s">
        <v>3084</v>
      </c>
      <c r="U2077" s="10" t="s">
        <v>3083</v>
      </c>
      <c r="V2077" s="10" t="s">
        <v>3084</v>
      </c>
      <c r="W2077" s="10" t="s">
        <v>3085</v>
      </c>
      <c r="X2077" s="10">
        <v>3241000</v>
      </c>
      <c r="Y2077" s="116" t="s">
        <v>3086</v>
      </c>
    </row>
    <row r="2078" spans="1:25" ht="165" x14ac:dyDescent="0.2">
      <c r="A2078" s="2" t="s">
        <v>3208</v>
      </c>
      <c r="B2078" s="2" t="str">
        <f>IFERROR(VLOOKUP(VALUE(MID(A2078,1,IF(VALUE(MID(A2078,1,3))=898,3,4))),[13]Hoja1!$A$3:$K$222,2,0),"")</f>
        <v xml:space="preserve">1058 Participación ciudadana para el reencuentro, la reconciliación y la paz </v>
      </c>
      <c r="C2078" s="2" t="s">
        <v>3186</v>
      </c>
      <c r="D2078" s="2" t="s">
        <v>3209</v>
      </c>
      <c r="E2078" s="2" t="s">
        <v>3210</v>
      </c>
      <c r="F2078" s="2" t="s">
        <v>3211</v>
      </c>
      <c r="G2078" s="3">
        <v>3</v>
      </c>
      <c r="H2078" s="3">
        <v>4</v>
      </c>
      <c r="I2078" s="2">
        <v>7</v>
      </c>
      <c r="J2078" s="2">
        <v>1</v>
      </c>
      <c r="K2078" s="2" t="s">
        <v>51</v>
      </c>
      <c r="L2078" s="2" t="str">
        <f>IF(K2078=[10]Hoja3!$B$2,[10]Hoja3!$A$2,IF(K2078=[10]Hoja3!$B$3,[10]Hoja3!$A$3,IF(K2078=[10]Hoja3!$B$4,[10]Hoja3!$A$4,IF(K2078=[10]Hoja3!$B$5,[10]Hoja3!$A$5,IF(K2078=[10]Hoja3!$B$6,[10]Hoja3!$A$6,IF(K2078=[10]Hoja3!$B$7,[10]Hoja3!$A$7,IF(K2078=[10]Hoja3!$B$8,[10]Hoja3!$A$8,IF(K2078=[10]Hoja3!$B$9,[10]Hoja3!$A$9,IF(K2078=[10]Hoja3!$B$10,[10]Hoja3!$A$10,IF(K2078=[10]Hoja3!$B$11,[10]Hoja3!$A$11,IF(K2078=[10]Hoja3!$B$12,[10]Hoja3!$A$12,IF(K2078=[10]Hoja3!$B$13,[10]Hoja3!$A$13,IF(K2078=[10]Hoja3!$B$14,[10]Hoja3!$A$14,"")))))))))))))</f>
        <v>CCE-02</v>
      </c>
      <c r="M2078" s="2" t="s">
        <v>917</v>
      </c>
      <c r="N2078" s="2">
        <v>0</v>
      </c>
      <c r="O2078" s="4">
        <v>1323241720</v>
      </c>
      <c r="P2078" s="5">
        <v>1323241720</v>
      </c>
      <c r="Q2078" s="1">
        <v>0</v>
      </c>
      <c r="R2078" s="2">
        <v>0</v>
      </c>
      <c r="S2078" s="2" t="s">
        <v>3083</v>
      </c>
      <c r="T2078" s="2" t="s">
        <v>3084</v>
      </c>
      <c r="U2078" s="2" t="s">
        <v>3083</v>
      </c>
      <c r="V2078" s="2" t="s">
        <v>3084</v>
      </c>
      <c r="W2078" s="2" t="s">
        <v>3190</v>
      </c>
      <c r="X2078" s="2">
        <v>3241000</v>
      </c>
      <c r="Y2078" s="2" t="s">
        <v>3191</v>
      </c>
    </row>
    <row r="2079" spans="1:25" ht="165" x14ac:dyDescent="0.2">
      <c r="A2079" s="2" t="s">
        <v>3212</v>
      </c>
      <c r="B2079" s="2" t="str">
        <f>IFERROR(VLOOKUP(VALUE(MID(A2079,1,IF(VALUE(MID(A2079,1,3))=898,3,4))),[14]Hoja1!$A$3:$K$222,2,0),"")</f>
        <v xml:space="preserve">1058 Participación ciudadana para el reencuentro, la reconciliación y la paz </v>
      </c>
      <c r="C2079" s="2" t="s">
        <v>3098</v>
      </c>
      <c r="D2079" s="2" t="s">
        <v>3196</v>
      </c>
      <c r="E2079" s="2" t="s">
        <v>3200</v>
      </c>
      <c r="F2079" s="2" t="s">
        <v>3201</v>
      </c>
      <c r="G2079" s="3">
        <v>5</v>
      </c>
      <c r="H2079" s="3">
        <v>5</v>
      </c>
      <c r="I2079" s="2">
        <v>6</v>
      </c>
      <c r="J2079" s="2">
        <v>1</v>
      </c>
      <c r="K2079" s="2" t="s">
        <v>921</v>
      </c>
      <c r="L2079" s="2" t="str">
        <f>IF(K2079=[14]Hoja3!$B$2,[14]Hoja3!$A$2,IF(K2079=[14]Hoja3!$B$3,[14]Hoja3!$A$3,IF(K2079=[14]Hoja3!$B$4,[14]Hoja3!$A$4,IF(K2079=[14]Hoja3!$B$5,[14]Hoja3!$A$5,IF(K2079=[14]Hoja3!$B$6,[14]Hoja3!$A$6,IF(K2079=[14]Hoja3!$B$7,[14]Hoja3!$A$7,IF(K2079=[14]Hoja3!$B$8,[14]Hoja3!$A$8,IF(K2079=[14]Hoja3!$B$9,[14]Hoja3!$A$9,IF(K2079=[14]Hoja3!$B$10,[14]Hoja3!$A$10,IF(K2079=[14]Hoja3!$B$11,[14]Hoja3!$A$11,IF(K2079=[14]Hoja3!$B$12,[14]Hoja3!$A$12,IF(K2079=[14]Hoja3!$B$13,[14]Hoja3!$A$13,IF(K2079=[14]Hoja3!$B$14,[14]Hoja3!$A$14,"")))))))))))))</f>
        <v>CCE-06</v>
      </c>
      <c r="M2079" s="2" t="s">
        <v>917</v>
      </c>
      <c r="N2079" s="2">
        <v>0</v>
      </c>
      <c r="O2079" s="4">
        <v>427458321</v>
      </c>
      <c r="P2079" s="4">
        <v>427458321</v>
      </c>
      <c r="Q2079" s="1">
        <v>0</v>
      </c>
      <c r="R2079" s="2">
        <v>0</v>
      </c>
      <c r="S2079" s="2" t="s">
        <v>3083</v>
      </c>
      <c r="T2079" s="2" t="s">
        <v>3084</v>
      </c>
      <c r="U2079" s="2" t="s">
        <v>3083</v>
      </c>
      <c r="V2079" s="2" t="s">
        <v>3084</v>
      </c>
      <c r="W2079" s="2" t="s">
        <v>3085</v>
      </c>
      <c r="X2079" s="2">
        <v>3241000</v>
      </c>
      <c r="Y2079" s="114" t="s">
        <v>3086</v>
      </c>
    </row>
    <row r="2080" spans="1:25" ht="90" x14ac:dyDescent="0.2">
      <c r="A2080" s="2" t="s">
        <v>3213</v>
      </c>
      <c r="B2080" s="2" t="s">
        <v>3035</v>
      </c>
      <c r="C2080" s="2" t="s">
        <v>3098</v>
      </c>
      <c r="D2080" s="2" t="s">
        <v>3196</v>
      </c>
      <c r="E2080" s="2" t="s">
        <v>3214</v>
      </c>
      <c r="F2080" s="2" t="s">
        <v>3215</v>
      </c>
      <c r="G2080" s="3">
        <v>6</v>
      </c>
      <c r="H2080" s="3">
        <v>6</v>
      </c>
      <c r="I2080" s="2">
        <v>5</v>
      </c>
      <c r="J2080" s="2">
        <v>1</v>
      </c>
      <c r="K2080" s="2" t="s">
        <v>30</v>
      </c>
      <c r="L2080" s="2" t="s">
        <v>31</v>
      </c>
      <c r="M2080" s="2" t="s">
        <v>917</v>
      </c>
      <c r="N2080" s="2">
        <v>0</v>
      </c>
      <c r="O2080" s="4">
        <v>311541666</v>
      </c>
      <c r="P2080" s="4">
        <v>311541666</v>
      </c>
      <c r="Q2080" s="1">
        <v>0</v>
      </c>
      <c r="R2080" s="2">
        <v>0</v>
      </c>
      <c r="S2080" s="2" t="s">
        <v>3083</v>
      </c>
      <c r="T2080" s="2" t="s">
        <v>3084</v>
      </c>
      <c r="U2080" s="2" t="s">
        <v>3083</v>
      </c>
      <c r="V2080" s="2" t="s">
        <v>3084</v>
      </c>
      <c r="W2080" s="2" t="s">
        <v>3085</v>
      </c>
      <c r="X2080" s="2">
        <v>3241000</v>
      </c>
      <c r="Y2080" s="114" t="s">
        <v>3086</v>
      </c>
    </row>
    <row r="2081" spans="1:25" ht="330" x14ac:dyDescent="0.2">
      <c r="A2081" s="2" t="s">
        <v>3216</v>
      </c>
      <c r="B2081" s="2" t="s">
        <v>3035</v>
      </c>
      <c r="C2081" s="2" t="s">
        <v>3036</v>
      </c>
      <c r="D2081" s="2" t="s">
        <v>3217</v>
      </c>
      <c r="E2081" s="2" t="s">
        <v>3218</v>
      </c>
      <c r="F2081" s="2" t="s">
        <v>3219</v>
      </c>
      <c r="G2081" s="3">
        <v>6</v>
      </c>
      <c r="H2081" s="3">
        <v>6</v>
      </c>
      <c r="I2081" s="2">
        <v>5</v>
      </c>
      <c r="J2081" s="2">
        <v>1</v>
      </c>
      <c r="K2081" s="2" t="s">
        <v>30</v>
      </c>
      <c r="L2081" s="2" t="s">
        <v>31</v>
      </c>
      <c r="M2081" s="2" t="s">
        <v>2928</v>
      </c>
      <c r="N2081" s="2">
        <v>0</v>
      </c>
      <c r="O2081" s="4">
        <v>200000000</v>
      </c>
      <c r="P2081" s="4">
        <v>200000000</v>
      </c>
      <c r="Q2081" s="1">
        <v>0</v>
      </c>
      <c r="R2081" s="2">
        <v>0</v>
      </c>
      <c r="S2081" s="2" t="s">
        <v>3083</v>
      </c>
      <c r="T2081" s="2" t="s">
        <v>3084</v>
      </c>
      <c r="U2081" s="2" t="s">
        <v>3083</v>
      </c>
      <c r="V2081" s="2" t="s">
        <v>3084</v>
      </c>
      <c r="W2081" s="2" t="s">
        <v>3085</v>
      </c>
      <c r="X2081" s="2">
        <v>3241000</v>
      </c>
      <c r="Y2081" s="114" t="s">
        <v>3086</v>
      </c>
    </row>
    <row r="2082" spans="1:25" ht="330" x14ac:dyDescent="0.2">
      <c r="A2082" s="2" t="s">
        <v>3216</v>
      </c>
      <c r="B2082" s="2" t="s">
        <v>3035</v>
      </c>
      <c r="C2082" s="2" t="s">
        <v>3074</v>
      </c>
      <c r="D2082" s="2" t="s">
        <v>3220</v>
      </c>
      <c r="E2082" s="2" t="s">
        <v>3218</v>
      </c>
      <c r="F2082" s="2" t="s">
        <v>3219</v>
      </c>
      <c r="G2082" s="3">
        <v>6</v>
      </c>
      <c r="H2082" s="3">
        <v>6</v>
      </c>
      <c r="I2082" s="2">
        <v>5</v>
      </c>
      <c r="J2082" s="2">
        <v>1</v>
      </c>
      <c r="K2082" s="2" t="s">
        <v>30</v>
      </c>
      <c r="L2082" s="2" t="s">
        <v>31</v>
      </c>
      <c r="M2082" s="2" t="s">
        <v>2928</v>
      </c>
      <c r="N2082" s="2">
        <v>0</v>
      </c>
      <c r="O2082" s="4">
        <v>113758871</v>
      </c>
      <c r="P2082" s="4">
        <v>113758871</v>
      </c>
      <c r="Q2082" s="1">
        <v>0</v>
      </c>
      <c r="R2082" s="2">
        <v>0</v>
      </c>
      <c r="S2082" s="2" t="s">
        <v>3083</v>
      </c>
      <c r="T2082" s="2" t="s">
        <v>3084</v>
      </c>
      <c r="U2082" s="2" t="s">
        <v>3083</v>
      </c>
      <c r="V2082" s="2" t="s">
        <v>3084</v>
      </c>
      <c r="W2082" s="2" t="s">
        <v>3085</v>
      </c>
      <c r="X2082" s="2">
        <v>3241000</v>
      </c>
      <c r="Y2082" s="114" t="s">
        <v>3086</v>
      </c>
    </row>
    <row r="2083" spans="1:25" ht="330" x14ac:dyDescent="0.2">
      <c r="A2083" s="2" t="s">
        <v>3216</v>
      </c>
      <c r="B2083" s="2" t="s">
        <v>3035</v>
      </c>
      <c r="C2083" s="2" t="s">
        <v>3120</v>
      </c>
      <c r="D2083" s="2" t="s">
        <v>3221</v>
      </c>
      <c r="E2083" s="2" t="s">
        <v>3218</v>
      </c>
      <c r="F2083" s="2" t="s">
        <v>3219</v>
      </c>
      <c r="G2083" s="3">
        <v>6</v>
      </c>
      <c r="H2083" s="3">
        <v>6</v>
      </c>
      <c r="I2083" s="2">
        <v>5</v>
      </c>
      <c r="J2083" s="2">
        <v>1</v>
      </c>
      <c r="K2083" s="2" t="s">
        <v>30</v>
      </c>
      <c r="L2083" s="2" t="s">
        <v>31</v>
      </c>
      <c r="M2083" s="2" t="s">
        <v>2928</v>
      </c>
      <c r="N2083" s="2">
        <v>0</v>
      </c>
      <c r="O2083" s="4">
        <v>241941129</v>
      </c>
      <c r="P2083" s="4">
        <v>241941129</v>
      </c>
      <c r="Q2083" s="1">
        <v>0</v>
      </c>
      <c r="R2083" s="2">
        <v>0</v>
      </c>
      <c r="S2083" s="2" t="s">
        <v>3083</v>
      </c>
      <c r="T2083" s="2" t="s">
        <v>3084</v>
      </c>
      <c r="U2083" s="2" t="s">
        <v>3083</v>
      </c>
      <c r="V2083" s="2" t="s">
        <v>3084</v>
      </c>
      <c r="W2083" s="2" t="s">
        <v>3085</v>
      </c>
      <c r="X2083" s="2">
        <v>3241000</v>
      </c>
      <c r="Y2083" s="114" t="s">
        <v>3086</v>
      </c>
    </row>
    <row r="2084" spans="1:25" ht="165" x14ac:dyDescent="0.2">
      <c r="A2084" s="2" t="s">
        <v>3222</v>
      </c>
      <c r="B2084" s="2" t="s">
        <v>3035</v>
      </c>
      <c r="C2084" s="2" t="s">
        <v>3186</v>
      </c>
      <c r="D2084" s="2" t="s">
        <v>3209</v>
      </c>
      <c r="E2084" s="2" t="s">
        <v>3210</v>
      </c>
      <c r="F2084" s="2" t="s">
        <v>3211</v>
      </c>
      <c r="G2084" s="3">
        <v>6</v>
      </c>
      <c r="H2084" s="3">
        <v>6</v>
      </c>
      <c r="I2084" s="2">
        <v>6</v>
      </c>
      <c r="J2084" s="2">
        <v>1</v>
      </c>
      <c r="K2084" s="2" t="s">
        <v>30</v>
      </c>
      <c r="L2084" s="2" t="s">
        <v>31</v>
      </c>
      <c r="M2084" s="2" t="s">
        <v>1702</v>
      </c>
      <c r="N2084" s="2">
        <v>0</v>
      </c>
      <c r="O2084" s="4">
        <v>1823241720</v>
      </c>
      <c r="P2084" s="4">
        <v>1823241720</v>
      </c>
      <c r="Q2084" s="1">
        <v>0</v>
      </c>
      <c r="R2084" s="2">
        <v>0</v>
      </c>
      <c r="S2084" s="2" t="s">
        <v>3083</v>
      </c>
      <c r="T2084" s="2" t="s">
        <v>3084</v>
      </c>
      <c r="U2084" s="2" t="s">
        <v>3083</v>
      </c>
      <c r="V2084" s="2" t="s">
        <v>3084</v>
      </c>
      <c r="W2084" s="2" t="s">
        <v>3190</v>
      </c>
      <c r="X2084" s="2">
        <v>3241000</v>
      </c>
      <c r="Y2084" s="2" t="s">
        <v>3191</v>
      </c>
    </row>
    <row r="2085" spans="1:25" ht="225" x14ac:dyDescent="0.2">
      <c r="A2085" s="2" t="s">
        <v>3223</v>
      </c>
      <c r="B2085" s="2" t="str">
        <f>IFERROR(VLOOKUP(VALUE(MID(A2085,1,IF(VALUE(MID(A2085,1,3))=898,3,4))),[15]Hoja1!$A$3:$K$222,2,0),"")</f>
        <v xml:space="preserve">1058 Participación ciudadana para el reencuentro, la reconciliación y la paz </v>
      </c>
      <c r="C2085" s="2" t="s">
        <v>3036</v>
      </c>
      <c r="D2085" s="2" t="s">
        <v>3217</v>
      </c>
      <c r="E2085" s="2">
        <v>93151507</v>
      </c>
      <c r="F2085" s="2" t="s">
        <v>3054</v>
      </c>
      <c r="G2085" s="3">
        <v>7</v>
      </c>
      <c r="H2085" s="3">
        <v>7</v>
      </c>
      <c r="I2085" s="2">
        <v>6</v>
      </c>
      <c r="J2085" s="2">
        <v>1</v>
      </c>
      <c r="K2085" s="2" t="s">
        <v>30</v>
      </c>
      <c r="L2085" s="2" t="str">
        <f>IF(K2085=[15]Hoja3!$B$2,[15]Hoja3!$A$2,IF(K2085=[15]Hoja3!$B$3,[15]Hoja3!$A$3,IF(K2085=[15]Hoja3!$B$4,[15]Hoja3!$A$4,IF(K2085=[15]Hoja3!$B$5,[15]Hoja3!$A$5,IF(K2085=[15]Hoja3!$B$6,[15]Hoja3!$A$6,IF(K2085=[15]Hoja3!$B$7,[15]Hoja3!$A$7,IF(K2085=[15]Hoja3!$B$8,[15]Hoja3!$A$8,IF(K2085=[15]Hoja3!$B$9,[15]Hoja3!$A$9,IF(K2085=[15]Hoja3!$B$10,[15]Hoja3!$A$10,IF(K2085=[15]Hoja3!$B$11,[15]Hoja3!$A$11,IF(K2085=[15]Hoja3!$B$12,[15]Hoja3!$A$12,IF(K2085=[15]Hoja3!$B$13,[15]Hoja3!$A$13,IF(K2085=[15]Hoja3!$B$14,[15]Hoja3!$A$14,"")))))))))))))</f>
        <v>CCE-05</v>
      </c>
      <c r="M2085" s="2" t="s">
        <v>57</v>
      </c>
      <c r="N2085" s="2">
        <v>0</v>
      </c>
      <c r="O2085" s="4">
        <v>31460000</v>
      </c>
      <c r="P2085" s="4">
        <v>31460000</v>
      </c>
      <c r="Q2085" s="1">
        <v>0</v>
      </c>
      <c r="R2085" s="2">
        <v>0</v>
      </c>
      <c r="S2085" s="2" t="s">
        <v>3083</v>
      </c>
      <c r="T2085" s="2" t="s">
        <v>3084</v>
      </c>
      <c r="U2085" s="2" t="s">
        <v>3083</v>
      </c>
      <c r="V2085" s="2" t="s">
        <v>3084</v>
      </c>
      <c r="W2085" s="2" t="s">
        <v>3085</v>
      </c>
      <c r="X2085" s="2">
        <v>3241000</v>
      </c>
      <c r="Y2085" s="114" t="s">
        <v>3086</v>
      </c>
    </row>
    <row r="2086" spans="1:25" ht="120" x14ac:dyDescent="0.2">
      <c r="A2086" s="2" t="s">
        <v>3224</v>
      </c>
      <c r="B2086" s="2" t="s">
        <v>3035</v>
      </c>
      <c r="C2086" s="2" t="s">
        <v>3036</v>
      </c>
      <c r="D2086" s="2" t="s">
        <v>3217</v>
      </c>
      <c r="E2086" s="2" t="s">
        <v>3225</v>
      </c>
      <c r="F2086" s="2" t="s">
        <v>3226</v>
      </c>
      <c r="G2086" s="3">
        <v>6</v>
      </c>
      <c r="H2086" s="3">
        <v>7</v>
      </c>
      <c r="I2086" s="2">
        <v>5</v>
      </c>
      <c r="J2086" s="2">
        <v>1</v>
      </c>
      <c r="K2086" s="2" t="s">
        <v>3227</v>
      </c>
      <c r="L2086" s="2" t="s">
        <v>3228</v>
      </c>
      <c r="M2086" s="2" t="s">
        <v>1724</v>
      </c>
      <c r="N2086" s="2">
        <v>0</v>
      </c>
      <c r="O2086" s="4">
        <v>238569927</v>
      </c>
      <c r="P2086" s="4">
        <v>238569927</v>
      </c>
      <c r="Q2086" s="1">
        <v>0</v>
      </c>
      <c r="R2086" s="2">
        <v>0</v>
      </c>
      <c r="S2086" s="2" t="s">
        <v>3083</v>
      </c>
      <c r="T2086" s="2" t="s">
        <v>3084</v>
      </c>
      <c r="U2086" s="2" t="s">
        <v>3083</v>
      </c>
      <c r="V2086" s="2" t="s">
        <v>3084</v>
      </c>
      <c r="W2086" s="2" t="s">
        <v>3085</v>
      </c>
      <c r="X2086" s="2">
        <v>3241000</v>
      </c>
      <c r="Y2086" s="114" t="s">
        <v>3086</v>
      </c>
    </row>
    <row r="2087" spans="1:25" ht="105" x14ac:dyDescent="0.2">
      <c r="A2087" s="2" t="s">
        <v>3229</v>
      </c>
      <c r="B2087" s="2" t="s">
        <v>3035</v>
      </c>
      <c r="C2087" s="2" t="s">
        <v>3074</v>
      </c>
      <c r="D2087" s="2" t="s">
        <v>3220</v>
      </c>
      <c r="E2087" s="2" t="s">
        <v>3218</v>
      </c>
      <c r="F2087" s="2" t="s">
        <v>3230</v>
      </c>
      <c r="G2087" s="3">
        <v>6</v>
      </c>
      <c r="H2087" s="3">
        <v>6</v>
      </c>
      <c r="I2087" s="2">
        <v>6</v>
      </c>
      <c r="J2087" s="2">
        <v>1</v>
      </c>
      <c r="K2087" s="2" t="s">
        <v>30</v>
      </c>
      <c r="L2087" s="2" t="s">
        <v>31</v>
      </c>
      <c r="M2087" s="2" t="s">
        <v>1702</v>
      </c>
      <c r="N2087" s="2">
        <v>0</v>
      </c>
      <c r="O2087" s="4">
        <v>399845781</v>
      </c>
      <c r="P2087" s="4">
        <v>399845781</v>
      </c>
      <c r="Q2087" s="1">
        <v>0</v>
      </c>
      <c r="R2087" s="2">
        <v>0</v>
      </c>
      <c r="S2087" s="2" t="s">
        <v>3083</v>
      </c>
      <c r="T2087" s="2" t="s">
        <v>3084</v>
      </c>
      <c r="U2087" s="2" t="s">
        <v>3083</v>
      </c>
      <c r="V2087" s="2" t="s">
        <v>3084</v>
      </c>
      <c r="W2087" s="2" t="s">
        <v>3085</v>
      </c>
      <c r="X2087" s="2">
        <v>3241000</v>
      </c>
      <c r="Y2087" s="114" t="s">
        <v>3086</v>
      </c>
    </row>
    <row r="2088" spans="1:25" ht="135" x14ac:dyDescent="0.2">
      <c r="A2088" s="2" t="s">
        <v>3243</v>
      </c>
      <c r="B2088" s="2" t="s">
        <v>3231</v>
      </c>
      <c r="C2088" s="2" t="s">
        <v>3240</v>
      </c>
      <c r="D2088" s="2" t="s">
        <v>3241</v>
      </c>
      <c r="E2088" s="16">
        <v>80131501</v>
      </c>
      <c r="F2088" s="2" t="s">
        <v>3244</v>
      </c>
      <c r="G2088" s="30">
        <v>6</v>
      </c>
      <c r="H2088" s="31">
        <v>6</v>
      </c>
      <c r="I2088" s="28">
        <v>7</v>
      </c>
      <c r="J2088" s="2">
        <v>1</v>
      </c>
      <c r="K2088" s="2" t="s">
        <v>30</v>
      </c>
      <c r="L2088" s="2" t="s">
        <v>31</v>
      </c>
      <c r="M2088" s="2" t="s">
        <v>3242</v>
      </c>
      <c r="N2088" s="2">
        <v>0</v>
      </c>
      <c r="O2088" s="8">
        <v>34751703</v>
      </c>
      <c r="P2088" s="8">
        <v>34751703</v>
      </c>
      <c r="Q2088" s="1">
        <v>0</v>
      </c>
      <c r="R2088" s="2">
        <v>0</v>
      </c>
      <c r="S2088" s="2" t="s">
        <v>33</v>
      </c>
      <c r="T2088" s="95" t="s">
        <v>3234</v>
      </c>
      <c r="U2088" s="2" t="s">
        <v>3235</v>
      </c>
      <c r="V2088" s="2" t="s">
        <v>3236</v>
      </c>
      <c r="W2088" s="2" t="s">
        <v>3237</v>
      </c>
      <c r="X2088" s="2">
        <v>3241000</v>
      </c>
      <c r="Y2088" s="96" t="s">
        <v>3238</v>
      </c>
    </row>
    <row r="2089" spans="1:25" ht="150" x14ac:dyDescent="0.2">
      <c r="A2089" s="2" t="s">
        <v>3245</v>
      </c>
      <c r="B2089" s="2" t="s">
        <v>3231</v>
      </c>
      <c r="C2089" s="2" t="s">
        <v>3240</v>
      </c>
      <c r="D2089" s="2" t="s">
        <v>3241</v>
      </c>
      <c r="E2089" s="16">
        <v>80131501</v>
      </c>
      <c r="F2089" s="2" t="s">
        <v>3246</v>
      </c>
      <c r="G2089" s="30">
        <v>6</v>
      </c>
      <c r="H2089" s="31">
        <v>6</v>
      </c>
      <c r="I2089" s="28">
        <v>7</v>
      </c>
      <c r="J2089" s="2">
        <v>1</v>
      </c>
      <c r="K2089" s="2" t="s">
        <v>30</v>
      </c>
      <c r="L2089" s="2" t="s">
        <v>31</v>
      </c>
      <c r="M2089" s="2" t="s">
        <v>3242</v>
      </c>
      <c r="N2089" s="2">
        <v>0</v>
      </c>
      <c r="O2089" s="8">
        <v>26885152</v>
      </c>
      <c r="P2089" s="8">
        <v>26885152</v>
      </c>
      <c r="Q2089" s="1">
        <v>0</v>
      </c>
      <c r="R2089" s="2">
        <v>0</v>
      </c>
      <c r="S2089" s="2" t="s">
        <v>33</v>
      </c>
      <c r="T2089" s="95" t="s">
        <v>3234</v>
      </c>
      <c r="U2089" s="2" t="s">
        <v>3235</v>
      </c>
      <c r="V2089" s="2" t="s">
        <v>3236</v>
      </c>
      <c r="W2089" s="2" t="s">
        <v>3237</v>
      </c>
      <c r="X2089" s="2">
        <v>3241000</v>
      </c>
      <c r="Y2089" s="96" t="s">
        <v>3238</v>
      </c>
    </row>
    <row r="2090" spans="1:25" ht="150" x14ac:dyDescent="0.2">
      <c r="A2090" s="2" t="s">
        <v>3247</v>
      </c>
      <c r="B2090" s="2" t="s">
        <v>3231</v>
      </c>
      <c r="C2090" s="2" t="s">
        <v>3240</v>
      </c>
      <c r="D2090" s="2" t="s">
        <v>3241</v>
      </c>
      <c r="E2090" s="16">
        <v>80131501</v>
      </c>
      <c r="F2090" s="2" t="s">
        <v>3248</v>
      </c>
      <c r="G2090" s="30">
        <v>6</v>
      </c>
      <c r="H2090" s="31">
        <v>6</v>
      </c>
      <c r="I2090" s="28">
        <v>7</v>
      </c>
      <c r="J2090" s="2">
        <v>1</v>
      </c>
      <c r="K2090" s="2" t="s">
        <v>30</v>
      </c>
      <c r="L2090" s="2" t="s">
        <v>31</v>
      </c>
      <c r="M2090" s="2" t="s">
        <v>3242</v>
      </c>
      <c r="N2090" s="2">
        <v>0</v>
      </c>
      <c r="O2090" s="8">
        <v>220564519</v>
      </c>
      <c r="P2090" s="8">
        <v>220564519</v>
      </c>
      <c r="Q2090" s="1">
        <v>0</v>
      </c>
      <c r="R2090" s="2">
        <v>0</v>
      </c>
      <c r="S2090" s="2" t="s">
        <v>33</v>
      </c>
      <c r="T2090" s="95" t="s">
        <v>3234</v>
      </c>
      <c r="U2090" s="2" t="s">
        <v>3235</v>
      </c>
      <c r="V2090" s="2" t="s">
        <v>3236</v>
      </c>
      <c r="W2090" s="2" t="s">
        <v>3237</v>
      </c>
      <c r="X2090" s="2">
        <v>3241000</v>
      </c>
      <c r="Y2090" s="96" t="s">
        <v>3238</v>
      </c>
    </row>
    <row r="2091" spans="1:25" ht="150" x14ac:dyDescent="0.2">
      <c r="A2091" s="2" t="s">
        <v>3249</v>
      </c>
      <c r="B2091" s="2" t="s">
        <v>3231</v>
      </c>
      <c r="C2091" s="2" t="s">
        <v>3240</v>
      </c>
      <c r="D2091" s="2" t="s">
        <v>3241</v>
      </c>
      <c r="E2091" s="16">
        <v>80131501</v>
      </c>
      <c r="F2091" s="2" t="s">
        <v>3250</v>
      </c>
      <c r="G2091" s="30">
        <v>6</v>
      </c>
      <c r="H2091" s="31">
        <v>6</v>
      </c>
      <c r="I2091" s="28">
        <v>7</v>
      </c>
      <c r="J2091" s="2">
        <v>1</v>
      </c>
      <c r="K2091" s="2" t="s">
        <v>30</v>
      </c>
      <c r="L2091" s="2" t="s">
        <v>31</v>
      </c>
      <c r="M2091" s="2" t="s">
        <v>3242</v>
      </c>
      <c r="N2091" s="2">
        <v>0</v>
      </c>
      <c r="O2091" s="8">
        <v>400095983</v>
      </c>
      <c r="P2091" s="8">
        <v>400095983</v>
      </c>
      <c r="Q2091" s="1">
        <v>0</v>
      </c>
      <c r="R2091" s="2">
        <v>0</v>
      </c>
      <c r="S2091" s="2" t="s">
        <v>33</v>
      </c>
      <c r="T2091" s="95" t="s">
        <v>3234</v>
      </c>
      <c r="U2091" s="2" t="s">
        <v>3235</v>
      </c>
      <c r="V2091" s="2" t="s">
        <v>3236</v>
      </c>
      <c r="W2091" s="2" t="s">
        <v>3237</v>
      </c>
      <c r="X2091" s="2">
        <v>3241000</v>
      </c>
      <c r="Y2091" s="96" t="s">
        <v>3238</v>
      </c>
    </row>
    <row r="2092" spans="1:25" ht="150" x14ac:dyDescent="0.2">
      <c r="A2092" s="2" t="s">
        <v>3251</v>
      </c>
      <c r="B2092" s="2" t="s">
        <v>3231</v>
      </c>
      <c r="C2092" s="2" t="s">
        <v>3240</v>
      </c>
      <c r="D2092" s="2" t="s">
        <v>3241</v>
      </c>
      <c r="E2092" s="16">
        <v>80131501</v>
      </c>
      <c r="F2092" s="2" t="s">
        <v>3252</v>
      </c>
      <c r="G2092" s="30">
        <v>7</v>
      </c>
      <c r="H2092" s="31">
        <v>7</v>
      </c>
      <c r="I2092" s="28">
        <v>7</v>
      </c>
      <c r="J2092" s="2">
        <v>1</v>
      </c>
      <c r="K2092" s="2" t="s">
        <v>30</v>
      </c>
      <c r="L2092" s="2" t="s">
        <v>31</v>
      </c>
      <c r="M2092" s="2" t="s">
        <v>3242</v>
      </c>
      <c r="N2092" s="2">
        <v>0</v>
      </c>
      <c r="O2092" s="8">
        <v>99226603</v>
      </c>
      <c r="P2092" s="8">
        <v>99226603</v>
      </c>
      <c r="Q2092" s="1">
        <v>0</v>
      </c>
      <c r="R2092" s="2">
        <v>0</v>
      </c>
      <c r="S2092" s="2" t="s">
        <v>33</v>
      </c>
      <c r="T2092" s="95" t="s">
        <v>3234</v>
      </c>
      <c r="U2092" s="2" t="s">
        <v>3235</v>
      </c>
      <c r="V2092" s="2" t="s">
        <v>3236</v>
      </c>
      <c r="W2092" s="2" t="s">
        <v>3237</v>
      </c>
      <c r="X2092" s="2">
        <v>3241000</v>
      </c>
      <c r="Y2092" s="96" t="s">
        <v>3238</v>
      </c>
    </row>
    <row r="2093" spans="1:25" ht="150" x14ac:dyDescent="0.2">
      <c r="A2093" s="2" t="s">
        <v>3253</v>
      </c>
      <c r="B2093" s="2" t="s">
        <v>3231</v>
      </c>
      <c r="C2093" s="2" t="s">
        <v>3240</v>
      </c>
      <c r="D2093" s="2" t="s">
        <v>3241</v>
      </c>
      <c r="E2093" s="16">
        <v>80131501</v>
      </c>
      <c r="F2093" s="2" t="s">
        <v>3254</v>
      </c>
      <c r="G2093" s="30">
        <v>7</v>
      </c>
      <c r="H2093" s="31">
        <v>7</v>
      </c>
      <c r="I2093" s="28">
        <v>7</v>
      </c>
      <c r="J2093" s="2">
        <v>1</v>
      </c>
      <c r="K2093" s="2" t="s">
        <v>30</v>
      </c>
      <c r="L2093" s="2" t="s">
        <v>31</v>
      </c>
      <c r="M2093" s="2" t="s">
        <v>3242</v>
      </c>
      <c r="N2093" s="2">
        <v>0</v>
      </c>
      <c r="O2093" s="8">
        <v>86317532</v>
      </c>
      <c r="P2093" s="8">
        <v>86317532</v>
      </c>
      <c r="Q2093" s="1">
        <v>0</v>
      </c>
      <c r="R2093" s="2">
        <v>0</v>
      </c>
      <c r="S2093" s="2" t="s">
        <v>33</v>
      </c>
      <c r="T2093" s="95" t="s">
        <v>3234</v>
      </c>
      <c r="U2093" s="2" t="s">
        <v>3235</v>
      </c>
      <c r="V2093" s="2" t="s">
        <v>3236</v>
      </c>
      <c r="W2093" s="2" t="s">
        <v>3237</v>
      </c>
      <c r="X2093" s="2">
        <v>3241000</v>
      </c>
      <c r="Y2093" s="96" t="s">
        <v>3238</v>
      </c>
    </row>
    <row r="2094" spans="1:25" ht="150" x14ac:dyDescent="0.2">
      <c r="A2094" s="2" t="s">
        <v>3255</v>
      </c>
      <c r="B2094" s="2" t="s">
        <v>3231</v>
      </c>
      <c r="C2094" s="2" t="s">
        <v>3240</v>
      </c>
      <c r="D2094" s="2" t="s">
        <v>3241</v>
      </c>
      <c r="E2094" s="16">
        <v>80131501</v>
      </c>
      <c r="F2094" s="2" t="s">
        <v>3256</v>
      </c>
      <c r="G2094" s="30">
        <v>7</v>
      </c>
      <c r="H2094" s="31">
        <v>7</v>
      </c>
      <c r="I2094" s="28">
        <v>7</v>
      </c>
      <c r="J2094" s="2">
        <v>1</v>
      </c>
      <c r="K2094" s="2" t="s">
        <v>30</v>
      </c>
      <c r="L2094" s="2" t="s">
        <v>31</v>
      </c>
      <c r="M2094" s="2" t="s">
        <v>3242</v>
      </c>
      <c r="N2094" s="2">
        <v>0</v>
      </c>
      <c r="O2094" s="8">
        <v>20992699</v>
      </c>
      <c r="P2094" s="8">
        <v>20992699</v>
      </c>
      <c r="Q2094" s="1">
        <v>0</v>
      </c>
      <c r="R2094" s="2">
        <v>0</v>
      </c>
      <c r="S2094" s="2" t="s">
        <v>33</v>
      </c>
      <c r="T2094" s="95" t="s">
        <v>3234</v>
      </c>
      <c r="U2094" s="2" t="s">
        <v>3235</v>
      </c>
      <c r="V2094" s="2" t="s">
        <v>3236</v>
      </c>
      <c r="W2094" s="2" t="s">
        <v>3237</v>
      </c>
      <c r="X2094" s="2">
        <v>3241000</v>
      </c>
      <c r="Y2094" s="96" t="s">
        <v>3238</v>
      </c>
    </row>
    <row r="2095" spans="1:25" ht="150" x14ac:dyDescent="0.2">
      <c r="A2095" s="2" t="s">
        <v>3257</v>
      </c>
      <c r="B2095" s="2" t="s">
        <v>3231</v>
      </c>
      <c r="C2095" s="2" t="s">
        <v>3240</v>
      </c>
      <c r="D2095" s="2" t="s">
        <v>3241</v>
      </c>
      <c r="E2095" s="16">
        <v>80131501</v>
      </c>
      <c r="F2095" s="2" t="s">
        <v>3258</v>
      </c>
      <c r="G2095" s="30">
        <v>7</v>
      </c>
      <c r="H2095" s="31">
        <v>7</v>
      </c>
      <c r="I2095" s="28">
        <v>7</v>
      </c>
      <c r="J2095" s="2">
        <v>1</v>
      </c>
      <c r="K2095" s="2" t="s">
        <v>30</v>
      </c>
      <c r="L2095" s="2" t="s">
        <v>31</v>
      </c>
      <c r="M2095" s="2" t="s">
        <v>3242</v>
      </c>
      <c r="N2095" s="2">
        <v>0</v>
      </c>
      <c r="O2095" s="8">
        <v>462000000</v>
      </c>
      <c r="P2095" s="8">
        <v>462000000</v>
      </c>
      <c r="Q2095" s="1">
        <v>0</v>
      </c>
      <c r="R2095" s="2">
        <v>0</v>
      </c>
      <c r="S2095" s="2" t="s">
        <v>33</v>
      </c>
      <c r="T2095" s="95" t="s">
        <v>3234</v>
      </c>
      <c r="U2095" s="2" t="s">
        <v>3235</v>
      </c>
      <c r="V2095" s="2" t="s">
        <v>3236</v>
      </c>
      <c r="W2095" s="2" t="s">
        <v>3237</v>
      </c>
      <c r="X2095" s="2">
        <v>3241000</v>
      </c>
      <c r="Y2095" s="96" t="s">
        <v>3238</v>
      </c>
    </row>
    <row r="2096" spans="1:25" ht="150" x14ac:dyDescent="0.2">
      <c r="A2096" s="2" t="s">
        <v>3259</v>
      </c>
      <c r="B2096" s="2" t="s">
        <v>3231</v>
      </c>
      <c r="C2096" s="2" t="s">
        <v>3240</v>
      </c>
      <c r="D2096" s="2" t="s">
        <v>3241</v>
      </c>
      <c r="E2096" s="16">
        <v>80131501</v>
      </c>
      <c r="F2096" s="2" t="s">
        <v>3260</v>
      </c>
      <c r="G2096" s="30">
        <v>7</v>
      </c>
      <c r="H2096" s="31">
        <v>7</v>
      </c>
      <c r="I2096" s="28">
        <v>7</v>
      </c>
      <c r="J2096" s="2">
        <v>1</v>
      </c>
      <c r="K2096" s="2" t="s">
        <v>30</v>
      </c>
      <c r="L2096" s="2" t="s">
        <v>31</v>
      </c>
      <c r="M2096" s="2" t="s">
        <v>3242</v>
      </c>
      <c r="N2096" s="2">
        <v>0</v>
      </c>
      <c r="O2096" s="8">
        <v>144482184</v>
      </c>
      <c r="P2096" s="8">
        <v>144482184</v>
      </c>
      <c r="Q2096" s="1">
        <v>0</v>
      </c>
      <c r="R2096" s="2">
        <v>0</v>
      </c>
      <c r="S2096" s="2" t="s">
        <v>33</v>
      </c>
      <c r="T2096" s="95" t="s">
        <v>3234</v>
      </c>
      <c r="U2096" s="2" t="s">
        <v>3235</v>
      </c>
      <c r="V2096" s="2" t="s">
        <v>3236</v>
      </c>
      <c r="W2096" s="2" t="s">
        <v>3237</v>
      </c>
      <c r="X2096" s="2">
        <v>3241000</v>
      </c>
      <c r="Y2096" s="96" t="s">
        <v>3238</v>
      </c>
    </row>
    <row r="2097" spans="1:25" ht="150" x14ac:dyDescent="0.2">
      <c r="A2097" s="2" t="s">
        <v>3261</v>
      </c>
      <c r="B2097" s="2" t="s">
        <v>3231</v>
      </c>
      <c r="C2097" s="2" t="s">
        <v>3240</v>
      </c>
      <c r="D2097" s="2" t="s">
        <v>3241</v>
      </c>
      <c r="E2097" s="16">
        <v>80131501</v>
      </c>
      <c r="F2097" s="2" t="s">
        <v>3262</v>
      </c>
      <c r="G2097" s="30">
        <v>7</v>
      </c>
      <c r="H2097" s="31">
        <v>7</v>
      </c>
      <c r="I2097" s="28">
        <v>7</v>
      </c>
      <c r="J2097" s="2">
        <v>1</v>
      </c>
      <c r="K2097" s="2" t="s">
        <v>30</v>
      </c>
      <c r="L2097" s="2" t="s">
        <v>31</v>
      </c>
      <c r="M2097" s="2" t="s">
        <v>3242</v>
      </c>
      <c r="N2097" s="2">
        <v>0</v>
      </c>
      <c r="O2097" s="8">
        <v>22231258</v>
      </c>
      <c r="P2097" s="8">
        <v>22231258</v>
      </c>
      <c r="Q2097" s="1">
        <v>0</v>
      </c>
      <c r="R2097" s="2">
        <v>0</v>
      </c>
      <c r="S2097" s="2" t="s">
        <v>33</v>
      </c>
      <c r="T2097" s="95" t="s">
        <v>3234</v>
      </c>
      <c r="U2097" s="2" t="s">
        <v>3235</v>
      </c>
      <c r="V2097" s="2" t="s">
        <v>3236</v>
      </c>
      <c r="W2097" s="2" t="s">
        <v>3237</v>
      </c>
      <c r="X2097" s="2">
        <v>3241000</v>
      </c>
      <c r="Y2097" s="96" t="s">
        <v>3238</v>
      </c>
    </row>
    <row r="2098" spans="1:25" ht="150" x14ac:dyDescent="0.2">
      <c r="A2098" s="2" t="s">
        <v>3263</v>
      </c>
      <c r="B2098" s="2" t="s">
        <v>3231</v>
      </c>
      <c r="C2098" s="2" t="s">
        <v>3240</v>
      </c>
      <c r="D2098" s="2" t="s">
        <v>3241</v>
      </c>
      <c r="E2098" s="16">
        <v>80131501</v>
      </c>
      <c r="F2098" s="2" t="s">
        <v>3264</v>
      </c>
      <c r="G2098" s="30">
        <v>8</v>
      </c>
      <c r="H2098" s="31">
        <v>8</v>
      </c>
      <c r="I2098" s="28">
        <v>7</v>
      </c>
      <c r="J2098" s="2">
        <v>1</v>
      </c>
      <c r="K2098" s="2" t="s">
        <v>30</v>
      </c>
      <c r="L2098" s="2" t="s">
        <v>31</v>
      </c>
      <c r="M2098" s="2" t="s">
        <v>3242</v>
      </c>
      <c r="N2098" s="2">
        <v>0</v>
      </c>
      <c r="O2098" s="8">
        <v>175111678</v>
      </c>
      <c r="P2098" s="8">
        <v>175111678</v>
      </c>
      <c r="Q2098" s="1">
        <v>0</v>
      </c>
      <c r="R2098" s="2">
        <v>0</v>
      </c>
      <c r="S2098" s="2" t="s">
        <v>33</v>
      </c>
      <c r="T2098" s="95" t="s">
        <v>3234</v>
      </c>
      <c r="U2098" s="2" t="s">
        <v>3235</v>
      </c>
      <c r="V2098" s="2" t="s">
        <v>3236</v>
      </c>
      <c r="W2098" s="2" t="s">
        <v>3237</v>
      </c>
      <c r="X2098" s="2">
        <v>3241000</v>
      </c>
      <c r="Y2098" s="96" t="s">
        <v>3238</v>
      </c>
    </row>
    <row r="2099" spans="1:25" ht="165" x14ac:dyDescent="0.2">
      <c r="A2099" s="2" t="s">
        <v>3265</v>
      </c>
      <c r="B2099" s="2" t="s">
        <v>3231</v>
      </c>
      <c r="C2099" s="2" t="s">
        <v>3240</v>
      </c>
      <c r="D2099" s="2" t="s">
        <v>3241</v>
      </c>
      <c r="E2099" s="16">
        <v>80131501</v>
      </c>
      <c r="F2099" s="2" t="s">
        <v>3266</v>
      </c>
      <c r="G2099" s="30">
        <v>8</v>
      </c>
      <c r="H2099" s="31">
        <v>8</v>
      </c>
      <c r="I2099" s="28">
        <v>7</v>
      </c>
      <c r="J2099" s="2">
        <v>1</v>
      </c>
      <c r="K2099" s="2" t="s">
        <v>30</v>
      </c>
      <c r="L2099" s="2" t="s">
        <v>31</v>
      </c>
      <c r="M2099" s="2" t="s">
        <v>3242</v>
      </c>
      <c r="N2099" s="2">
        <v>0</v>
      </c>
      <c r="O2099" s="8">
        <v>315377818</v>
      </c>
      <c r="P2099" s="8">
        <v>315377818</v>
      </c>
      <c r="Q2099" s="1">
        <v>0</v>
      </c>
      <c r="R2099" s="2">
        <v>0</v>
      </c>
      <c r="S2099" s="2" t="s">
        <v>33</v>
      </c>
      <c r="T2099" s="95" t="s">
        <v>3234</v>
      </c>
      <c r="U2099" s="2" t="s">
        <v>3235</v>
      </c>
      <c r="V2099" s="2" t="s">
        <v>3236</v>
      </c>
      <c r="W2099" s="2" t="s">
        <v>3237</v>
      </c>
      <c r="X2099" s="2">
        <v>3241000</v>
      </c>
      <c r="Y2099" s="96" t="s">
        <v>3238</v>
      </c>
    </row>
    <row r="2100" spans="1:25" ht="150" x14ac:dyDescent="0.2">
      <c r="A2100" s="2" t="s">
        <v>3267</v>
      </c>
      <c r="B2100" s="2" t="s">
        <v>3231</v>
      </c>
      <c r="C2100" s="2" t="s">
        <v>3240</v>
      </c>
      <c r="D2100" s="2" t="s">
        <v>3241</v>
      </c>
      <c r="E2100" s="16">
        <v>80131501</v>
      </c>
      <c r="F2100" s="2" t="s">
        <v>3268</v>
      </c>
      <c r="G2100" s="30">
        <v>8</v>
      </c>
      <c r="H2100" s="31">
        <v>8</v>
      </c>
      <c r="I2100" s="28">
        <v>7</v>
      </c>
      <c r="J2100" s="2">
        <v>1</v>
      </c>
      <c r="K2100" s="2" t="s">
        <v>30</v>
      </c>
      <c r="L2100" s="2" t="s">
        <v>31</v>
      </c>
      <c r="M2100" s="2" t="s">
        <v>3242</v>
      </c>
      <c r="N2100" s="2">
        <v>0</v>
      </c>
      <c r="O2100" s="8">
        <v>19593413</v>
      </c>
      <c r="P2100" s="8">
        <v>19593413</v>
      </c>
      <c r="Q2100" s="1">
        <v>0</v>
      </c>
      <c r="R2100" s="2">
        <v>0</v>
      </c>
      <c r="S2100" s="2" t="s">
        <v>33</v>
      </c>
      <c r="T2100" s="95" t="s">
        <v>3234</v>
      </c>
      <c r="U2100" s="2" t="s">
        <v>3235</v>
      </c>
      <c r="V2100" s="2" t="s">
        <v>3236</v>
      </c>
      <c r="W2100" s="2" t="s">
        <v>3237</v>
      </c>
      <c r="X2100" s="2">
        <v>3241000</v>
      </c>
      <c r="Y2100" s="96" t="s">
        <v>3238</v>
      </c>
    </row>
    <row r="2101" spans="1:25" ht="120" x14ac:dyDescent="0.2">
      <c r="A2101" s="2" t="s">
        <v>3269</v>
      </c>
      <c r="B2101" s="2" t="s">
        <v>3231</v>
      </c>
      <c r="C2101" s="2" t="s">
        <v>3240</v>
      </c>
      <c r="D2101" s="2" t="s">
        <v>3241</v>
      </c>
      <c r="E2101" s="16">
        <v>80131501</v>
      </c>
      <c r="F2101" s="2" t="s">
        <v>3270</v>
      </c>
      <c r="G2101" s="30">
        <v>8</v>
      </c>
      <c r="H2101" s="31">
        <v>8</v>
      </c>
      <c r="I2101" s="28">
        <v>7</v>
      </c>
      <c r="J2101" s="2">
        <v>1</v>
      </c>
      <c r="K2101" s="2" t="s">
        <v>30</v>
      </c>
      <c r="L2101" s="2" t="s">
        <v>31</v>
      </c>
      <c r="M2101" s="2" t="s">
        <v>3242</v>
      </c>
      <c r="N2101" s="2">
        <v>0</v>
      </c>
      <c r="O2101" s="8">
        <v>19292000</v>
      </c>
      <c r="P2101" s="8">
        <v>19292000</v>
      </c>
      <c r="Q2101" s="1">
        <v>0</v>
      </c>
      <c r="R2101" s="2">
        <v>0</v>
      </c>
      <c r="S2101" s="2" t="s">
        <v>33</v>
      </c>
      <c r="T2101" s="95" t="s">
        <v>3234</v>
      </c>
      <c r="U2101" s="2" t="s">
        <v>3235</v>
      </c>
      <c r="V2101" s="2" t="s">
        <v>3236</v>
      </c>
      <c r="W2101" s="2" t="s">
        <v>3237</v>
      </c>
      <c r="X2101" s="2">
        <v>3241000</v>
      </c>
      <c r="Y2101" s="96" t="s">
        <v>3238</v>
      </c>
    </row>
    <row r="2102" spans="1:25" ht="120" x14ac:dyDescent="0.2">
      <c r="A2102" s="2" t="s">
        <v>3271</v>
      </c>
      <c r="B2102" s="2" t="s">
        <v>3231</v>
      </c>
      <c r="C2102" s="2" t="s">
        <v>3240</v>
      </c>
      <c r="D2102" s="2" t="s">
        <v>3241</v>
      </c>
      <c r="E2102" s="16">
        <v>80131501</v>
      </c>
      <c r="F2102" s="2" t="s">
        <v>3272</v>
      </c>
      <c r="G2102" s="30">
        <v>8</v>
      </c>
      <c r="H2102" s="31">
        <v>8</v>
      </c>
      <c r="I2102" s="28">
        <v>7</v>
      </c>
      <c r="J2102" s="2">
        <v>1</v>
      </c>
      <c r="K2102" s="2" t="s">
        <v>30</v>
      </c>
      <c r="L2102" s="2" t="s">
        <v>31</v>
      </c>
      <c r="M2102" s="2" t="s">
        <v>3242</v>
      </c>
      <c r="N2102" s="2">
        <v>0</v>
      </c>
      <c r="O2102" s="8">
        <v>17946865</v>
      </c>
      <c r="P2102" s="8">
        <v>17946865</v>
      </c>
      <c r="Q2102" s="1">
        <v>0</v>
      </c>
      <c r="R2102" s="2">
        <v>0</v>
      </c>
      <c r="S2102" s="2" t="s">
        <v>33</v>
      </c>
      <c r="T2102" s="95" t="s">
        <v>3234</v>
      </c>
      <c r="U2102" s="2" t="s">
        <v>3235</v>
      </c>
      <c r="V2102" s="2" t="s">
        <v>3236</v>
      </c>
      <c r="W2102" s="2" t="s">
        <v>3237</v>
      </c>
      <c r="X2102" s="2">
        <v>3241000</v>
      </c>
      <c r="Y2102" s="96" t="s">
        <v>3238</v>
      </c>
    </row>
    <row r="2103" spans="1:25" ht="150" x14ac:dyDescent="0.2">
      <c r="A2103" s="2" t="s">
        <v>3273</v>
      </c>
      <c r="B2103" s="2" t="s">
        <v>3231</v>
      </c>
      <c r="C2103" s="2" t="s">
        <v>3240</v>
      </c>
      <c r="D2103" s="2" t="s">
        <v>3241</v>
      </c>
      <c r="E2103" s="16">
        <v>80131501</v>
      </c>
      <c r="F2103" s="2" t="s">
        <v>3274</v>
      </c>
      <c r="G2103" s="30">
        <v>9</v>
      </c>
      <c r="H2103" s="31">
        <v>9</v>
      </c>
      <c r="I2103" s="28">
        <v>7</v>
      </c>
      <c r="J2103" s="2">
        <v>1</v>
      </c>
      <c r="K2103" s="2" t="s">
        <v>30</v>
      </c>
      <c r="L2103" s="2" t="s">
        <v>31</v>
      </c>
      <c r="M2103" s="2" t="s">
        <v>3242</v>
      </c>
      <c r="N2103" s="2">
        <v>0</v>
      </c>
      <c r="O2103" s="8">
        <v>17623487</v>
      </c>
      <c r="P2103" s="8">
        <v>17623487</v>
      </c>
      <c r="Q2103" s="1">
        <v>0</v>
      </c>
      <c r="R2103" s="2">
        <v>0</v>
      </c>
      <c r="S2103" s="2" t="s">
        <v>33</v>
      </c>
      <c r="T2103" s="95" t="s">
        <v>3234</v>
      </c>
      <c r="U2103" s="2" t="s">
        <v>3235</v>
      </c>
      <c r="V2103" s="2" t="s">
        <v>3236</v>
      </c>
      <c r="W2103" s="2" t="s">
        <v>3237</v>
      </c>
      <c r="X2103" s="2">
        <v>3241000</v>
      </c>
      <c r="Y2103" s="96" t="s">
        <v>3238</v>
      </c>
    </row>
    <row r="2104" spans="1:25" ht="120" x14ac:dyDescent="0.2">
      <c r="A2104" s="2" t="s">
        <v>3275</v>
      </c>
      <c r="B2104" s="2" t="s">
        <v>3231</v>
      </c>
      <c r="C2104" s="2" t="s">
        <v>3240</v>
      </c>
      <c r="D2104" s="2" t="s">
        <v>3241</v>
      </c>
      <c r="E2104" s="16">
        <v>80131501</v>
      </c>
      <c r="F2104" s="2" t="s">
        <v>3276</v>
      </c>
      <c r="G2104" s="30">
        <v>9</v>
      </c>
      <c r="H2104" s="31">
        <v>9</v>
      </c>
      <c r="I2104" s="28">
        <v>7</v>
      </c>
      <c r="J2104" s="2">
        <v>1</v>
      </c>
      <c r="K2104" s="2" t="s">
        <v>30</v>
      </c>
      <c r="L2104" s="2" t="s">
        <v>31</v>
      </c>
      <c r="M2104" s="2" t="s">
        <v>3242</v>
      </c>
      <c r="N2104" s="2">
        <v>0</v>
      </c>
      <c r="O2104" s="8">
        <v>353192000</v>
      </c>
      <c r="P2104" s="8">
        <v>353192000</v>
      </c>
      <c r="Q2104" s="1">
        <v>0</v>
      </c>
      <c r="R2104" s="2">
        <v>0</v>
      </c>
      <c r="S2104" s="2" t="s">
        <v>33</v>
      </c>
      <c r="T2104" s="95" t="s">
        <v>3234</v>
      </c>
      <c r="U2104" s="2" t="s">
        <v>3235</v>
      </c>
      <c r="V2104" s="2" t="s">
        <v>3236</v>
      </c>
      <c r="W2104" s="2" t="s">
        <v>3237</v>
      </c>
      <c r="X2104" s="2">
        <v>3241000</v>
      </c>
      <c r="Y2104" s="96" t="s">
        <v>3238</v>
      </c>
    </row>
    <row r="2105" spans="1:25" ht="120" x14ac:dyDescent="0.2">
      <c r="A2105" s="2" t="s">
        <v>3277</v>
      </c>
      <c r="B2105" s="2" t="s">
        <v>3231</v>
      </c>
      <c r="C2105" s="2" t="s">
        <v>3240</v>
      </c>
      <c r="D2105" s="2" t="s">
        <v>3241</v>
      </c>
      <c r="E2105" s="16">
        <v>80131501</v>
      </c>
      <c r="F2105" s="2" t="s">
        <v>3278</v>
      </c>
      <c r="G2105" s="30">
        <v>9</v>
      </c>
      <c r="H2105" s="31">
        <v>9</v>
      </c>
      <c r="I2105" s="28">
        <v>7</v>
      </c>
      <c r="J2105" s="2">
        <v>1</v>
      </c>
      <c r="K2105" s="2" t="s">
        <v>30</v>
      </c>
      <c r="L2105" s="2" t="s">
        <v>31</v>
      </c>
      <c r="M2105" s="2" t="s">
        <v>3242</v>
      </c>
      <c r="N2105" s="2">
        <v>0</v>
      </c>
      <c r="O2105" s="8">
        <v>10198130</v>
      </c>
      <c r="P2105" s="8">
        <v>10198130</v>
      </c>
      <c r="Q2105" s="1">
        <v>0</v>
      </c>
      <c r="R2105" s="2">
        <v>0</v>
      </c>
      <c r="S2105" s="2" t="s">
        <v>33</v>
      </c>
      <c r="T2105" s="95" t="s">
        <v>3234</v>
      </c>
      <c r="U2105" s="2" t="s">
        <v>3235</v>
      </c>
      <c r="V2105" s="2" t="s">
        <v>3236</v>
      </c>
      <c r="W2105" s="2" t="s">
        <v>3237</v>
      </c>
      <c r="X2105" s="2">
        <v>3241000</v>
      </c>
      <c r="Y2105" s="96" t="s">
        <v>3238</v>
      </c>
    </row>
    <row r="2106" spans="1:25" ht="120" x14ac:dyDescent="0.2">
      <c r="A2106" s="2" t="s">
        <v>3279</v>
      </c>
      <c r="B2106" s="2" t="s">
        <v>3231</v>
      </c>
      <c r="C2106" s="2" t="s">
        <v>3240</v>
      </c>
      <c r="D2106" s="2" t="s">
        <v>3241</v>
      </c>
      <c r="E2106" s="16">
        <v>80131501</v>
      </c>
      <c r="F2106" s="2" t="s">
        <v>3280</v>
      </c>
      <c r="G2106" s="30">
        <v>9</v>
      </c>
      <c r="H2106" s="31">
        <v>9</v>
      </c>
      <c r="I2106" s="28">
        <v>7</v>
      </c>
      <c r="J2106" s="2">
        <v>1</v>
      </c>
      <c r="K2106" s="2" t="s">
        <v>30</v>
      </c>
      <c r="L2106" s="2" t="s">
        <v>31</v>
      </c>
      <c r="M2106" s="2" t="s">
        <v>3242</v>
      </c>
      <c r="N2106" s="2">
        <v>0</v>
      </c>
      <c r="O2106" s="8">
        <v>47871621</v>
      </c>
      <c r="P2106" s="8">
        <v>47871621</v>
      </c>
      <c r="Q2106" s="1">
        <v>0</v>
      </c>
      <c r="R2106" s="2">
        <v>0</v>
      </c>
      <c r="S2106" s="2" t="s">
        <v>33</v>
      </c>
      <c r="T2106" s="95" t="s">
        <v>3234</v>
      </c>
      <c r="U2106" s="2" t="s">
        <v>3235</v>
      </c>
      <c r="V2106" s="2" t="s">
        <v>3236</v>
      </c>
      <c r="W2106" s="2" t="s">
        <v>3237</v>
      </c>
      <c r="X2106" s="2">
        <v>3241000</v>
      </c>
      <c r="Y2106" s="96" t="s">
        <v>3238</v>
      </c>
    </row>
    <row r="2107" spans="1:25" ht="150" x14ac:dyDescent="0.2">
      <c r="A2107" s="2" t="s">
        <v>3281</v>
      </c>
      <c r="B2107" s="2" t="s">
        <v>3231</v>
      </c>
      <c r="C2107" s="2" t="s">
        <v>3240</v>
      </c>
      <c r="D2107" s="2" t="s">
        <v>3241</v>
      </c>
      <c r="E2107" s="16">
        <v>80131501</v>
      </c>
      <c r="F2107" s="2" t="s">
        <v>3282</v>
      </c>
      <c r="G2107" s="30">
        <v>9</v>
      </c>
      <c r="H2107" s="31">
        <v>9</v>
      </c>
      <c r="I2107" s="28">
        <v>7</v>
      </c>
      <c r="J2107" s="2">
        <v>1</v>
      </c>
      <c r="K2107" s="2" t="s">
        <v>30</v>
      </c>
      <c r="L2107" s="2" t="s">
        <v>31</v>
      </c>
      <c r="M2107" s="2" t="s">
        <v>3242</v>
      </c>
      <c r="N2107" s="2">
        <v>0</v>
      </c>
      <c r="O2107" s="8">
        <v>60440184</v>
      </c>
      <c r="P2107" s="8">
        <v>60440184</v>
      </c>
      <c r="Q2107" s="1">
        <v>0</v>
      </c>
      <c r="R2107" s="2">
        <v>0</v>
      </c>
      <c r="S2107" s="2" t="s">
        <v>33</v>
      </c>
      <c r="T2107" s="95" t="s">
        <v>3234</v>
      </c>
      <c r="U2107" s="2" t="s">
        <v>3235</v>
      </c>
      <c r="V2107" s="2" t="s">
        <v>3236</v>
      </c>
      <c r="W2107" s="2" t="s">
        <v>3237</v>
      </c>
      <c r="X2107" s="2">
        <v>3241000</v>
      </c>
      <c r="Y2107" s="96" t="s">
        <v>3238</v>
      </c>
    </row>
    <row r="2108" spans="1:25" ht="165" x14ac:dyDescent="0.2">
      <c r="A2108" s="2" t="s">
        <v>3283</v>
      </c>
      <c r="B2108" s="2" t="s">
        <v>3231</v>
      </c>
      <c r="C2108" s="2" t="s">
        <v>3240</v>
      </c>
      <c r="D2108" s="2" t="s">
        <v>3241</v>
      </c>
      <c r="E2108" s="16">
        <v>80131501</v>
      </c>
      <c r="F2108" s="2" t="s">
        <v>3284</v>
      </c>
      <c r="G2108" s="30">
        <v>9</v>
      </c>
      <c r="H2108" s="31">
        <v>9</v>
      </c>
      <c r="I2108" s="28">
        <v>7</v>
      </c>
      <c r="J2108" s="2">
        <v>1</v>
      </c>
      <c r="K2108" s="2" t="s">
        <v>30</v>
      </c>
      <c r="L2108" s="2" t="s">
        <v>31</v>
      </c>
      <c r="M2108" s="2" t="s">
        <v>3242</v>
      </c>
      <c r="N2108" s="2">
        <v>0</v>
      </c>
      <c r="O2108" s="8">
        <v>59706306</v>
      </c>
      <c r="P2108" s="8">
        <v>59706306</v>
      </c>
      <c r="Q2108" s="1">
        <v>0</v>
      </c>
      <c r="R2108" s="2">
        <v>0</v>
      </c>
      <c r="S2108" s="2" t="s">
        <v>33</v>
      </c>
      <c r="T2108" s="95" t="s">
        <v>3234</v>
      </c>
      <c r="U2108" s="2" t="s">
        <v>3235</v>
      </c>
      <c r="V2108" s="2" t="s">
        <v>3236</v>
      </c>
      <c r="W2108" s="2" t="s">
        <v>3237</v>
      </c>
      <c r="X2108" s="2">
        <v>3241000</v>
      </c>
      <c r="Y2108" s="96" t="s">
        <v>3238</v>
      </c>
    </row>
    <row r="2109" spans="1:25" ht="150" x14ac:dyDescent="0.2">
      <c r="A2109" s="2" t="s">
        <v>3285</v>
      </c>
      <c r="B2109" s="2" t="s">
        <v>3231</v>
      </c>
      <c r="C2109" s="2" t="s">
        <v>3240</v>
      </c>
      <c r="D2109" s="2" t="s">
        <v>3241</v>
      </c>
      <c r="E2109" s="16">
        <v>80131501</v>
      </c>
      <c r="F2109" s="2" t="s">
        <v>3286</v>
      </c>
      <c r="G2109" s="30">
        <v>9</v>
      </c>
      <c r="H2109" s="31">
        <v>9</v>
      </c>
      <c r="I2109" s="28">
        <v>7</v>
      </c>
      <c r="J2109" s="2">
        <v>1</v>
      </c>
      <c r="K2109" s="2" t="s">
        <v>30</v>
      </c>
      <c r="L2109" s="2" t="s">
        <v>31</v>
      </c>
      <c r="M2109" s="2" t="s">
        <v>3242</v>
      </c>
      <c r="N2109" s="2">
        <v>0</v>
      </c>
      <c r="O2109" s="8">
        <v>35654896</v>
      </c>
      <c r="P2109" s="8">
        <v>35654896</v>
      </c>
      <c r="Q2109" s="1">
        <v>0</v>
      </c>
      <c r="R2109" s="2">
        <v>0</v>
      </c>
      <c r="S2109" s="2" t="s">
        <v>33</v>
      </c>
      <c r="T2109" s="95" t="s">
        <v>3234</v>
      </c>
      <c r="U2109" s="2" t="s">
        <v>3235</v>
      </c>
      <c r="V2109" s="2" t="s">
        <v>3236</v>
      </c>
      <c r="W2109" s="2" t="s">
        <v>3237</v>
      </c>
      <c r="X2109" s="2">
        <v>3241000</v>
      </c>
      <c r="Y2109" s="96" t="s">
        <v>3238</v>
      </c>
    </row>
    <row r="2110" spans="1:25" ht="120" x14ac:dyDescent="0.2">
      <c r="A2110" s="2" t="s">
        <v>3287</v>
      </c>
      <c r="B2110" s="2" t="s">
        <v>3231</v>
      </c>
      <c r="C2110" s="2" t="s">
        <v>3240</v>
      </c>
      <c r="D2110" s="2" t="s">
        <v>3241</v>
      </c>
      <c r="E2110" s="16">
        <v>80131501</v>
      </c>
      <c r="F2110" s="2" t="s">
        <v>3288</v>
      </c>
      <c r="G2110" s="30">
        <v>9</v>
      </c>
      <c r="H2110" s="31">
        <v>9</v>
      </c>
      <c r="I2110" s="28">
        <v>7</v>
      </c>
      <c r="J2110" s="2">
        <v>1</v>
      </c>
      <c r="K2110" s="2" t="s">
        <v>30</v>
      </c>
      <c r="L2110" s="2" t="s">
        <v>31</v>
      </c>
      <c r="M2110" s="2" t="s">
        <v>3242</v>
      </c>
      <c r="N2110" s="2">
        <v>0</v>
      </c>
      <c r="O2110" s="8">
        <v>45262000</v>
      </c>
      <c r="P2110" s="8">
        <v>45262000</v>
      </c>
      <c r="Q2110" s="1">
        <v>0</v>
      </c>
      <c r="R2110" s="2">
        <v>0</v>
      </c>
      <c r="S2110" s="2" t="s">
        <v>33</v>
      </c>
      <c r="T2110" s="95" t="s">
        <v>3234</v>
      </c>
      <c r="U2110" s="2" t="s">
        <v>3235</v>
      </c>
      <c r="V2110" s="2" t="s">
        <v>3236</v>
      </c>
      <c r="W2110" s="2" t="s">
        <v>3237</v>
      </c>
      <c r="X2110" s="2">
        <v>3241000</v>
      </c>
      <c r="Y2110" s="96" t="s">
        <v>3238</v>
      </c>
    </row>
    <row r="2111" spans="1:25" ht="120" x14ac:dyDescent="0.2">
      <c r="A2111" s="2" t="s">
        <v>3289</v>
      </c>
      <c r="B2111" s="2" t="s">
        <v>3231</v>
      </c>
      <c r="C2111" s="2" t="s">
        <v>3240</v>
      </c>
      <c r="D2111" s="2" t="s">
        <v>3241</v>
      </c>
      <c r="E2111" s="16">
        <v>80131501</v>
      </c>
      <c r="F2111" s="2" t="s">
        <v>3290</v>
      </c>
      <c r="G2111" s="30">
        <v>10</v>
      </c>
      <c r="H2111" s="31">
        <v>10</v>
      </c>
      <c r="I2111" s="28">
        <v>8</v>
      </c>
      <c r="J2111" s="2">
        <v>1</v>
      </c>
      <c r="K2111" s="2" t="s">
        <v>30</v>
      </c>
      <c r="L2111" s="2" t="s">
        <v>31</v>
      </c>
      <c r="M2111" s="2" t="s">
        <v>3242</v>
      </c>
      <c r="N2111" s="2">
        <v>0</v>
      </c>
      <c r="O2111" s="8">
        <v>99262436</v>
      </c>
      <c r="P2111" s="8">
        <v>99262436</v>
      </c>
      <c r="Q2111" s="1">
        <v>0</v>
      </c>
      <c r="R2111" s="2">
        <v>0</v>
      </c>
      <c r="S2111" s="2" t="s">
        <v>33</v>
      </c>
      <c r="T2111" s="95" t="s">
        <v>3234</v>
      </c>
      <c r="U2111" s="2" t="s">
        <v>3235</v>
      </c>
      <c r="V2111" s="2" t="s">
        <v>3236</v>
      </c>
      <c r="W2111" s="2" t="s">
        <v>3237</v>
      </c>
      <c r="X2111" s="2">
        <v>3241000</v>
      </c>
      <c r="Y2111" s="96" t="s">
        <v>3238</v>
      </c>
    </row>
    <row r="2112" spans="1:25" ht="150" x14ac:dyDescent="0.2">
      <c r="A2112" s="2" t="s">
        <v>3291</v>
      </c>
      <c r="B2112" s="2" t="s">
        <v>3231</v>
      </c>
      <c r="C2112" s="2" t="s">
        <v>3240</v>
      </c>
      <c r="D2112" s="2" t="s">
        <v>3241</v>
      </c>
      <c r="E2112" s="16">
        <v>80131501</v>
      </c>
      <c r="F2112" s="2" t="s">
        <v>3292</v>
      </c>
      <c r="G2112" s="30">
        <v>10</v>
      </c>
      <c r="H2112" s="31">
        <v>10</v>
      </c>
      <c r="I2112" s="28">
        <v>7</v>
      </c>
      <c r="J2112" s="2">
        <v>1</v>
      </c>
      <c r="K2112" s="2" t="s">
        <v>30</v>
      </c>
      <c r="L2112" s="2" t="s">
        <v>31</v>
      </c>
      <c r="M2112" s="2" t="s">
        <v>3242</v>
      </c>
      <c r="N2112" s="2">
        <v>0</v>
      </c>
      <c r="O2112" s="8">
        <v>42000000</v>
      </c>
      <c r="P2112" s="8">
        <v>42000000</v>
      </c>
      <c r="Q2112" s="1">
        <v>0</v>
      </c>
      <c r="R2112" s="2">
        <v>0</v>
      </c>
      <c r="S2112" s="2" t="s">
        <v>33</v>
      </c>
      <c r="T2112" s="95" t="s">
        <v>3234</v>
      </c>
      <c r="U2112" s="2" t="s">
        <v>3235</v>
      </c>
      <c r="V2112" s="2" t="s">
        <v>3236</v>
      </c>
      <c r="W2112" s="2" t="s">
        <v>3237</v>
      </c>
      <c r="X2112" s="2">
        <v>3241000</v>
      </c>
      <c r="Y2112" s="96" t="s">
        <v>3238</v>
      </c>
    </row>
    <row r="2113" spans="1:25" ht="120" x14ac:dyDescent="0.2">
      <c r="A2113" s="2" t="s">
        <v>3293</v>
      </c>
      <c r="B2113" s="2" t="s">
        <v>3231</v>
      </c>
      <c r="C2113" s="2" t="s">
        <v>3240</v>
      </c>
      <c r="D2113" s="2" t="s">
        <v>3241</v>
      </c>
      <c r="E2113" s="16">
        <v>80131501</v>
      </c>
      <c r="F2113" s="2" t="s">
        <v>3294</v>
      </c>
      <c r="G2113" s="30">
        <v>10</v>
      </c>
      <c r="H2113" s="31">
        <v>10</v>
      </c>
      <c r="I2113" s="28">
        <v>8</v>
      </c>
      <c r="J2113" s="2">
        <v>1</v>
      </c>
      <c r="K2113" s="2" t="s">
        <v>30</v>
      </c>
      <c r="L2113" s="2" t="s">
        <v>31</v>
      </c>
      <c r="M2113" s="2" t="s">
        <v>3242</v>
      </c>
      <c r="N2113" s="2">
        <v>0</v>
      </c>
      <c r="O2113" s="8">
        <v>23531093</v>
      </c>
      <c r="P2113" s="8">
        <v>23531093</v>
      </c>
      <c r="Q2113" s="1">
        <v>0</v>
      </c>
      <c r="R2113" s="2">
        <v>0</v>
      </c>
      <c r="S2113" s="2" t="s">
        <v>33</v>
      </c>
      <c r="T2113" s="95" t="s">
        <v>3234</v>
      </c>
      <c r="U2113" s="2" t="s">
        <v>3235</v>
      </c>
      <c r="V2113" s="2" t="s">
        <v>3236</v>
      </c>
      <c r="W2113" s="2" t="s">
        <v>3237</v>
      </c>
      <c r="X2113" s="2">
        <v>3241000</v>
      </c>
      <c r="Y2113" s="96" t="s">
        <v>3238</v>
      </c>
    </row>
    <row r="2114" spans="1:25" ht="120" x14ac:dyDescent="0.2">
      <c r="A2114" s="2" t="s">
        <v>3295</v>
      </c>
      <c r="B2114" s="2" t="s">
        <v>3231</v>
      </c>
      <c r="C2114" s="2" t="s">
        <v>3240</v>
      </c>
      <c r="D2114" s="2" t="s">
        <v>3241</v>
      </c>
      <c r="E2114" s="16">
        <v>80131501</v>
      </c>
      <c r="F2114" s="2" t="s">
        <v>3296</v>
      </c>
      <c r="G2114" s="30">
        <v>10</v>
      </c>
      <c r="H2114" s="31">
        <v>10</v>
      </c>
      <c r="I2114" s="28">
        <v>8</v>
      </c>
      <c r="J2114" s="2">
        <v>1</v>
      </c>
      <c r="K2114" s="2" t="s">
        <v>30</v>
      </c>
      <c r="L2114" s="2" t="s">
        <v>31</v>
      </c>
      <c r="M2114" s="2" t="s">
        <v>3242</v>
      </c>
      <c r="N2114" s="2">
        <v>0</v>
      </c>
      <c r="O2114" s="8">
        <v>373500540</v>
      </c>
      <c r="P2114" s="8">
        <v>373500540</v>
      </c>
      <c r="Q2114" s="1">
        <v>0</v>
      </c>
      <c r="R2114" s="2">
        <v>0</v>
      </c>
      <c r="S2114" s="2" t="s">
        <v>33</v>
      </c>
      <c r="T2114" s="95" t="s">
        <v>3234</v>
      </c>
      <c r="U2114" s="2" t="s">
        <v>3235</v>
      </c>
      <c r="V2114" s="2" t="s">
        <v>3236</v>
      </c>
      <c r="W2114" s="2" t="s">
        <v>3237</v>
      </c>
      <c r="X2114" s="2">
        <v>3241000</v>
      </c>
      <c r="Y2114" s="96" t="s">
        <v>3238</v>
      </c>
    </row>
    <row r="2115" spans="1:25" ht="120" x14ac:dyDescent="0.2">
      <c r="A2115" s="2" t="s">
        <v>3297</v>
      </c>
      <c r="B2115" s="2" t="s">
        <v>3231</v>
      </c>
      <c r="C2115" s="2" t="s">
        <v>3240</v>
      </c>
      <c r="D2115" s="2" t="s">
        <v>3241</v>
      </c>
      <c r="E2115" s="16">
        <v>80131501</v>
      </c>
      <c r="F2115" s="2" t="s">
        <v>3298</v>
      </c>
      <c r="G2115" s="30">
        <v>10</v>
      </c>
      <c r="H2115" s="31">
        <v>10</v>
      </c>
      <c r="I2115" s="28">
        <v>7</v>
      </c>
      <c r="J2115" s="2">
        <v>1</v>
      </c>
      <c r="K2115" s="2" t="s">
        <v>30</v>
      </c>
      <c r="L2115" s="2" t="s">
        <v>31</v>
      </c>
      <c r="M2115" s="2" t="s">
        <v>3242</v>
      </c>
      <c r="N2115" s="2">
        <v>0</v>
      </c>
      <c r="O2115" s="8">
        <v>44566345</v>
      </c>
      <c r="P2115" s="8">
        <v>44566345</v>
      </c>
      <c r="Q2115" s="1">
        <v>0</v>
      </c>
      <c r="R2115" s="2">
        <v>0</v>
      </c>
      <c r="S2115" s="2" t="s">
        <v>33</v>
      </c>
      <c r="T2115" s="95" t="s">
        <v>3234</v>
      </c>
      <c r="U2115" s="2" t="s">
        <v>3235</v>
      </c>
      <c r="V2115" s="2" t="s">
        <v>3236</v>
      </c>
      <c r="W2115" s="2" t="s">
        <v>3237</v>
      </c>
      <c r="X2115" s="2">
        <v>3241000</v>
      </c>
      <c r="Y2115" s="96" t="s">
        <v>3238</v>
      </c>
    </row>
    <row r="2116" spans="1:25" ht="165" x14ac:dyDescent="0.2">
      <c r="A2116" s="2" t="s">
        <v>3299</v>
      </c>
      <c r="B2116" s="2" t="s">
        <v>3231</v>
      </c>
      <c r="C2116" s="2" t="s">
        <v>3240</v>
      </c>
      <c r="D2116" s="2" t="s">
        <v>3241</v>
      </c>
      <c r="E2116" s="16">
        <v>80131501</v>
      </c>
      <c r="F2116" s="2" t="s">
        <v>3300</v>
      </c>
      <c r="G2116" s="30">
        <v>10</v>
      </c>
      <c r="H2116" s="31">
        <v>10</v>
      </c>
      <c r="I2116" s="28">
        <v>7</v>
      </c>
      <c r="J2116" s="2">
        <v>1</v>
      </c>
      <c r="K2116" s="2" t="s">
        <v>30</v>
      </c>
      <c r="L2116" s="2" t="s">
        <v>31</v>
      </c>
      <c r="M2116" s="2" t="s">
        <v>3242</v>
      </c>
      <c r="N2116" s="2">
        <v>0</v>
      </c>
      <c r="O2116" s="8">
        <v>62519010</v>
      </c>
      <c r="P2116" s="8">
        <v>62519010</v>
      </c>
      <c r="Q2116" s="1">
        <v>0</v>
      </c>
      <c r="R2116" s="2">
        <v>0</v>
      </c>
      <c r="S2116" s="2" t="s">
        <v>33</v>
      </c>
      <c r="T2116" s="95" t="s">
        <v>3234</v>
      </c>
      <c r="U2116" s="2" t="s">
        <v>3235</v>
      </c>
      <c r="V2116" s="2" t="s">
        <v>3236</v>
      </c>
      <c r="W2116" s="2" t="s">
        <v>3237</v>
      </c>
      <c r="X2116" s="2">
        <v>3241000</v>
      </c>
      <c r="Y2116" s="96" t="s">
        <v>3238</v>
      </c>
    </row>
    <row r="2117" spans="1:25" ht="120" x14ac:dyDescent="0.2">
      <c r="A2117" s="2" t="s">
        <v>3301</v>
      </c>
      <c r="B2117" s="2" t="s">
        <v>3231</v>
      </c>
      <c r="C2117" s="2" t="s">
        <v>3240</v>
      </c>
      <c r="D2117" s="2" t="s">
        <v>3241</v>
      </c>
      <c r="E2117" s="16">
        <v>80131501</v>
      </c>
      <c r="F2117" s="2" t="s">
        <v>3302</v>
      </c>
      <c r="G2117" s="30">
        <v>10</v>
      </c>
      <c r="H2117" s="31">
        <v>10</v>
      </c>
      <c r="I2117" s="28">
        <v>9</v>
      </c>
      <c r="J2117" s="2">
        <v>1</v>
      </c>
      <c r="K2117" s="2" t="s">
        <v>30</v>
      </c>
      <c r="L2117" s="2" t="s">
        <v>31</v>
      </c>
      <c r="M2117" s="2" t="s">
        <v>3242</v>
      </c>
      <c r="N2117" s="2">
        <v>0</v>
      </c>
      <c r="O2117" s="8">
        <v>39831704</v>
      </c>
      <c r="P2117" s="8">
        <v>39831704</v>
      </c>
      <c r="Q2117" s="1">
        <v>0</v>
      </c>
      <c r="R2117" s="2">
        <v>0</v>
      </c>
      <c r="S2117" s="2" t="s">
        <v>33</v>
      </c>
      <c r="T2117" s="95" t="s">
        <v>3234</v>
      </c>
      <c r="U2117" s="2" t="s">
        <v>3235</v>
      </c>
      <c r="V2117" s="2" t="s">
        <v>3236</v>
      </c>
      <c r="W2117" s="2" t="s">
        <v>3237</v>
      </c>
      <c r="X2117" s="2">
        <v>3241000</v>
      </c>
      <c r="Y2117" s="96" t="s">
        <v>3238</v>
      </c>
    </row>
    <row r="2118" spans="1:25" ht="150" x14ac:dyDescent="0.2">
      <c r="A2118" s="2" t="s">
        <v>3303</v>
      </c>
      <c r="B2118" s="2" t="s">
        <v>3231</v>
      </c>
      <c r="C2118" s="2" t="s">
        <v>3240</v>
      </c>
      <c r="D2118" s="2" t="s">
        <v>3241</v>
      </c>
      <c r="E2118" s="16">
        <v>80131501</v>
      </c>
      <c r="F2118" s="2" t="s">
        <v>3304</v>
      </c>
      <c r="G2118" s="30">
        <v>10</v>
      </c>
      <c r="H2118" s="31">
        <v>10</v>
      </c>
      <c r="I2118" s="28">
        <v>7</v>
      </c>
      <c r="J2118" s="2">
        <v>1</v>
      </c>
      <c r="K2118" s="2" t="s">
        <v>30</v>
      </c>
      <c r="L2118" s="2" t="s">
        <v>31</v>
      </c>
      <c r="M2118" s="2" t="s">
        <v>3242</v>
      </c>
      <c r="N2118" s="2">
        <v>0</v>
      </c>
      <c r="O2118" s="8">
        <v>43459980</v>
      </c>
      <c r="P2118" s="8">
        <v>43459980</v>
      </c>
      <c r="Q2118" s="1">
        <v>0</v>
      </c>
      <c r="R2118" s="2">
        <v>0</v>
      </c>
      <c r="S2118" s="2" t="s">
        <v>33</v>
      </c>
      <c r="T2118" s="95" t="s">
        <v>3234</v>
      </c>
      <c r="U2118" s="2" t="s">
        <v>3235</v>
      </c>
      <c r="V2118" s="2" t="s">
        <v>3236</v>
      </c>
      <c r="W2118" s="2" t="s">
        <v>3237</v>
      </c>
      <c r="X2118" s="2">
        <v>3241000</v>
      </c>
      <c r="Y2118" s="96" t="s">
        <v>3238</v>
      </c>
    </row>
    <row r="2119" spans="1:25" ht="120" x14ac:dyDescent="0.2">
      <c r="A2119" s="2" t="s">
        <v>3305</v>
      </c>
      <c r="B2119" s="2" t="s">
        <v>3231</v>
      </c>
      <c r="C2119" s="2" t="s">
        <v>3240</v>
      </c>
      <c r="D2119" s="2" t="s">
        <v>3241</v>
      </c>
      <c r="E2119" s="16">
        <v>80131501</v>
      </c>
      <c r="F2119" s="2" t="s">
        <v>3306</v>
      </c>
      <c r="G2119" s="30">
        <v>10</v>
      </c>
      <c r="H2119" s="31">
        <v>10</v>
      </c>
      <c r="I2119" s="28">
        <v>9</v>
      </c>
      <c r="J2119" s="2">
        <v>1</v>
      </c>
      <c r="K2119" s="2" t="s">
        <v>30</v>
      </c>
      <c r="L2119" s="2" t="s">
        <v>31</v>
      </c>
      <c r="M2119" s="2" t="s">
        <v>3242</v>
      </c>
      <c r="N2119" s="2">
        <v>0</v>
      </c>
      <c r="O2119" s="8">
        <v>529951293</v>
      </c>
      <c r="P2119" s="8">
        <v>529951293</v>
      </c>
      <c r="Q2119" s="1">
        <v>0</v>
      </c>
      <c r="R2119" s="2">
        <v>0</v>
      </c>
      <c r="S2119" s="2" t="s">
        <v>33</v>
      </c>
      <c r="T2119" s="95" t="s">
        <v>3234</v>
      </c>
      <c r="U2119" s="2" t="s">
        <v>3235</v>
      </c>
      <c r="V2119" s="2" t="s">
        <v>3236</v>
      </c>
      <c r="W2119" s="2" t="s">
        <v>3237</v>
      </c>
      <c r="X2119" s="2">
        <v>3241000</v>
      </c>
      <c r="Y2119" s="96" t="s">
        <v>3238</v>
      </c>
    </row>
    <row r="2120" spans="1:25" ht="120" x14ac:dyDescent="0.2">
      <c r="A2120" s="2" t="s">
        <v>3307</v>
      </c>
      <c r="B2120" s="2" t="s">
        <v>3231</v>
      </c>
      <c r="C2120" s="2" t="s">
        <v>3240</v>
      </c>
      <c r="D2120" s="2" t="s">
        <v>3241</v>
      </c>
      <c r="E2120" s="16">
        <v>80131501</v>
      </c>
      <c r="F2120" s="2" t="s">
        <v>3308</v>
      </c>
      <c r="G2120" s="30">
        <v>11</v>
      </c>
      <c r="H2120" s="31">
        <v>11</v>
      </c>
      <c r="I2120" s="28">
        <v>8</v>
      </c>
      <c r="J2120" s="2">
        <v>1</v>
      </c>
      <c r="K2120" s="2" t="s">
        <v>30</v>
      </c>
      <c r="L2120" s="2" t="s">
        <v>31</v>
      </c>
      <c r="M2120" s="2" t="s">
        <v>3242</v>
      </c>
      <c r="N2120" s="2">
        <v>0</v>
      </c>
      <c r="O2120" s="8">
        <v>93280000</v>
      </c>
      <c r="P2120" s="8">
        <v>93280000</v>
      </c>
      <c r="Q2120" s="1">
        <v>0</v>
      </c>
      <c r="R2120" s="2">
        <v>0</v>
      </c>
      <c r="S2120" s="2" t="s">
        <v>33</v>
      </c>
      <c r="T2120" s="95" t="s">
        <v>3234</v>
      </c>
      <c r="U2120" s="2" t="s">
        <v>3235</v>
      </c>
      <c r="V2120" s="2" t="s">
        <v>3236</v>
      </c>
      <c r="W2120" s="2" t="s">
        <v>3237</v>
      </c>
      <c r="X2120" s="2">
        <v>3241000</v>
      </c>
      <c r="Y2120" s="96" t="s">
        <v>3238</v>
      </c>
    </row>
    <row r="2121" spans="1:25" ht="150" x14ac:dyDescent="0.2">
      <c r="A2121" s="2" t="s">
        <v>3309</v>
      </c>
      <c r="B2121" s="2" t="s">
        <v>3231</v>
      </c>
      <c r="C2121" s="2" t="s">
        <v>3240</v>
      </c>
      <c r="D2121" s="2" t="s">
        <v>3241</v>
      </c>
      <c r="E2121" s="16">
        <v>80131501</v>
      </c>
      <c r="F2121" s="2" t="s">
        <v>3310</v>
      </c>
      <c r="G2121" s="30">
        <v>11</v>
      </c>
      <c r="H2121" s="31">
        <v>11</v>
      </c>
      <c r="I2121" s="28">
        <v>7</v>
      </c>
      <c r="J2121" s="2">
        <v>1</v>
      </c>
      <c r="K2121" s="2" t="s">
        <v>30</v>
      </c>
      <c r="L2121" s="2" t="s">
        <v>31</v>
      </c>
      <c r="M2121" s="2" t="s">
        <v>3242</v>
      </c>
      <c r="N2121" s="2">
        <v>0</v>
      </c>
      <c r="O2121" s="8">
        <v>34190410</v>
      </c>
      <c r="P2121" s="8">
        <v>34190410</v>
      </c>
      <c r="Q2121" s="1">
        <v>0</v>
      </c>
      <c r="R2121" s="2">
        <v>0</v>
      </c>
      <c r="S2121" s="2" t="s">
        <v>33</v>
      </c>
      <c r="T2121" s="95" t="s">
        <v>3234</v>
      </c>
      <c r="U2121" s="2" t="s">
        <v>3235</v>
      </c>
      <c r="V2121" s="2" t="s">
        <v>3236</v>
      </c>
      <c r="W2121" s="2" t="s">
        <v>3237</v>
      </c>
      <c r="X2121" s="2">
        <v>3241000</v>
      </c>
      <c r="Y2121" s="96" t="s">
        <v>3238</v>
      </c>
    </row>
    <row r="2122" spans="1:25" ht="120" x14ac:dyDescent="0.2">
      <c r="A2122" s="2" t="s">
        <v>3311</v>
      </c>
      <c r="B2122" s="2" t="s">
        <v>3231</v>
      </c>
      <c r="C2122" s="2" t="s">
        <v>3240</v>
      </c>
      <c r="D2122" s="2" t="s">
        <v>3241</v>
      </c>
      <c r="E2122" s="16">
        <v>80131501</v>
      </c>
      <c r="F2122" s="2" t="s">
        <v>3312</v>
      </c>
      <c r="G2122" s="30">
        <v>11</v>
      </c>
      <c r="H2122" s="31">
        <v>11</v>
      </c>
      <c r="I2122" s="28">
        <v>7</v>
      </c>
      <c r="J2122" s="2">
        <v>1</v>
      </c>
      <c r="K2122" s="2" t="s">
        <v>30</v>
      </c>
      <c r="L2122" s="2" t="s">
        <v>31</v>
      </c>
      <c r="M2122" s="2" t="s">
        <v>3242</v>
      </c>
      <c r="N2122" s="2">
        <v>0</v>
      </c>
      <c r="O2122" s="8">
        <v>40149457</v>
      </c>
      <c r="P2122" s="8">
        <v>40149457</v>
      </c>
      <c r="Q2122" s="1">
        <v>0</v>
      </c>
      <c r="R2122" s="2">
        <v>0</v>
      </c>
      <c r="S2122" s="2" t="s">
        <v>33</v>
      </c>
      <c r="T2122" s="95" t="s">
        <v>3234</v>
      </c>
      <c r="U2122" s="2" t="s">
        <v>3235</v>
      </c>
      <c r="V2122" s="2" t="s">
        <v>3236</v>
      </c>
      <c r="W2122" s="2" t="s">
        <v>3237</v>
      </c>
      <c r="X2122" s="2">
        <v>3241000</v>
      </c>
      <c r="Y2122" s="96" t="s">
        <v>3238</v>
      </c>
    </row>
    <row r="2123" spans="1:25" ht="165" x14ac:dyDescent="0.2">
      <c r="A2123" s="2" t="s">
        <v>3313</v>
      </c>
      <c r="B2123" s="2" t="s">
        <v>3231</v>
      </c>
      <c r="C2123" s="2" t="s">
        <v>3240</v>
      </c>
      <c r="D2123" s="2" t="s">
        <v>3241</v>
      </c>
      <c r="E2123" s="16">
        <v>80131501</v>
      </c>
      <c r="F2123" s="2" t="s">
        <v>3314</v>
      </c>
      <c r="G2123" s="30">
        <v>11</v>
      </c>
      <c r="H2123" s="31">
        <v>11</v>
      </c>
      <c r="I2123" s="28">
        <v>10</v>
      </c>
      <c r="J2123" s="2">
        <v>1</v>
      </c>
      <c r="K2123" s="2" t="s">
        <v>30</v>
      </c>
      <c r="L2123" s="2" t="s">
        <v>31</v>
      </c>
      <c r="M2123" s="2" t="s">
        <v>3242</v>
      </c>
      <c r="N2123" s="2">
        <v>0</v>
      </c>
      <c r="O2123" s="8">
        <v>56322870</v>
      </c>
      <c r="P2123" s="8">
        <v>56322870</v>
      </c>
      <c r="Q2123" s="1">
        <v>0</v>
      </c>
      <c r="R2123" s="2">
        <v>0</v>
      </c>
      <c r="S2123" s="2" t="s">
        <v>33</v>
      </c>
      <c r="T2123" s="95" t="s">
        <v>3234</v>
      </c>
      <c r="U2123" s="2" t="s">
        <v>3235</v>
      </c>
      <c r="V2123" s="2" t="s">
        <v>3236</v>
      </c>
      <c r="W2123" s="2" t="s">
        <v>3237</v>
      </c>
      <c r="X2123" s="2">
        <v>3241000</v>
      </c>
      <c r="Y2123" s="96" t="s">
        <v>3238</v>
      </c>
    </row>
    <row r="2124" spans="1:25" ht="120" x14ac:dyDescent="0.2">
      <c r="A2124" s="2" t="s">
        <v>3315</v>
      </c>
      <c r="B2124" s="2" t="s">
        <v>3231</v>
      </c>
      <c r="C2124" s="2" t="s">
        <v>3240</v>
      </c>
      <c r="D2124" s="2" t="s">
        <v>3241</v>
      </c>
      <c r="E2124" s="16">
        <v>80131501</v>
      </c>
      <c r="F2124" s="2" t="s">
        <v>3316</v>
      </c>
      <c r="G2124" s="30">
        <v>6</v>
      </c>
      <c r="H2124" s="31">
        <v>6</v>
      </c>
      <c r="I2124" s="28">
        <v>12</v>
      </c>
      <c r="J2124" s="2">
        <v>1</v>
      </c>
      <c r="K2124" s="2" t="s">
        <v>30</v>
      </c>
      <c r="L2124" s="2" t="s">
        <v>31</v>
      </c>
      <c r="M2124" s="2" t="s">
        <v>3242</v>
      </c>
      <c r="N2124" s="2">
        <v>0</v>
      </c>
      <c r="O2124" s="74">
        <v>120840000</v>
      </c>
      <c r="P2124" s="8">
        <v>120840000</v>
      </c>
      <c r="Q2124" s="1">
        <v>0</v>
      </c>
      <c r="R2124" s="2">
        <v>0</v>
      </c>
      <c r="S2124" s="2" t="s">
        <v>33</v>
      </c>
      <c r="T2124" s="95" t="s">
        <v>3234</v>
      </c>
      <c r="U2124" s="2" t="s">
        <v>3235</v>
      </c>
      <c r="V2124" s="2" t="s">
        <v>3236</v>
      </c>
      <c r="W2124" s="2" t="s">
        <v>3237</v>
      </c>
      <c r="X2124" s="2">
        <v>3241000</v>
      </c>
      <c r="Y2124" s="96" t="s">
        <v>3238</v>
      </c>
    </row>
    <row r="2125" spans="1:25" ht="150" x14ac:dyDescent="0.2">
      <c r="A2125" s="2" t="s">
        <v>3317</v>
      </c>
      <c r="B2125" s="2" t="s">
        <v>3231</v>
      </c>
      <c r="C2125" s="2" t="s">
        <v>3240</v>
      </c>
      <c r="D2125" s="2" t="s">
        <v>3241</v>
      </c>
      <c r="E2125" s="16">
        <v>80131501</v>
      </c>
      <c r="F2125" s="2" t="s">
        <v>3318</v>
      </c>
      <c r="G2125" s="30">
        <v>7</v>
      </c>
      <c r="H2125" s="31">
        <v>7</v>
      </c>
      <c r="I2125" s="28">
        <v>12</v>
      </c>
      <c r="J2125" s="2">
        <v>1</v>
      </c>
      <c r="K2125" s="2" t="s">
        <v>30</v>
      </c>
      <c r="L2125" s="2" t="s">
        <v>31</v>
      </c>
      <c r="M2125" s="2" t="s">
        <v>3242</v>
      </c>
      <c r="N2125" s="2">
        <v>0</v>
      </c>
      <c r="O2125" s="8">
        <v>39970560</v>
      </c>
      <c r="P2125" s="8">
        <v>39970560</v>
      </c>
      <c r="Q2125" s="1">
        <v>0</v>
      </c>
      <c r="R2125" s="2">
        <v>0</v>
      </c>
      <c r="S2125" s="2" t="s">
        <v>33</v>
      </c>
      <c r="T2125" s="95" t="s">
        <v>3234</v>
      </c>
      <c r="U2125" s="2" t="s">
        <v>3235</v>
      </c>
      <c r="V2125" s="2" t="s">
        <v>3236</v>
      </c>
      <c r="W2125" s="2" t="s">
        <v>3237</v>
      </c>
      <c r="X2125" s="2">
        <v>3241000</v>
      </c>
      <c r="Y2125" s="96" t="s">
        <v>3238</v>
      </c>
    </row>
    <row r="2126" spans="1:25" ht="150" x14ac:dyDescent="0.2">
      <c r="A2126" s="2" t="s">
        <v>3319</v>
      </c>
      <c r="B2126" s="2" t="s">
        <v>3231</v>
      </c>
      <c r="C2126" s="2" t="s">
        <v>3240</v>
      </c>
      <c r="D2126" s="2" t="s">
        <v>3241</v>
      </c>
      <c r="E2126" s="16">
        <v>80131501</v>
      </c>
      <c r="F2126" s="2" t="s">
        <v>3320</v>
      </c>
      <c r="G2126" s="30">
        <v>7</v>
      </c>
      <c r="H2126" s="31">
        <v>7</v>
      </c>
      <c r="I2126" s="28">
        <v>12</v>
      </c>
      <c r="J2126" s="2">
        <v>1</v>
      </c>
      <c r="K2126" s="2" t="s">
        <v>30</v>
      </c>
      <c r="L2126" s="2" t="s">
        <v>31</v>
      </c>
      <c r="M2126" s="2" t="s">
        <v>3242</v>
      </c>
      <c r="N2126" s="2">
        <v>0</v>
      </c>
      <c r="O2126" s="8">
        <v>152741649</v>
      </c>
      <c r="P2126" s="8">
        <v>152741649</v>
      </c>
      <c r="Q2126" s="1">
        <v>0</v>
      </c>
      <c r="R2126" s="2">
        <v>0</v>
      </c>
      <c r="S2126" s="2" t="s">
        <v>33</v>
      </c>
      <c r="T2126" s="95" t="s">
        <v>3234</v>
      </c>
      <c r="U2126" s="2" t="s">
        <v>3235</v>
      </c>
      <c r="V2126" s="2" t="s">
        <v>3236</v>
      </c>
      <c r="W2126" s="2" t="s">
        <v>3237</v>
      </c>
      <c r="X2126" s="2">
        <v>3241000</v>
      </c>
      <c r="Y2126" s="96" t="s">
        <v>3238</v>
      </c>
    </row>
    <row r="2127" spans="1:25" ht="150" x14ac:dyDescent="0.2">
      <c r="A2127" s="2" t="s">
        <v>3321</v>
      </c>
      <c r="B2127" s="2" t="s">
        <v>3231</v>
      </c>
      <c r="C2127" s="2" t="s">
        <v>3240</v>
      </c>
      <c r="D2127" s="2" t="s">
        <v>3241</v>
      </c>
      <c r="E2127" s="16">
        <v>80131501</v>
      </c>
      <c r="F2127" s="2" t="s">
        <v>3322</v>
      </c>
      <c r="G2127" s="30">
        <v>9</v>
      </c>
      <c r="H2127" s="31">
        <v>9</v>
      </c>
      <c r="I2127" s="28">
        <v>12</v>
      </c>
      <c r="J2127" s="2">
        <v>1</v>
      </c>
      <c r="K2127" s="2" t="s">
        <v>30</v>
      </c>
      <c r="L2127" s="2" t="s">
        <v>31</v>
      </c>
      <c r="M2127" s="2" t="s">
        <v>3242</v>
      </c>
      <c r="N2127" s="2">
        <v>0</v>
      </c>
      <c r="O2127" s="8">
        <v>270525744</v>
      </c>
      <c r="P2127" s="8">
        <v>270525744</v>
      </c>
      <c r="Q2127" s="1">
        <v>0</v>
      </c>
      <c r="R2127" s="2">
        <v>0</v>
      </c>
      <c r="S2127" s="2" t="s">
        <v>33</v>
      </c>
      <c r="T2127" s="95" t="s">
        <v>3234</v>
      </c>
      <c r="U2127" s="2" t="s">
        <v>3235</v>
      </c>
      <c r="V2127" s="2" t="s">
        <v>3236</v>
      </c>
      <c r="W2127" s="2" t="s">
        <v>3237</v>
      </c>
      <c r="X2127" s="2">
        <v>3241000</v>
      </c>
      <c r="Y2127" s="96" t="s">
        <v>3238</v>
      </c>
    </row>
    <row r="2128" spans="1:25" ht="240" x14ac:dyDescent="0.2">
      <c r="A2128" s="2" t="s">
        <v>3323</v>
      </c>
      <c r="B2128" s="2" t="s">
        <v>3231</v>
      </c>
      <c r="C2128" s="2" t="s">
        <v>3240</v>
      </c>
      <c r="D2128" s="2" t="s">
        <v>3241</v>
      </c>
      <c r="E2128" s="16">
        <v>80131501</v>
      </c>
      <c r="F2128" s="2" t="s">
        <v>3324</v>
      </c>
      <c r="G2128" s="30">
        <v>11</v>
      </c>
      <c r="H2128" s="31">
        <v>11</v>
      </c>
      <c r="I2128" s="28">
        <v>12</v>
      </c>
      <c r="J2128" s="2">
        <v>1</v>
      </c>
      <c r="K2128" s="2" t="s">
        <v>30</v>
      </c>
      <c r="L2128" s="2" t="s">
        <v>31</v>
      </c>
      <c r="M2128" s="2" t="s">
        <v>3242</v>
      </c>
      <c r="N2128" s="2">
        <v>0</v>
      </c>
      <c r="O2128" s="8">
        <v>235214448</v>
      </c>
      <c r="P2128" s="8">
        <v>235214448</v>
      </c>
      <c r="Q2128" s="1">
        <v>0</v>
      </c>
      <c r="R2128" s="2">
        <v>0</v>
      </c>
      <c r="S2128" s="2" t="s">
        <v>33</v>
      </c>
      <c r="T2128" s="95" t="s">
        <v>3234</v>
      </c>
      <c r="U2128" s="2" t="s">
        <v>3235</v>
      </c>
      <c r="V2128" s="2" t="s">
        <v>3236</v>
      </c>
      <c r="W2128" s="2" t="s">
        <v>3237</v>
      </c>
      <c r="X2128" s="2">
        <v>3241000</v>
      </c>
      <c r="Y2128" s="96" t="s">
        <v>3238</v>
      </c>
    </row>
    <row r="2129" spans="1:25" ht="120" x14ac:dyDescent="0.2">
      <c r="A2129" s="2" t="s">
        <v>3325</v>
      </c>
      <c r="B2129" s="2" t="s">
        <v>3231</v>
      </c>
      <c r="C2129" s="2" t="s">
        <v>3240</v>
      </c>
      <c r="D2129" s="2" t="s">
        <v>3241</v>
      </c>
      <c r="E2129" s="16">
        <v>80131501</v>
      </c>
      <c r="F2129" s="2" t="s">
        <v>3326</v>
      </c>
      <c r="G2129" s="30">
        <v>11</v>
      </c>
      <c r="H2129" s="31">
        <v>11</v>
      </c>
      <c r="I2129" s="28">
        <v>9</v>
      </c>
      <c r="J2129" s="2">
        <v>1</v>
      </c>
      <c r="K2129" s="2" t="s">
        <v>30</v>
      </c>
      <c r="L2129" s="2" t="s">
        <v>31</v>
      </c>
      <c r="M2129" s="2" t="s">
        <v>3242</v>
      </c>
      <c r="N2129" s="2">
        <v>0</v>
      </c>
      <c r="O2129" s="8">
        <v>201634368</v>
      </c>
      <c r="P2129" s="8">
        <v>201634368</v>
      </c>
      <c r="Q2129" s="1">
        <v>0</v>
      </c>
      <c r="R2129" s="2">
        <v>0</v>
      </c>
      <c r="S2129" s="2" t="s">
        <v>33</v>
      </c>
      <c r="T2129" s="95" t="s">
        <v>3234</v>
      </c>
      <c r="U2129" s="2" t="s">
        <v>3235</v>
      </c>
      <c r="V2129" s="2" t="s">
        <v>3236</v>
      </c>
      <c r="W2129" s="2" t="s">
        <v>3237</v>
      </c>
      <c r="X2129" s="2">
        <v>3241000</v>
      </c>
      <c r="Y2129" s="96" t="s">
        <v>3238</v>
      </c>
    </row>
    <row r="2130" spans="1:25" ht="135" x14ac:dyDescent="0.2">
      <c r="A2130" s="2" t="s">
        <v>3327</v>
      </c>
      <c r="B2130" s="2" t="s">
        <v>3231</v>
      </c>
      <c r="C2130" s="2" t="s">
        <v>3240</v>
      </c>
      <c r="D2130" s="2" t="s">
        <v>3241</v>
      </c>
      <c r="E2130" s="16">
        <v>80131501</v>
      </c>
      <c r="F2130" s="2" t="s">
        <v>3328</v>
      </c>
      <c r="G2130" s="30">
        <v>7</v>
      </c>
      <c r="H2130" s="31">
        <v>7</v>
      </c>
      <c r="I2130" s="28">
        <v>9</v>
      </c>
      <c r="J2130" s="2">
        <v>1</v>
      </c>
      <c r="K2130" s="2" t="s">
        <v>30</v>
      </c>
      <c r="L2130" s="2" t="s">
        <v>31</v>
      </c>
      <c r="M2130" s="2" t="s">
        <v>3242</v>
      </c>
      <c r="N2130" s="2">
        <v>0</v>
      </c>
      <c r="O2130" s="8">
        <v>309227585</v>
      </c>
      <c r="P2130" s="8">
        <v>309227585</v>
      </c>
      <c r="Q2130" s="1">
        <v>0</v>
      </c>
      <c r="R2130" s="2">
        <v>0</v>
      </c>
      <c r="S2130" s="2" t="s">
        <v>33</v>
      </c>
      <c r="T2130" s="95" t="s">
        <v>3234</v>
      </c>
      <c r="U2130" s="2" t="s">
        <v>3235</v>
      </c>
      <c r="V2130" s="2" t="s">
        <v>3236</v>
      </c>
      <c r="W2130" s="2" t="s">
        <v>3237</v>
      </c>
      <c r="X2130" s="2">
        <v>3241000</v>
      </c>
      <c r="Y2130" s="96" t="s">
        <v>3238</v>
      </c>
    </row>
    <row r="2131" spans="1:25" ht="120" x14ac:dyDescent="0.2">
      <c r="A2131" s="2" t="s">
        <v>3329</v>
      </c>
      <c r="B2131" s="2" t="s">
        <v>3231</v>
      </c>
      <c r="C2131" s="2" t="s">
        <v>3330</v>
      </c>
      <c r="D2131" s="29" t="s">
        <v>3331</v>
      </c>
      <c r="E2131" s="2">
        <v>78111800</v>
      </c>
      <c r="F2131" s="2" t="s">
        <v>3332</v>
      </c>
      <c r="G2131" s="3">
        <v>6</v>
      </c>
      <c r="H2131" s="3">
        <v>7</v>
      </c>
      <c r="I2131" s="2">
        <v>6</v>
      </c>
      <c r="J2131" s="2">
        <v>1</v>
      </c>
      <c r="K2131" s="2" t="s">
        <v>921</v>
      </c>
      <c r="L2131" s="2" t="s">
        <v>922</v>
      </c>
      <c r="M2131" s="2" t="s">
        <v>917</v>
      </c>
      <c r="N2131" s="2">
        <v>0</v>
      </c>
      <c r="O2131" s="8">
        <v>639385000</v>
      </c>
      <c r="P2131" s="8">
        <v>639385000</v>
      </c>
      <c r="Q2131" s="1">
        <v>0</v>
      </c>
      <c r="R2131" s="2">
        <v>0</v>
      </c>
      <c r="S2131" s="2" t="s">
        <v>33</v>
      </c>
      <c r="T2131" s="95" t="s">
        <v>3234</v>
      </c>
      <c r="U2131" s="2" t="s">
        <v>3235</v>
      </c>
      <c r="V2131" s="2" t="s">
        <v>3236</v>
      </c>
      <c r="W2131" s="2" t="s">
        <v>3237</v>
      </c>
      <c r="X2131" s="2">
        <v>3241000</v>
      </c>
      <c r="Y2131" s="96" t="s">
        <v>3238</v>
      </c>
    </row>
    <row r="2132" spans="1:25" ht="150" x14ac:dyDescent="0.2">
      <c r="A2132" s="2" t="s">
        <v>3333</v>
      </c>
      <c r="B2132" s="2" t="s">
        <v>3231</v>
      </c>
      <c r="C2132" s="2" t="s">
        <v>3330</v>
      </c>
      <c r="D2132" s="2" t="s">
        <v>3334</v>
      </c>
      <c r="E2132" s="2">
        <v>80141607</v>
      </c>
      <c r="F2132" s="2" t="s">
        <v>3335</v>
      </c>
      <c r="G2132" s="31">
        <v>1</v>
      </c>
      <c r="H2132" s="31">
        <v>2</v>
      </c>
      <c r="I2132" s="28">
        <v>8</v>
      </c>
      <c r="J2132" s="2">
        <v>1</v>
      </c>
      <c r="K2132" s="2" t="s">
        <v>51</v>
      </c>
      <c r="L2132" s="2" t="s">
        <v>52</v>
      </c>
      <c r="M2132" s="2" t="s">
        <v>917</v>
      </c>
      <c r="N2132" s="2">
        <v>0</v>
      </c>
      <c r="O2132" s="8">
        <v>8223061449</v>
      </c>
      <c r="P2132" s="8">
        <v>8223061449</v>
      </c>
      <c r="Q2132" s="1">
        <v>0</v>
      </c>
      <c r="R2132" s="2">
        <v>0</v>
      </c>
      <c r="S2132" s="2" t="s">
        <v>33</v>
      </c>
      <c r="T2132" s="95" t="s">
        <v>3234</v>
      </c>
      <c r="U2132" s="2" t="s">
        <v>3235</v>
      </c>
      <c r="V2132" s="2" t="s">
        <v>3236</v>
      </c>
      <c r="W2132" s="2" t="s">
        <v>3237</v>
      </c>
      <c r="X2132" s="2">
        <v>3241000</v>
      </c>
      <c r="Y2132" s="96" t="s">
        <v>3238</v>
      </c>
    </row>
    <row r="2133" spans="1:25" ht="255" x14ac:dyDescent="0.2">
      <c r="A2133" s="2" t="s">
        <v>3336</v>
      </c>
      <c r="B2133" s="2" t="s">
        <v>3231</v>
      </c>
      <c r="C2133" s="2" t="s">
        <v>3330</v>
      </c>
      <c r="D2133" s="2" t="s">
        <v>3337</v>
      </c>
      <c r="E2133" s="2">
        <v>80141900</v>
      </c>
      <c r="F2133" s="2" t="s">
        <v>3338</v>
      </c>
      <c r="G2133" s="31">
        <v>1</v>
      </c>
      <c r="H2133" s="31">
        <v>4</v>
      </c>
      <c r="I2133" s="28">
        <v>8</v>
      </c>
      <c r="J2133" s="2">
        <v>1</v>
      </c>
      <c r="K2133" s="2" t="s">
        <v>944</v>
      </c>
      <c r="L2133" s="2" t="s">
        <v>1194</v>
      </c>
      <c r="M2133" s="2" t="s">
        <v>1205</v>
      </c>
      <c r="N2133" s="2">
        <v>0</v>
      </c>
      <c r="O2133" s="8">
        <v>822306145</v>
      </c>
      <c r="P2133" s="8">
        <v>822306145</v>
      </c>
      <c r="Q2133" s="1">
        <v>0</v>
      </c>
      <c r="R2133" s="2">
        <v>0</v>
      </c>
      <c r="S2133" s="2" t="s">
        <v>33</v>
      </c>
      <c r="T2133" s="95" t="s">
        <v>3234</v>
      </c>
      <c r="U2133" s="2" t="s">
        <v>3235</v>
      </c>
      <c r="V2133" s="2" t="s">
        <v>3236</v>
      </c>
      <c r="W2133" s="2" t="s">
        <v>3237</v>
      </c>
      <c r="X2133" s="2">
        <v>3241000</v>
      </c>
      <c r="Y2133" s="96" t="s">
        <v>3238</v>
      </c>
    </row>
    <row r="2134" spans="1:25" ht="150" x14ac:dyDescent="0.2">
      <c r="A2134" s="2" t="s">
        <v>3339</v>
      </c>
      <c r="B2134" s="2" t="s">
        <v>3231</v>
      </c>
      <c r="C2134" s="2" t="s">
        <v>3330</v>
      </c>
      <c r="D2134" s="2" t="s">
        <v>3340</v>
      </c>
      <c r="E2134" s="27">
        <v>80111607</v>
      </c>
      <c r="F2134" s="2" t="s">
        <v>3341</v>
      </c>
      <c r="G2134" s="3">
        <v>1</v>
      </c>
      <c r="H2134" s="3">
        <v>1</v>
      </c>
      <c r="I2134" s="2">
        <v>6</v>
      </c>
      <c r="J2134" s="2">
        <v>1</v>
      </c>
      <c r="K2134" s="2" t="s">
        <v>30</v>
      </c>
      <c r="L2134" s="2" t="s">
        <v>31</v>
      </c>
      <c r="M2134" s="2" t="s">
        <v>57</v>
      </c>
      <c r="N2134" s="2">
        <v>0</v>
      </c>
      <c r="O2134" s="8">
        <v>42182400</v>
      </c>
      <c r="P2134" s="8">
        <v>42182400</v>
      </c>
      <c r="Q2134" s="1">
        <v>0</v>
      </c>
      <c r="R2134" s="2">
        <v>0</v>
      </c>
      <c r="S2134" s="2" t="s">
        <v>33</v>
      </c>
      <c r="T2134" s="95" t="s">
        <v>3234</v>
      </c>
      <c r="U2134" s="2" t="s">
        <v>3235</v>
      </c>
      <c r="V2134" s="2" t="s">
        <v>3236</v>
      </c>
      <c r="W2134" s="2" t="s">
        <v>3237</v>
      </c>
      <c r="X2134" s="2">
        <v>3241000</v>
      </c>
      <c r="Y2134" s="96" t="s">
        <v>3238</v>
      </c>
    </row>
    <row r="2135" spans="1:25" ht="165" x14ac:dyDescent="0.2">
      <c r="A2135" s="2" t="s">
        <v>3342</v>
      </c>
      <c r="B2135" s="2" t="s">
        <v>3231</v>
      </c>
      <c r="C2135" s="2" t="s">
        <v>3330</v>
      </c>
      <c r="D2135" s="2" t="s">
        <v>3340</v>
      </c>
      <c r="E2135" s="27">
        <v>80101604</v>
      </c>
      <c r="F2135" s="2" t="s">
        <v>3343</v>
      </c>
      <c r="G2135" s="3">
        <v>1</v>
      </c>
      <c r="H2135" s="3">
        <v>1</v>
      </c>
      <c r="I2135" s="2">
        <v>11.7</v>
      </c>
      <c r="J2135" s="2">
        <v>1</v>
      </c>
      <c r="K2135" s="2" t="s">
        <v>30</v>
      </c>
      <c r="L2135" s="2" t="s">
        <v>31</v>
      </c>
      <c r="M2135" s="2" t="s">
        <v>57</v>
      </c>
      <c r="N2135" s="2">
        <v>0</v>
      </c>
      <c r="O2135" s="75">
        <v>82255680</v>
      </c>
      <c r="P2135" s="8">
        <v>82255680</v>
      </c>
      <c r="Q2135" s="1">
        <v>0</v>
      </c>
      <c r="R2135" s="2">
        <v>0</v>
      </c>
      <c r="S2135" s="2" t="s">
        <v>33</v>
      </c>
      <c r="T2135" s="95" t="s">
        <v>3234</v>
      </c>
      <c r="U2135" s="2" t="s">
        <v>3235</v>
      </c>
      <c r="V2135" s="2" t="s">
        <v>3236</v>
      </c>
      <c r="W2135" s="2" t="s">
        <v>3237</v>
      </c>
      <c r="X2135" s="2">
        <v>3241000</v>
      </c>
      <c r="Y2135" s="96" t="s">
        <v>3238</v>
      </c>
    </row>
    <row r="2136" spans="1:25" ht="180" x14ac:dyDescent="0.2">
      <c r="A2136" s="2" t="s">
        <v>3344</v>
      </c>
      <c r="B2136" s="2" t="s">
        <v>3231</v>
      </c>
      <c r="C2136" s="2" t="s">
        <v>3330</v>
      </c>
      <c r="D2136" s="2" t="s">
        <v>3340</v>
      </c>
      <c r="E2136" s="27">
        <v>77101503</v>
      </c>
      <c r="F2136" s="2" t="s">
        <v>3345</v>
      </c>
      <c r="G2136" s="3">
        <v>1</v>
      </c>
      <c r="H2136" s="3">
        <v>1</v>
      </c>
      <c r="I2136" s="2">
        <v>11.5</v>
      </c>
      <c r="J2136" s="2">
        <v>1</v>
      </c>
      <c r="K2136" s="2" t="s">
        <v>30</v>
      </c>
      <c r="L2136" s="2" t="s">
        <v>31</v>
      </c>
      <c r="M2136" s="2" t="s">
        <v>57</v>
      </c>
      <c r="N2136" s="2">
        <v>0</v>
      </c>
      <c r="O2136" s="75">
        <v>74630400</v>
      </c>
      <c r="P2136" s="8">
        <v>74630400</v>
      </c>
      <c r="Q2136" s="1">
        <v>0</v>
      </c>
      <c r="R2136" s="2">
        <v>0</v>
      </c>
      <c r="S2136" s="2" t="s">
        <v>33</v>
      </c>
      <c r="T2136" s="95" t="s">
        <v>3234</v>
      </c>
      <c r="U2136" s="2" t="s">
        <v>3235</v>
      </c>
      <c r="V2136" s="2" t="s">
        <v>3236</v>
      </c>
      <c r="W2136" s="2" t="s">
        <v>3237</v>
      </c>
      <c r="X2136" s="2">
        <v>3241000</v>
      </c>
      <c r="Y2136" s="96" t="s">
        <v>3238</v>
      </c>
    </row>
    <row r="2137" spans="1:25" ht="210" x14ac:dyDescent="0.2">
      <c r="A2137" s="2" t="s">
        <v>3346</v>
      </c>
      <c r="B2137" s="2" t="s">
        <v>3231</v>
      </c>
      <c r="C2137" s="2" t="s">
        <v>3330</v>
      </c>
      <c r="D2137" s="2" t="s">
        <v>3340</v>
      </c>
      <c r="E2137" s="27">
        <v>80111604</v>
      </c>
      <c r="F2137" s="2" t="s">
        <v>3347</v>
      </c>
      <c r="G2137" s="3">
        <v>1</v>
      </c>
      <c r="H2137" s="3">
        <v>1</v>
      </c>
      <c r="I2137" s="2">
        <v>11.5</v>
      </c>
      <c r="J2137" s="2">
        <v>1</v>
      </c>
      <c r="K2137" s="2" t="s">
        <v>30</v>
      </c>
      <c r="L2137" s="2" t="s">
        <v>31</v>
      </c>
      <c r="M2137" s="2" t="s">
        <v>57</v>
      </c>
      <c r="N2137" s="2">
        <v>0</v>
      </c>
      <c r="O2137" s="75">
        <v>77740000</v>
      </c>
      <c r="P2137" s="75">
        <v>77740000</v>
      </c>
      <c r="Q2137" s="1">
        <v>0</v>
      </c>
      <c r="R2137" s="2">
        <v>0</v>
      </c>
      <c r="S2137" s="2" t="s">
        <v>33</v>
      </c>
      <c r="T2137" s="95" t="s">
        <v>3234</v>
      </c>
      <c r="U2137" s="2" t="s">
        <v>3235</v>
      </c>
      <c r="V2137" s="2" t="s">
        <v>3236</v>
      </c>
      <c r="W2137" s="2" t="s">
        <v>3237</v>
      </c>
      <c r="X2137" s="2">
        <v>3241000</v>
      </c>
      <c r="Y2137" s="96" t="s">
        <v>3238</v>
      </c>
    </row>
    <row r="2138" spans="1:25" ht="195" x14ac:dyDescent="0.2">
      <c r="A2138" s="2" t="s">
        <v>3348</v>
      </c>
      <c r="B2138" s="2" t="s">
        <v>3231</v>
      </c>
      <c r="C2138" s="2" t="s">
        <v>3330</v>
      </c>
      <c r="D2138" s="2" t="s">
        <v>3340</v>
      </c>
      <c r="E2138" s="27">
        <v>81101700</v>
      </c>
      <c r="F2138" s="2" t="s">
        <v>3349</v>
      </c>
      <c r="G2138" s="3">
        <v>1</v>
      </c>
      <c r="H2138" s="3">
        <v>1</v>
      </c>
      <c r="I2138" s="2">
        <v>11.5</v>
      </c>
      <c r="J2138" s="2">
        <v>1</v>
      </c>
      <c r="K2138" s="2" t="s">
        <v>30</v>
      </c>
      <c r="L2138" s="2" t="s">
        <v>31</v>
      </c>
      <c r="M2138" s="2" t="s">
        <v>57</v>
      </c>
      <c r="N2138" s="2">
        <v>0</v>
      </c>
      <c r="O2138" s="75">
        <v>74630400</v>
      </c>
      <c r="P2138" s="8">
        <v>74630400</v>
      </c>
      <c r="Q2138" s="1">
        <v>0</v>
      </c>
      <c r="R2138" s="2">
        <v>0</v>
      </c>
      <c r="S2138" s="2" t="s">
        <v>33</v>
      </c>
      <c r="T2138" s="95" t="s">
        <v>3234</v>
      </c>
      <c r="U2138" s="2" t="s">
        <v>3235</v>
      </c>
      <c r="V2138" s="2" t="s">
        <v>3236</v>
      </c>
      <c r="W2138" s="2" t="s">
        <v>3237</v>
      </c>
      <c r="X2138" s="2">
        <v>3241000</v>
      </c>
      <c r="Y2138" s="96" t="s">
        <v>3238</v>
      </c>
    </row>
    <row r="2139" spans="1:25" ht="150" x14ac:dyDescent="0.2">
      <c r="A2139" s="2" t="s">
        <v>3350</v>
      </c>
      <c r="B2139" s="2" t="s">
        <v>3231</v>
      </c>
      <c r="C2139" s="2" t="s">
        <v>3330</v>
      </c>
      <c r="D2139" s="2" t="s">
        <v>3340</v>
      </c>
      <c r="E2139" s="2">
        <v>80101604</v>
      </c>
      <c r="F2139" s="2" t="s">
        <v>3351</v>
      </c>
      <c r="G2139" s="3">
        <v>1</v>
      </c>
      <c r="H2139" s="3">
        <v>1</v>
      </c>
      <c r="I2139" s="2">
        <v>11.7</v>
      </c>
      <c r="J2139" s="2">
        <v>1</v>
      </c>
      <c r="K2139" s="2" t="s">
        <v>30</v>
      </c>
      <c r="L2139" s="2" t="s">
        <v>31</v>
      </c>
      <c r="M2139" s="2" t="s">
        <v>57</v>
      </c>
      <c r="N2139" s="2">
        <v>0</v>
      </c>
      <c r="O2139" s="75">
        <v>81525600</v>
      </c>
      <c r="P2139" s="8">
        <v>81525600</v>
      </c>
      <c r="Q2139" s="1">
        <v>0</v>
      </c>
      <c r="R2139" s="2">
        <v>0</v>
      </c>
      <c r="S2139" s="2" t="s">
        <v>33</v>
      </c>
      <c r="T2139" s="95" t="s">
        <v>3234</v>
      </c>
      <c r="U2139" s="2" t="s">
        <v>3235</v>
      </c>
      <c r="V2139" s="2" t="s">
        <v>3236</v>
      </c>
      <c r="W2139" s="2" t="s">
        <v>3237</v>
      </c>
      <c r="X2139" s="2">
        <v>3241000</v>
      </c>
      <c r="Y2139" s="96" t="s">
        <v>3238</v>
      </c>
    </row>
    <row r="2140" spans="1:25" ht="195" x14ac:dyDescent="0.2">
      <c r="A2140" s="2" t="s">
        <v>3352</v>
      </c>
      <c r="B2140" s="2" t="s">
        <v>3231</v>
      </c>
      <c r="C2140" s="2" t="s">
        <v>3330</v>
      </c>
      <c r="D2140" s="2" t="s">
        <v>3340</v>
      </c>
      <c r="E2140" s="2">
        <v>80111607</v>
      </c>
      <c r="F2140" s="2" t="s">
        <v>3353</v>
      </c>
      <c r="G2140" s="3">
        <v>1</v>
      </c>
      <c r="H2140" s="3">
        <v>1</v>
      </c>
      <c r="I2140" s="2">
        <v>11.7</v>
      </c>
      <c r="J2140" s="2">
        <v>1</v>
      </c>
      <c r="K2140" s="2" t="s">
        <v>30</v>
      </c>
      <c r="L2140" s="2" t="s">
        <v>31</v>
      </c>
      <c r="M2140" s="2" t="s">
        <v>57</v>
      </c>
      <c r="N2140" s="2">
        <v>0</v>
      </c>
      <c r="O2140" s="75">
        <v>99194643</v>
      </c>
      <c r="P2140" s="8">
        <v>99194643</v>
      </c>
      <c r="Q2140" s="1">
        <v>0</v>
      </c>
      <c r="R2140" s="2">
        <v>0</v>
      </c>
      <c r="S2140" s="2" t="s">
        <v>33</v>
      </c>
      <c r="T2140" s="95" t="s">
        <v>3234</v>
      </c>
      <c r="U2140" s="2" t="s">
        <v>3235</v>
      </c>
      <c r="V2140" s="2" t="s">
        <v>3236</v>
      </c>
      <c r="W2140" s="2" t="s">
        <v>3237</v>
      </c>
      <c r="X2140" s="2">
        <v>3241000</v>
      </c>
      <c r="Y2140" s="96" t="s">
        <v>3238</v>
      </c>
    </row>
    <row r="2141" spans="1:25" ht="135" x14ac:dyDescent="0.2">
      <c r="A2141" s="2" t="s">
        <v>3354</v>
      </c>
      <c r="B2141" s="2" t="s">
        <v>3231</v>
      </c>
      <c r="C2141" s="2" t="s">
        <v>3330</v>
      </c>
      <c r="D2141" s="2" t="s">
        <v>3340</v>
      </c>
      <c r="E2141" s="2">
        <v>80111607</v>
      </c>
      <c r="F2141" s="2" t="s">
        <v>3355</v>
      </c>
      <c r="G2141" s="3">
        <v>1</v>
      </c>
      <c r="H2141" s="3">
        <v>1</v>
      </c>
      <c r="I2141" s="2">
        <v>11.7</v>
      </c>
      <c r="J2141" s="2">
        <v>1</v>
      </c>
      <c r="K2141" s="2" t="s">
        <v>30</v>
      </c>
      <c r="L2141" s="2" t="s">
        <v>31</v>
      </c>
      <c r="M2141" s="2" t="s">
        <v>57</v>
      </c>
      <c r="N2141" s="2">
        <v>0</v>
      </c>
      <c r="O2141" s="75">
        <v>103428000</v>
      </c>
      <c r="P2141" s="8">
        <v>103428000</v>
      </c>
      <c r="Q2141" s="1">
        <v>0</v>
      </c>
      <c r="R2141" s="2">
        <v>0</v>
      </c>
      <c r="S2141" s="2" t="s">
        <v>33</v>
      </c>
      <c r="T2141" s="95" t="s">
        <v>3234</v>
      </c>
      <c r="U2141" s="2" t="s">
        <v>3235</v>
      </c>
      <c r="V2141" s="2" t="s">
        <v>3236</v>
      </c>
      <c r="W2141" s="2" t="s">
        <v>3237</v>
      </c>
      <c r="X2141" s="2">
        <v>3241000</v>
      </c>
      <c r="Y2141" s="96" t="s">
        <v>3238</v>
      </c>
    </row>
    <row r="2142" spans="1:25" ht="165" x14ac:dyDescent="0.2">
      <c r="A2142" s="2" t="s">
        <v>3356</v>
      </c>
      <c r="B2142" s="2" t="s">
        <v>3231</v>
      </c>
      <c r="C2142" s="2" t="s">
        <v>3330</v>
      </c>
      <c r="D2142" s="2" t="s">
        <v>3340</v>
      </c>
      <c r="E2142" s="2">
        <v>80101604</v>
      </c>
      <c r="F2142" s="2" t="s">
        <v>3357</v>
      </c>
      <c r="G2142" s="3">
        <v>1</v>
      </c>
      <c r="H2142" s="3">
        <v>1</v>
      </c>
      <c r="I2142" s="2">
        <v>11.7</v>
      </c>
      <c r="J2142" s="2">
        <v>1</v>
      </c>
      <c r="K2142" s="2" t="s">
        <v>30</v>
      </c>
      <c r="L2142" s="2" t="s">
        <v>31</v>
      </c>
      <c r="M2142" s="2" t="s">
        <v>57</v>
      </c>
      <c r="N2142" s="2">
        <v>0</v>
      </c>
      <c r="O2142" s="75">
        <v>73008000</v>
      </c>
      <c r="P2142" s="8">
        <v>73008000</v>
      </c>
      <c r="Q2142" s="1">
        <v>0</v>
      </c>
      <c r="R2142" s="2">
        <v>0</v>
      </c>
      <c r="S2142" s="2" t="s">
        <v>33</v>
      </c>
      <c r="T2142" s="95" t="s">
        <v>3234</v>
      </c>
      <c r="U2142" s="2" t="s">
        <v>3235</v>
      </c>
      <c r="V2142" s="2" t="s">
        <v>3236</v>
      </c>
      <c r="W2142" s="2" t="s">
        <v>3237</v>
      </c>
      <c r="X2142" s="2">
        <v>3241000</v>
      </c>
      <c r="Y2142" s="96" t="s">
        <v>3238</v>
      </c>
    </row>
    <row r="2143" spans="1:25" ht="240" x14ac:dyDescent="0.2">
      <c r="A2143" s="2" t="s">
        <v>3358</v>
      </c>
      <c r="B2143" s="2" t="s">
        <v>3231</v>
      </c>
      <c r="C2143" s="2" t="s">
        <v>3330</v>
      </c>
      <c r="D2143" s="2" t="s">
        <v>3340</v>
      </c>
      <c r="E2143" s="2">
        <v>80111617</v>
      </c>
      <c r="F2143" s="2" t="s">
        <v>3359</v>
      </c>
      <c r="G2143" s="3">
        <v>1</v>
      </c>
      <c r="H2143" s="3">
        <v>1</v>
      </c>
      <c r="I2143" s="2">
        <v>11.7</v>
      </c>
      <c r="J2143" s="2">
        <v>1</v>
      </c>
      <c r="K2143" s="2" t="s">
        <v>30</v>
      </c>
      <c r="L2143" s="2" t="s">
        <v>31</v>
      </c>
      <c r="M2143" s="2" t="s">
        <v>57</v>
      </c>
      <c r="N2143" s="2">
        <v>0</v>
      </c>
      <c r="O2143" s="75">
        <v>75928320</v>
      </c>
      <c r="P2143" s="8">
        <v>75928320</v>
      </c>
      <c r="Q2143" s="1">
        <v>0</v>
      </c>
      <c r="R2143" s="2">
        <v>0</v>
      </c>
      <c r="S2143" s="2" t="s">
        <v>33</v>
      </c>
      <c r="T2143" s="95" t="s">
        <v>3234</v>
      </c>
      <c r="U2143" s="2" t="s">
        <v>3235</v>
      </c>
      <c r="V2143" s="2" t="s">
        <v>3236</v>
      </c>
      <c r="W2143" s="2" t="s">
        <v>3237</v>
      </c>
      <c r="X2143" s="2">
        <v>3241000</v>
      </c>
      <c r="Y2143" s="96" t="s">
        <v>3238</v>
      </c>
    </row>
    <row r="2144" spans="1:25" ht="195" x14ac:dyDescent="0.2">
      <c r="A2144" s="2" t="s">
        <v>3360</v>
      </c>
      <c r="B2144" s="2" t="s">
        <v>3231</v>
      </c>
      <c r="C2144" s="2" t="s">
        <v>3330</v>
      </c>
      <c r="D2144" s="2" t="s">
        <v>3340</v>
      </c>
      <c r="E2144" s="2">
        <v>78181505</v>
      </c>
      <c r="F2144" s="2" t="s">
        <v>3361</v>
      </c>
      <c r="G2144" s="3">
        <v>1</v>
      </c>
      <c r="H2144" s="3">
        <v>1</v>
      </c>
      <c r="I2144" s="2">
        <v>11.5</v>
      </c>
      <c r="J2144" s="2">
        <v>1</v>
      </c>
      <c r="K2144" s="2" t="s">
        <v>30</v>
      </c>
      <c r="L2144" s="2" t="s">
        <v>31</v>
      </c>
      <c r="M2144" s="2" t="s">
        <v>32</v>
      </c>
      <c r="N2144" s="2">
        <v>0</v>
      </c>
      <c r="O2144" s="75">
        <v>35880000</v>
      </c>
      <c r="P2144" s="8">
        <v>35880000</v>
      </c>
      <c r="Q2144" s="1">
        <v>0</v>
      </c>
      <c r="R2144" s="2">
        <v>0</v>
      </c>
      <c r="S2144" s="2" t="s">
        <v>33</v>
      </c>
      <c r="T2144" s="95" t="s">
        <v>3234</v>
      </c>
      <c r="U2144" s="2" t="s">
        <v>3235</v>
      </c>
      <c r="V2144" s="2" t="s">
        <v>3236</v>
      </c>
      <c r="W2144" s="2" t="s">
        <v>3237</v>
      </c>
      <c r="X2144" s="2">
        <v>3241000</v>
      </c>
      <c r="Y2144" s="96" t="s">
        <v>3238</v>
      </c>
    </row>
    <row r="2145" spans="1:25" ht="165" x14ac:dyDescent="0.2">
      <c r="A2145" s="2" t="s">
        <v>3362</v>
      </c>
      <c r="B2145" s="2" t="s">
        <v>3231</v>
      </c>
      <c r="C2145" s="2" t="s">
        <v>3330</v>
      </c>
      <c r="D2145" s="2" t="s">
        <v>3340</v>
      </c>
      <c r="E2145" s="2">
        <v>80101603</v>
      </c>
      <c r="F2145" s="2" t="s">
        <v>3363</v>
      </c>
      <c r="G2145" s="3">
        <v>1</v>
      </c>
      <c r="H2145" s="3">
        <v>1</v>
      </c>
      <c r="I2145" s="2">
        <v>11.7</v>
      </c>
      <c r="J2145" s="2">
        <v>1</v>
      </c>
      <c r="K2145" s="2" t="s">
        <v>30</v>
      </c>
      <c r="L2145" s="2" t="s">
        <v>31</v>
      </c>
      <c r="M2145" s="2" t="s">
        <v>57</v>
      </c>
      <c r="N2145" s="2">
        <v>0</v>
      </c>
      <c r="O2145" s="75">
        <v>73008000</v>
      </c>
      <c r="P2145" s="8">
        <v>73008000</v>
      </c>
      <c r="Q2145" s="1">
        <v>0</v>
      </c>
      <c r="R2145" s="2">
        <v>0</v>
      </c>
      <c r="S2145" s="2" t="s">
        <v>33</v>
      </c>
      <c r="T2145" s="95" t="s">
        <v>3234</v>
      </c>
      <c r="U2145" s="2" t="s">
        <v>3235</v>
      </c>
      <c r="V2145" s="2" t="s">
        <v>3236</v>
      </c>
      <c r="W2145" s="2" t="s">
        <v>3237</v>
      </c>
      <c r="X2145" s="2">
        <v>3241000</v>
      </c>
      <c r="Y2145" s="96" t="s">
        <v>3238</v>
      </c>
    </row>
    <row r="2146" spans="1:25" ht="120" x14ac:dyDescent="0.2">
      <c r="A2146" s="2" t="s">
        <v>3364</v>
      </c>
      <c r="B2146" s="2" t="s">
        <v>3231</v>
      </c>
      <c r="C2146" s="2" t="s">
        <v>3330</v>
      </c>
      <c r="D2146" s="2" t="s">
        <v>3340</v>
      </c>
      <c r="E2146" s="2">
        <v>80101604</v>
      </c>
      <c r="F2146" s="2" t="s">
        <v>3365</v>
      </c>
      <c r="G2146" s="3">
        <v>1</v>
      </c>
      <c r="H2146" s="3">
        <v>1</v>
      </c>
      <c r="I2146" s="2">
        <v>11.6</v>
      </c>
      <c r="J2146" s="2">
        <v>1</v>
      </c>
      <c r="K2146" s="2" t="s">
        <v>30</v>
      </c>
      <c r="L2146" s="2" t="s">
        <v>31</v>
      </c>
      <c r="M2146" s="2" t="s">
        <v>32</v>
      </c>
      <c r="N2146" s="2">
        <v>0</v>
      </c>
      <c r="O2146" s="75">
        <v>36192000</v>
      </c>
      <c r="P2146" s="8">
        <v>36192000</v>
      </c>
      <c r="Q2146" s="1">
        <v>0</v>
      </c>
      <c r="R2146" s="2">
        <v>0</v>
      </c>
      <c r="S2146" s="2" t="s">
        <v>33</v>
      </c>
      <c r="T2146" s="95" t="s">
        <v>3234</v>
      </c>
      <c r="U2146" s="2" t="s">
        <v>3235</v>
      </c>
      <c r="V2146" s="2" t="s">
        <v>3236</v>
      </c>
      <c r="W2146" s="2" t="s">
        <v>3237</v>
      </c>
      <c r="X2146" s="2">
        <v>3241000</v>
      </c>
      <c r="Y2146" s="96" t="s">
        <v>3238</v>
      </c>
    </row>
    <row r="2147" spans="1:25" ht="150" x14ac:dyDescent="0.2">
      <c r="A2147" s="2" t="s">
        <v>3366</v>
      </c>
      <c r="B2147" s="2" t="s">
        <v>3231</v>
      </c>
      <c r="C2147" s="2" t="s">
        <v>3240</v>
      </c>
      <c r="D2147" s="2" t="s">
        <v>3241</v>
      </c>
      <c r="E2147" s="2">
        <v>80131501</v>
      </c>
      <c r="F2147" s="2" t="s">
        <v>3367</v>
      </c>
      <c r="G2147" s="3">
        <v>1</v>
      </c>
      <c r="H2147" s="3">
        <v>1</v>
      </c>
      <c r="I2147" s="2">
        <v>11</v>
      </c>
      <c r="J2147" s="2">
        <v>1</v>
      </c>
      <c r="K2147" s="2" t="s">
        <v>30</v>
      </c>
      <c r="L2147" s="2" t="s">
        <v>31</v>
      </c>
      <c r="M2147" s="2" t="s">
        <v>3242</v>
      </c>
      <c r="N2147" s="2">
        <v>0</v>
      </c>
      <c r="O2147" s="75">
        <v>28600000</v>
      </c>
      <c r="P2147" s="8">
        <v>28600000</v>
      </c>
      <c r="Q2147" s="1">
        <v>0</v>
      </c>
      <c r="R2147" s="2">
        <v>0</v>
      </c>
      <c r="S2147" s="2" t="s">
        <v>33</v>
      </c>
      <c r="T2147" s="95" t="s">
        <v>3234</v>
      </c>
      <c r="U2147" s="2" t="s">
        <v>3235</v>
      </c>
      <c r="V2147" s="2" t="s">
        <v>3236</v>
      </c>
      <c r="W2147" s="2" t="s">
        <v>3237</v>
      </c>
      <c r="X2147" s="2">
        <v>3241000</v>
      </c>
      <c r="Y2147" s="96" t="s">
        <v>3238</v>
      </c>
    </row>
    <row r="2148" spans="1:25" ht="165" x14ac:dyDescent="0.2">
      <c r="A2148" s="2" t="s">
        <v>3368</v>
      </c>
      <c r="B2148" s="29" t="s">
        <v>3231</v>
      </c>
      <c r="C2148" s="2" t="s">
        <v>3240</v>
      </c>
      <c r="D2148" s="2" t="s">
        <v>3241</v>
      </c>
      <c r="E2148" s="2">
        <v>80131501</v>
      </c>
      <c r="F2148" s="2" t="s">
        <v>3369</v>
      </c>
      <c r="G2148" s="29">
        <v>1</v>
      </c>
      <c r="H2148" s="29">
        <v>1</v>
      </c>
      <c r="I2148" s="2">
        <v>12</v>
      </c>
      <c r="J2148" s="2">
        <v>1</v>
      </c>
      <c r="K2148" s="29" t="s">
        <v>30</v>
      </c>
      <c r="L2148" s="29" t="s">
        <v>31</v>
      </c>
      <c r="M2148" s="29" t="s">
        <v>3242</v>
      </c>
      <c r="N2148" s="2">
        <v>0</v>
      </c>
      <c r="O2148" s="75">
        <v>137398800</v>
      </c>
      <c r="P2148" s="8">
        <v>137398800</v>
      </c>
      <c r="Q2148" s="1">
        <v>0</v>
      </c>
      <c r="R2148" s="2">
        <v>0</v>
      </c>
      <c r="S2148" s="2" t="s">
        <v>33</v>
      </c>
      <c r="T2148" s="95" t="s">
        <v>3234</v>
      </c>
      <c r="U2148" s="2" t="s">
        <v>3235</v>
      </c>
      <c r="V2148" s="2" t="s">
        <v>3236</v>
      </c>
      <c r="W2148" s="2" t="s">
        <v>3237</v>
      </c>
      <c r="X2148" s="2">
        <v>3241000</v>
      </c>
      <c r="Y2148" s="96" t="s">
        <v>3238</v>
      </c>
    </row>
    <row r="2149" spans="1:25" ht="150" x14ac:dyDescent="0.2">
      <c r="A2149" s="2" t="s">
        <v>3370</v>
      </c>
      <c r="B2149" s="2" t="s">
        <v>3231</v>
      </c>
      <c r="C2149" s="2" t="s">
        <v>3232</v>
      </c>
      <c r="D2149" s="2" t="s">
        <v>3233</v>
      </c>
      <c r="E2149" s="2" t="s">
        <v>3371</v>
      </c>
      <c r="F2149" s="2" t="s">
        <v>3372</v>
      </c>
      <c r="G2149" s="3">
        <v>1</v>
      </c>
      <c r="H2149" s="3">
        <v>4</v>
      </c>
      <c r="I2149" s="2">
        <v>8.8000000000000007</v>
      </c>
      <c r="J2149" s="2">
        <v>1</v>
      </c>
      <c r="K2149" s="2" t="s">
        <v>51</v>
      </c>
      <c r="L2149" s="2" t="e">
        <v>#REF!</v>
      </c>
      <c r="M2149" s="2" t="s">
        <v>917</v>
      </c>
      <c r="N2149" s="2">
        <v>0</v>
      </c>
      <c r="O2149" s="75">
        <v>95053893209</v>
      </c>
      <c r="P2149" s="8">
        <v>95053893209</v>
      </c>
      <c r="Q2149" s="1">
        <v>0</v>
      </c>
      <c r="R2149" s="2">
        <v>0</v>
      </c>
      <c r="S2149" s="2" t="s">
        <v>33</v>
      </c>
      <c r="T2149" s="95" t="s">
        <v>3234</v>
      </c>
      <c r="U2149" s="2" t="s">
        <v>3235</v>
      </c>
      <c r="V2149" s="2" t="s">
        <v>3236</v>
      </c>
      <c r="W2149" s="2" t="s">
        <v>3237</v>
      </c>
      <c r="X2149" s="2">
        <v>3241000</v>
      </c>
      <c r="Y2149" s="96" t="s">
        <v>3238</v>
      </c>
    </row>
    <row r="2150" spans="1:25" ht="150" x14ac:dyDescent="0.2">
      <c r="A2150" s="2" t="s">
        <v>3373</v>
      </c>
      <c r="B2150" s="2" t="s">
        <v>3231</v>
      </c>
      <c r="C2150" s="2" t="s">
        <v>3240</v>
      </c>
      <c r="D2150" s="2" t="s">
        <v>3241</v>
      </c>
      <c r="E2150" s="2">
        <v>80131501</v>
      </c>
      <c r="F2150" s="2" t="s">
        <v>3374</v>
      </c>
      <c r="G2150" s="3">
        <v>1</v>
      </c>
      <c r="H2150" s="3">
        <v>1</v>
      </c>
      <c r="I2150" s="3">
        <v>12</v>
      </c>
      <c r="J2150" s="2">
        <v>1</v>
      </c>
      <c r="K2150" s="2" t="s">
        <v>30</v>
      </c>
      <c r="L2150" s="2" t="s">
        <v>31</v>
      </c>
      <c r="M2150" s="2" t="s">
        <v>3242</v>
      </c>
      <c r="N2150" s="2">
        <v>0</v>
      </c>
      <c r="O2150" s="75">
        <v>482813736</v>
      </c>
      <c r="P2150" s="8">
        <v>482813736</v>
      </c>
      <c r="Q2150" s="2">
        <v>0</v>
      </c>
      <c r="R2150" s="2">
        <v>0</v>
      </c>
      <c r="S2150" s="2" t="s">
        <v>33</v>
      </c>
      <c r="T2150" s="2" t="s">
        <v>3234</v>
      </c>
      <c r="U2150" s="2" t="s">
        <v>3235</v>
      </c>
      <c r="V2150" s="2" t="s">
        <v>3236</v>
      </c>
      <c r="W2150" s="2" t="s">
        <v>3237</v>
      </c>
      <c r="X2150" s="2">
        <v>3241000</v>
      </c>
      <c r="Y2150" s="117" t="s">
        <v>3238</v>
      </c>
    </row>
    <row r="2151" spans="1:25" ht="150" x14ac:dyDescent="0.2">
      <c r="A2151" s="2" t="s">
        <v>3375</v>
      </c>
      <c r="B2151" s="2" t="s">
        <v>3231</v>
      </c>
      <c r="C2151" s="2" t="s">
        <v>3240</v>
      </c>
      <c r="D2151" s="2" t="s">
        <v>3241</v>
      </c>
      <c r="E2151" s="2">
        <v>80131501</v>
      </c>
      <c r="F2151" s="2" t="s">
        <v>3376</v>
      </c>
      <c r="G2151" s="3">
        <v>1</v>
      </c>
      <c r="H2151" s="3">
        <v>1</v>
      </c>
      <c r="I2151" s="3">
        <v>12</v>
      </c>
      <c r="J2151" s="2">
        <v>1</v>
      </c>
      <c r="K2151" s="2" t="s">
        <v>30</v>
      </c>
      <c r="L2151" s="2" t="s">
        <v>31</v>
      </c>
      <c r="M2151" s="2" t="s">
        <v>3242</v>
      </c>
      <c r="N2151" s="2">
        <v>0</v>
      </c>
      <c r="O2151" s="75">
        <v>212400000</v>
      </c>
      <c r="P2151" s="8">
        <v>212400000</v>
      </c>
      <c r="Q2151" s="2">
        <v>0</v>
      </c>
      <c r="R2151" s="2">
        <v>0</v>
      </c>
      <c r="S2151" s="2" t="s">
        <v>33</v>
      </c>
      <c r="T2151" s="2" t="s">
        <v>3234</v>
      </c>
      <c r="U2151" s="2" t="s">
        <v>3235</v>
      </c>
      <c r="V2151" s="2" t="s">
        <v>3236</v>
      </c>
      <c r="W2151" s="2" t="s">
        <v>3237</v>
      </c>
      <c r="X2151" s="2">
        <v>3241000</v>
      </c>
      <c r="Y2151" s="117" t="s">
        <v>3238</v>
      </c>
    </row>
    <row r="2152" spans="1:25" ht="150" x14ac:dyDescent="0.2">
      <c r="A2152" s="2" t="s">
        <v>3377</v>
      </c>
      <c r="B2152" s="2" t="s">
        <v>3231</v>
      </c>
      <c r="C2152" s="2" t="s">
        <v>3330</v>
      </c>
      <c r="D2152" s="2" t="s">
        <v>3340</v>
      </c>
      <c r="E2152" s="2">
        <v>80111607</v>
      </c>
      <c r="F2152" s="2" t="s">
        <v>3341</v>
      </c>
      <c r="G2152" s="3">
        <v>6</v>
      </c>
      <c r="H2152" s="3">
        <v>6</v>
      </c>
      <c r="I2152" s="3">
        <v>5</v>
      </c>
      <c r="J2152" s="2">
        <v>1</v>
      </c>
      <c r="K2152" s="2" t="s">
        <v>30</v>
      </c>
      <c r="L2152" s="2" t="s">
        <v>31</v>
      </c>
      <c r="M2152" s="2" t="s">
        <v>57</v>
      </c>
      <c r="N2152" s="2">
        <v>0</v>
      </c>
      <c r="O2152" s="75">
        <v>40307627</v>
      </c>
      <c r="P2152" s="8">
        <v>40307627</v>
      </c>
      <c r="Q2152" s="2">
        <v>0</v>
      </c>
      <c r="R2152" s="2">
        <v>0</v>
      </c>
      <c r="S2152" s="2" t="s">
        <v>33</v>
      </c>
      <c r="T2152" s="2" t="s">
        <v>3234</v>
      </c>
      <c r="U2152" s="2" t="s">
        <v>3235</v>
      </c>
      <c r="V2152" s="2" t="s">
        <v>3236</v>
      </c>
      <c r="W2152" s="2" t="s">
        <v>3237</v>
      </c>
      <c r="X2152" s="2">
        <v>3241000</v>
      </c>
      <c r="Y2152" s="117" t="s">
        <v>3238</v>
      </c>
    </row>
    <row r="2153" spans="1:25" ht="120" x14ac:dyDescent="0.2">
      <c r="A2153" s="2" t="s">
        <v>3378</v>
      </c>
      <c r="B2153" s="2" t="s">
        <v>3231</v>
      </c>
      <c r="C2153" s="2" t="s">
        <v>3240</v>
      </c>
      <c r="D2153" s="2" t="s">
        <v>3241</v>
      </c>
      <c r="E2153" s="2">
        <v>80131501</v>
      </c>
      <c r="F2153" s="2" t="s">
        <v>3379</v>
      </c>
      <c r="G2153" s="3">
        <v>8</v>
      </c>
      <c r="H2153" s="3">
        <v>8</v>
      </c>
      <c r="I2153" s="3">
        <v>10</v>
      </c>
      <c r="J2153" s="2">
        <v>1</v>
      </c>
      <c r="K2153" s="2" t="s">
        <v>30</v>
      </c>
      <c r="L2153" s="2" t="s">
        <v>31</v>
      </c>
      <c r="M2153" s="2" t="s">
        <v>3242</v>
      </c>
      <c r="N2153" s="2">
        <v>0</v>
      </c>
      <c r="O2153" s="75">
        <v>148640520</v>
      </c>
      <c r="P2153" s="8">
        <v>148640520</v>
      </c>
      <c r="Q2153" s="2">
        <v>0</v>
      </c>
      <c r="R2153" s="2">
        <v>0</v>
      </c>
      <c r="S2153" s="2" t="s">
        <v>33</v>
      </c>
      <c r="T2153" s="2" t="s">
        <v>3234</v>
      </c>
      <c r="U2153" s="2" t="s">
        <v>3235</v>
      </c>
      <c r="V2153" s="2" t="s">
        <v>3236</v>
      </c>
      <c r="W2153" s="2" t="s">
        <v>3237</v>
      </c>
      <c r="X2153" s="2">
        <v>3241000</v>
      </c>
      <c r="Y2153" s="117" t="s">
        <v>3238</v>
      </c>
    </row>
    <row r="2154" spans="1:25" ht="150" x14ac:dyDescent="0.2">
      <c r="A2154" s="2" t="s">
        <v>3380</v>
      </c>
      <c r="B2154" s="2" t="s">
        <v>3231</v>
      </c>
      <c r="C2154" s="2" t="s">
        <v>3240</v>
      </c>
      <c r="D2154" s="2" t="s">
        <v>3241</v>
      </c>
      <c r="E2154" s="2">
        <v>80131501</v>
      </c>
      <c r="F2154" s="2" t="s">
        <v>3381</v>
      </c>
      <c r="G2154" s="3">
        <v>8</v>
      </c>
      <c r="H2154" s="3">
        <v>8</v>
      </c>
      <c r="I2154" s="3">
        <v>7</v>
      </c>
      <c r="J2154" s="2">
        <v>1</v>
      </c>
      <c r="K2154" s="2" t="s">
        <v>30</v>
      </c>
      <c r="L2154" s="2" t="s">
        <v>31</v>
      </c>
      <c r="M2154" s="2" t="s">
        <v>3242</v>
      </c>
      <c r="N2154" s="2">
        <v>0</v>
      </c>
      <c r="O2154" s="75">
        <v>73700921</v>
      </c>
      <c r="P2154" s="8">
        <v>73700921</v>
      </c>
      <c r="Q2154" s="2">
        <v>0</v>
      </c>
      <c r="R2154" s="2">
        <v>0</v>
      </c>
      <c r="S2154" s="2" t="s">
        <v>33</v>
      </c>
      <c r="T2154" s="2" t="s">
        <v>3234</v>
      </c>
      <c r="U2154" s="2" t="s">
        <v>3235</v>
      </c>
      <c r="V2154" s="2" t="s">
        <v>3236</v>
      </c>
      <c r="W2154" s="2" t="s">
        <v>3237</v>
      </c>
      <c r="X2154" s="2">
        <v>3241000</v>
      </c>
      <c r="Y2154" s="117" t="s">
        <v>3238</v>
      </c>
    </row>
    <row r="2155" spans="1:25" ht="150" x14ac:dyDescent="0.2">
      <c r="A2155" s="2" t="s">
        <v>3382</v>
      </c>
      <c r="B2155" s="2" t="s">
        <v>3231</v>
      </c>
      <c r="C2155" s="2" t="s">
        <v>3240</v>
      </c>
      <c r="D2155" s="2" t="s">
        <v>3241</v>
      </c>
      <c r="E2155" s="2">
        <v>80131501</v>
      </c>
      <c r="F2155" s="2" t="s">
        <v>3383</v>
      </c>
      <c r="G2155" s="3">
        <v>8</v>
      </c>
      <c r="H2155" s="3">
        <v>8</v>
      </c>
      <c r="I2155" s="3">
        <v>7</v>
      </c>
      <c r="J2155" s="2">
        <v>1</v>
      </c>
      <c r="K2155" s="2" t="s">
        <v>30</v>
      </c>
      <c r="L2155" s="2" t="s">
        <v>31</v>
      </c>
      <c r="M2155" s="2" t="s">
        <v>3242</v>
      </c>
      <c r="N2155" s="2">
        <v>0</v>
      </c>
      <c r="O2155" s="75">
        <v>98000000</v>
      </c>
      <c r="P2155" s="8">
        <v>98000000</v>
      </c>
      <c r="Q2155" s="2">
        <v>0</v>
      </c>
      <c r="R2155" s="2">
        <v>0</v>
      </c>
      <c r="S2155" s="2" t="s">
        <v>33</v>
      </c>
      <c r="T2155" s="2" t="s">
        <v>3234</v>
      </c>
      <c r="U2155" s="2" t="s">
        <v>3235</v>
      </c>
      <c r="V2155" s="2" t="s">
        <v>3236</v>
      </c>
      <c r="W2155" s="2" t="s">
        <v>3237</v>
      </c>
      <c r="X2155" s="2">
        <v>3241000</v>
      </c>
      <c r="Y2155" s="117" t="s">
        <v>3238</v>
      </c>
    </row>
    <row r="2156" spans="1:25" ht="120" x14ac:dyDescent="0.2">
      <c r="A2156" s="2" t="s">
        <v>3384</v>
      </c>
      <c r="B2156" s="2" t="s">
        <v>3231</v>
      </c>
      <c r="C2156" s="2" t="s">
        <v>3240</v>
      </c>
      <c r="D2156" s="2" t="s">
        <v>3241</v>
      </c>
      <c r="E2156" s="2">
        <v>80131501</v>
      </c>
      <c r="F2156" s="2" t="s">
        <v>3385</v>
      </c>
      <c r="G2156" s="3">
        <v>10</v>
      </c>
      <c r="H2156" s="3">
        <v>10</v>
      </c>
      <c r="I2156" s="3">
        <v>9</v>
      </c>
      <c r="J2156" s="2">
        <v>1</v>
      </c>
      <c r="K2156" s="2" t="s">
        <v>30</v>
      </c>
      <c r="L2156" s="2" t="s">
        <v>31</v>
      </c>
      <c r="M2156" s="2" t="s">
        <v>3242</v>
      </c>
      <c r="N2156" s="2">
        <v>0</v>
      </c>
      <c r="O2156" s="75">
        <v>520402167</v>
      </c>
      <c r="P2156" s="8">
        <v>520402167</v>
      </c>
      <c r="Q2156" s="2">
        <v>0</v>
      </c>
      <c r="R2156" s="2">
        <v>0</v>
      </c>
      <c r="S2156" s="2" t="s">
        <v>33</v>
      </c>
      <c r="T2156" s="2" t="s">
        <v>3234</v>
      </c>
      <c r="U2156" s="2" t="s">
        <v>3235</v>
      </c>
      <c r="V2156" s="2" t="s">
        <v>3236</v>
      </c>
      <c r="W2156" s="2" t="s">
        <v>3237</v>
      </c>
      <c r="X2156" s="2">
        <v>3241000</v>
      </c>
      <c r="Y2156" s="117" t="s">
        <v>3238</v>
      </c>
    </row>
    <row r="2157" spans="1:25" ht="150" x14ac:dyDescent="0.2">
      <c r="A2157" s="2" t="s">
        <v>3386</v>
      </c>
      <c r="B2157" s="2" t="s">
        <v>3231</v>
      </c>
      <c r="C2157" s="2" t="s">
        <v>3240</v>
      </c>
      <c r="D2157" s="2" t="s">
        <v>3241</v>
      </c>
      <c r="E2157" s="2">
        <v>80131501</v>
      </c>
      <c r="F2157" s="2" t="s">
        <v>3387</v>
      </c>
      <c r="G2157" s="3">
        <v>11</v>
      </c>
      <c r="H2157" s="3">
        <v>11</v>
      </c>
      <c r="I2157" s="3">
        <v>7</v>
      </c>
      <c r="J2157" s="2">
        <v>1</v>
      </c>
      <c r="K2157" s="2" t="s">
        <v>30</v>
      </c>
      <c r="L2157" s="2" t="s">
        <v>31</v>
      </c>
      <c r="M2157" s="2" t="s">
        <v>3242</v>
      </c>
      <c r="N2157" s="2">
        <v>0</v>
      </c>
      <c r="O2157" s="75">
        <v>63754560</v>
      </c>
      <c r="P2157" s="8">
        <v>63754560</v>
      </c>
      <c r="Q2157" s="2">
        <v>0</v>
      </c>
      <c r="R2157" s="2">
        <v>0</v>
      </c>
      <c r="S2157" s="2" t="s">
        <v>33</v>
      </c>
      <c r="T2157" s="2" t="s">
        <v>3234</v>
      </c>
      <c r="U2157" s="2" t="s">
        <v>3235</v>
      </c>
      <c r="V2157" s="2" t="s">
        <v>3236</v>
      </c>
      <c r="W2157" s="2" t="s">
        <v>3237</v>
      </c>
      <c r="X2157" s="2">
        <v>3241000</v>
      </c>
      <c r="Y2157" s="117" t="s">
        <v>3238</v>
      </c>
    </row>
    <row r="2158" spans="1:25" ht="165" x14ac:dyDescent="0.2">
      <c r="A2158" s="2" t="s">
        <v>3388</v>
      </c>
      <c r="B2158" s="2" t="s">
        <v>3231</v>
      </c>
      <c r="C2158" s="2" t="s">
        <v>3240</v>
      </c>
      <c r="D2158" s="2" t="s">
        <v>3241</v>
      </c>
      <c r="E2158" s="2">
        <v>80131501</v>
      </c>
      <c r="F2158" s="2" t="s">
        <v>3389</v>
      </c>
      <c r="G2158" s="3">
        <v>7</v>
      </c>
      <c r="H2158" s="3">
        <v>7</v>
      </c>
      <c r="I2158" s="3">
        <v>9</v>
      </c>
      <c r="J2158" s="2">
        <v>1</v>
      </c>
      <c r="K2158" s="2" t="s">
        <v>30</v>
      </c>
      <c r="L2158" s="2" t="s">
        <v>31</v>
      </c>
      <c r="M2158" s="2" t="s">
        <v>3242</v>
      </c>
      <c r="N2158" s="2">
        <v>0</v>
      </c>
      <c r="O2158" s="75">
        <v>88996950</v>
      </c>
      <c r="P2158" s="8">
        <v>88996950</v>
      </c>
      <c r="Q2158" s="2">
        <v>0</v>
      </c>
      <c r="R2158" s="2">
        <v>0</v>
      </c>
      <c r="S2158" s="2" t="s">
        <v>33</v>
      </c>
      <c r="T2158" s="2" t="s">
        <v>3234</v>
      </c>
      <c r="U2158" s="2" t="s">
        <v>3235</v>
      </c>
      <c r="V2158" s="2" t="s">
        <v>3236</v>
      </c>
      <c r="W2158" s="2" t="s">
        <v>3237</v>
      </c>
      <c r="X2158" s="2">
        <v>3241000</v>
      </c>
      <c r="Y2158" s="117" t="s">
        <v>3238</v>
      </c>
    </row>
    <row r="2159" spans="1:25" ht="120" x14ac:dyDescent="0.2">
      <c r="A2159" s="2" t="s">
        <v>3390</v>
      </c>
      <c r="B2159" s="2" t="s">
        <v>3231</v>
      </c>
      <c r="C2159" s="2" t="s">
        <v>3240</v>
      </c>
      <c r="D2159" s="2" t="s">
        <v>3241</v>
      </c>
      <c r="E2159" s="2">
        <v>80131501</v>
      </c>
      <c r="F2159" s="2" t="s">
        <v>3391</v>
      </c>
      <c r="G2159" s="3">
        <v>6</v>
      </c>
      <c r="H2159" s="3">
        <v>6</v>
      </c>
      <c r="I2159" s="3">
        <v>7</v>
      </c>
      <c r="J2159" s="2">
        <v>1</v>
      </c>
      <c r="K2159" s="2" t="s">
        <v>30</v>
      </c>
      <c r="L2159" s="2" t="s">
        <v>31</v>
      </c>
      <c r="M2159" s="2" t="s">
        <v>3242</v>
      </c>
      <c r="N2159" s="2">
        <v>0</v>
      </c>
      <c r="O2159" s="75">
        <v>35000000</v>
      </c>
      <c r="P2159" s="8">
        <v>35000000</v>
      </c>
      <c r="Q2159" s="2">
        <v>0</v>
      </c>
      <c r="R2159" s="2">
        <v>0</v>
      </c>
      <c r="S2159" s="2" t="s">
        <v>33</v>
      </c>
      <c r="T2159" s="2" t="s">
        <v>3234</v>
      </c>
      <c r="U2159" s="2" t="s">
        <v>3235</v>
      </c>
      <c r="V2159" s="2" t="s">
        <v>3236</v>
      </c>
      <c r="W2159" s="2" t="s">
        <v>3237</v>
      </c>
      <c r="X2159" s="2">
        <v>3241000</v>
      </c>
      <c r="Y2159" s="117" t="s">
        <v>3238</v>
      </c>
    </row>
    <row r="2160" spans="1:25" ht="150" x14ac:dyDescent="0.2">
      <c r="A2160" s="2" t="s">
        <v>3392</v>
      </c>
      <c r="B2160" s="2" t="s">
        <v>3231</v>
      </c>
      <c r="C2160" s="2" t="s">
        <v>3240</v>
      </c>
      <c r="D2160" s="2" t="s">
        <v>3241</v>
      </c>
      <c r="E2160" s="2">
        <v>80131501</v>
      </c>
      <c r="F2160" s="2" t="s">
        <v>3393</v>
      </c>
      <c r="G2160" s="3">
        <v>10</v>
      </c>
      <c r="H2160" s="3">
        <v>10</v>
      </c>
      <c r="I2160" s="3">
        <v>9</v>
      </c>
      <c r="J2160" s="2">
        <v>1</v>
      </c>
      <c r="K2160" s="2" t="s">
        <v>30</v>
      </c>
      <c r="L2160" s="2" t="s">
        <v>31</v>
      </c>
      <c r="M2160" s="2" t="s">
        <v>3242</v>
      </c>
      <c r="N2160" s="2">
        <v>0</v>
      </c>
      <c r="O2160" s="75">
        <v>109658061</v>
      </c>
      <c r="P2160" s="8">
        <v>109658061</v>
      </c>
      <c r="Q2160" s="2">
        <v>0</v>
      </c>
      <c r="R2160" s="2">
        <v>0</v>
      </c>
      <c r="S2160" s="2" t="s">
        <v>33</v>
      </c>
      <c r="T2160" s="2" t="s">
        <v>3234</v>
      </c>
      <c r="U2160" s="2" t="s">
        <v>3235</v>
      </c>
      <c r="V2160" s="2" t="s">
        <v>3236</v>
      </c>
      <c r="W2160" s="2" t="s">
        <v>3237</v>
      </c>
      <c r="X2160" s="2">
        <v>3241000</v>
      </c>
      <c r="Y2160" s="117" t="s">
        <v>3238</v>
      </c>
    </row>
    <row r="2161" spans="1:25" ht="150" x14ac:dyDescent="0.2">
      <c r="A2161" s="2" t="s">
        <v>3394</v>
      </c>
      <c r="B2161" s="2" t="s">
        <v>3231</v>
      </c>
      <c r="C2161" s="2" t="s">
        <v>3240</v>
      </c>
      <c r="D2161" s="2" t="s">
        <v>3241</v>
      </c>
      <c r="E2161" s="2">
        <v>80131501</v>
      </c>
      <c r="F2161" s="2" t="s">
        <v>3395</v>
      </c>
      <c r="G2161" s="3">
        <v>10</v>
      </c>
      <c r="H2161" s="3">
        <v>10</v>
      </c>
      <c r="I2161" s="3">
        <v>9</v>
      </c>
      <c r="J2161" s="2">
        <v>1</v>
      </c>
      <c r="K2161" s="2" t="s">
        <v>30</v>
      </c>
      <c r="L2161" s="2" t="s">
        <v>31</v>
      </c>
      <c r="M2161" s="2" t="s">
        <v>3242</v>
      </c>
      <c r="N2161" s="2">
        <v>0</v>
      </c>
      <c r="O2161" s="75">
        <v>412616790</v>
      </c>
      <c r="P2161" s="8">
        <v>412616790</v>
      </c>
      <c r="Q2161" s="2">
        <v>0</v>
      </c>
      <c r="R2161" s="2">
        <v>0</v>
      </c>
      <c r="S2161" s="2" t="s">
        <v>33</v>
      </c>
      <c r="T2161" s="2" t="s">
        <v>3234</v>
      </c>
      <c r="U2161" s="2" t="s">
        <v>3235</v>
      </c>
      <c r="V2161" s="2" t="s">
        <v>3236</v>
      </c>
      <c r="W2161" s="2" t="s">
        <v>3237</v>
      </c>
      <c r="X2161" s="2">
        <v>3241000</v>
      </c>
      <c r="Y2161" s="117" t="s">
        <v>3238</v>
      </c>
    </row>
    <row r="2162" spans="1:25" ht="210" x14ac:dyDescent="0.2">
      <c r="A2162" s="2" t="s">
        <v>3396</v>
      </c>
      <c r="B2162" s="2" t="s">
        <v>3231</v>
      </c>
      <c r="C2162" s="2" t="s">
        <v>3240</v>
      </c>
      <c r="D2162" s="2" t="s">
        <v>3241</v>
      </c>
      <c r="E2162" s="2">
        <v>80131501</v>
      </c>
      <c r="F2162" s="2" t="s">
        <v>3397</v>
      </c>
      <c r="G2162" s="3">
        <v>11</v>
      </c>
      <c r="H2162" s="3">
        <v>11</v>
      </c>
      <c r="I2162" s="3">
        <v>9</v>
      </c>
      <c r="J2162" s="2">
        <v>1</v>
      </c>
      <c r="K2162" s="2" t="s">
        <v>30</v>
      </c>
      <c r="L2162" s="2" t="s">
        <v>31</v>
      </c>
      <c r="M2162" s="2" t="s">
        <v>3242</v>
      </c>
      <c r="N2162" s="2">
        <v>0</v>
      </c>
      <c r="O2162" s="75">
        <v>77282325</v>
      </c>
      <c r="P2162" s="8">
        <v>77282325</v>
      </c>
      <c r="Q2162" s="2">
        <v>0</v>
      </c>
      <c r="R2162" s="2">
        <v>0</v>
      </c>
      <c r="S2162" s="2" t="s">
        <v>33</v>
      </c>
      <c r="T2162" s="2" t="s">
        <v>3234</v>
      </c>
      <c r="U2162" s="2" t="s">
        <v>3235</v>
      </c>
      <c r="V2162" s="2" t="s">
        <v>3236</v>
      </c>
      <c r="W2162" s="2" t="s">
        <v>3237</v>
      </c>
      <c r="X2162" s="2">
        <v>3241000</v>
      </c>
      <c r="Y2162" s="117" t="s">
        <v>3238</v>
      </c>
    </row>
    <row r="2163" spans="1:25" ht="150" x14ac:dyDescent="0.2">
      <c r="A2163" s="2" t="s">
        <v>3398</v>
      </c>
      <c r="B2163" s="2" t="s">
        <v>3231</v>
      </c>
      <c r="C2163" s="2" t="s">
        <v>3240</v>
      </c>
      <c r="D2163" s="2" t="s">
        <v>3241</v>
      </c>
      <c r="E2163" s="2">
        <v>80131501</v>
      </c>
      <c r="F2163" s="2" t="s">
        <v>3399</v>
      </c>
      <c r="G2163" s="3">
        <v>7</v>
      </c>
      <c r="H2163" s="3">
        <v>7</v>
      </c>
      <c r="I2163" s="3">
        <v>8</v>
      </c>
      <c r="J2163" s="2">
        <v>1</v>
      </c>
      <c r="K2163" s="2" t="s">
        <v>30</v>
      </c>
      <c r="L2163" s="2" t="s">
        <v>31</v>
      </c>
      <c r="M2163" s="2" t="s">
        <v>3242</v>
      </c>
      <c r="N2163" s="2">
        <v>0</v>
      </c>
      <c r="O2163" s="75">
        <v>384952000</v>
      </c>
      <c r="P2163" s="75">
        <v>384952000</v>
      </c>
      <c r="Q2163" s="2">
        <v>0</v>
      </c>
      <c r="R2163" s="2">
        <v>0</v>
      </c>
      <c r="S2163" s="2" t="s">
        <v>33</v>
      </c>
      <c r="T2163" s="2" t="s">
        <v>3234</v>
      </c>
      <c r="U2163" s="2" t="s">
        <v>3235</v>
      </c>
      <c r="V2163" s="2" t="s">
        <v>3236</v>
      </c>
      <c r="W2163" s="2" t="s">
        <v>3237</v>
      </c>
      <c r="X2163" s="2">
        <v>3241000</v>
      </c>
      <c r="Y2163" s="117" t="s">
        <v>3238</v>
      </c>
    </row>
    <row r="2164" spans="1:25" ht="180" x14ac:dyDescent="0.2">
      <c r="A2164" s="2" t="s">
        <v>3400</v>
      </c>
      <c r="B2164" s="2" t="s">
        <v>3231</v>
      </c>
      <c r="C2164" s="2" t="s">
        <v>3240</v>
      </c>
      <c r="D2164" s="2" t="s">
        <v>3241</v>
      </c>
      <c r="E2164" s="2">
        <v>80131501</v>
      </c>
      <c r="F2164" s="2" t="s">
        <v>3401</v>
      </c>
      <c r="G2164" s="3">
        <v>7</v>
      </c>
      <c r="H2164" s="3">
        <v>7</v>
      </c>
      <c r="I2164" s="3">
        <v>10</v>
      </c>
      <c r="J2164" s="2">
        <v>1</v>
      </c>
      <c r="K2164" s="2" t="s">
        <v>30</v>
      </c>
      <c r="L2164" s="2" t="s">
        <v>31</v>
      </c>
      <c r="M2164" s="2" t="s">
        <v>3242</v>
      </c>
      <c r="N2164" s="2">
        <v>0</v>
      </c>
      <c r="O2164" s="75">
        <v>420634420</v>
      </c>
      <c r="P2164" s="8">
        <v>420634420</v>
      </c>
      <c r="Q2164" s="2">
        <v>0</v>
      </c>
      <c r="R2164" s="2">
        <v>0</v>
      </c>
      <c r="S2164" s="2" t="s">
        <v>33</v>
      </c>
      <c r="T2164" s="2" t="s">
        <v>3234</v>
      </c>
      <c r="U2164" s="2" t="s">
        <v>3235</v>
      </c>
      <c r="V2164" s="2" t="s">
        <v>3236</v>
      </c>
      <c r="W2164" s="2" t="s">
        <v>3237</v>
      </c>
      <c r="X2164" s="2">
        <v>3241000</v>
      </c>
      <c r="Y2164" s="117" t="s">
        <v>3238</v>
      </c>
    </row>
    <row r="2165" spans="1:25" ht="165" x14ac:dyDescent="0.2">
      <c r="A2165" s="2" t="s">
        <v>3402</v>
      </c>
      <c r="B2165" s="2" t="s">
        <v>3231</v>
      </c>
      <c r="C2165" s="2" t="s">
        <v>3240</v>
      </c>
      <c r="D2165" s="2" t="s">
        <v>3241</v>
      </c>
      <c r="E2165" s="2">
        <v>80131501</v>
      </c>
      <c r="F2165" s="2" t="s">
        <v>3403</v>
      </c>
      <c r="G2165" s="3">
        <v>6</v>
      </c>
      <c r="H2165" s="3">
        <v>6</v>
      </c>
      <c r="I2165" s="3">
        <v>12</v>
      </c>
      <c r="J2165" s="2">
        <v>1</v>
      </c>
      <c r="K2165" s="2" t="s">
        <v>30</v>
      </c>
      <c r="L2165" s="2" t="s">
        <v>31</v>
      </c>
      <c r="M2165" s="2" t="s">
        <v>3242</v>
      </c>
      <c r="N2165" s="2">
        <v>0</v>
      </c>
      <c r="O2165" s="75">
        <v>84000000</v>
      </c>
      <c r="P2165" s="8">
        <v>84000000</v>
      </c>
      <c r="Q2165" s="2">
        <v>0</v>
      </c>
      <c r="R2165" s="2">
        <v>0</v>
      </c>
      <c r="S2165" s="2" t="s">
        <v>33</v>
      </c>
      <c r="T2165" s="2" t="s">
        <v>3234</v>
      </c>
      <c r="U2165" s="2" t="s">
        <v>3235</v>
      </c>
      <c r="V2165" s="2" t="s">
        <v>3236</v>
      </c>
      <c r="W2165" s="2" t="s">
        <v>3237</v>
      </c>
      <c r="X2165" s="2">
        <v>3241000</v>
      </c>
      <c r="Y2165" s="117" t="s">
        <v>3238</v>
      </c>
    </row>
    <row r="2166" spans="1:25" ht="150" x14ac:dyDescent="0.2">
      <c r="A2166" s="2" t="s">
        <v>3404</v>
      </c>
      <c r="B2166" s="2" t="s">
        <v>3231</v>
      </c>
      <c r="C2166" s="2" t="s">
        <v>3240</v>
      </c>
      <c r="D2166" s="2" t="s">
        <v>3241</v>
      </c>
      <c r="E2166" s="2">
        <v>80131501</v>
      </c>
      <c r="F2166" s="2" t="s">
        <v>3405</v>
      </c>
      <c r="G2166" s="3">
        <v>7</v>
      </c>
      <c r="H2166" s="3">
        <v>7</v>
      </c>
      <c r="I2166" s="3">
        <v>7</v>
      </c>
      <c r="J2166" s="2">
        <v>1</v>
      </c>
      <c r="K2166" s="2" t="s">
        <v>30</v>
      </c>
      <c r="L2166" s="2" t="s">
        <v>31</v>
      </c>
      <c r="M2166" s="2" t="s">
        <v>3242</v>
      </c>
      <c r="N2166" s="2">
        <v>0</v>
      </c>
      <c r="O2166" s="75">
        <v>60314597</v>
      </c>
      <c r="P2166" s="8">
        <v>60314597</v>
      </c>
      <c r="Q2166" s="2">
        <v>0</v>
      </c>
      <c r="R2166" s="2">
        <v>0</v>
      </c>
      <c r="S2166" s="2" t="s">
        <v>33</v>
      </c>
      <c r="T2166" s="2" t="s">
        <v>3234</v>
      </c>
      <c r="U2166" s="2" t="s">
        <v>3235</v>
      </c>
      <c r="V2166" s="2" t="s">
        <v>3236</v>
      </c>
      <c r="W2166" s="2" t="s">
        <v>3237</v>
      </c>
      <c r="X2166" s="2">
        <v>3241000</v>
      </c>
      <c r="Y2166" s="117" t="s">
        <v>3238</v>
      </c>
    </row>
    <row r="2167" spans="1:25" ht="150" x14ac:dyDescent="0.2">
      <c r="A2167" s="2" t="s">
        <v>3406</v>
      </c>
      <c r="B2167" s="2" t="s">
        <v>3231</v>
      </c>
      <c r="C2167" s="2" t="s">
        <v>3240</v>
      </c>
      <c r="D2167" s="2" t="s">
        <v>3241</v>
      </c>
      <c r="E2167" s="2">
        <v>80131501</v>
      </c>
      <c r="F2167" s="2" t="s">
        <v>3407</v>
      </c>
      <c r="G2167" s="3">
        <v>7</v>
      </c>
      <c r="H2167" s="3">
        <v>7</v>
      </c>
      <c r="I2167" s="3">
        <v>7</v>
      </c>
      <c r="J2167" s="2">
        <v>1</v>
      </c>
      <c r="K2167" s="2" t="s">
        <v>30</v>
      </c>
      <c r="L2167" s="2" t="s">
        <v>31</v>
      </c>
      <c r="M2167" s="2" t="s">
        <v>3242</v>
      </c>
      <c r="N2167" s="2">
        <v>0</v>
      </c>
      <c r="O2167" s="75">
        <v>38912006</v>
      </c>
      <c r="P2167" s="8">
        <v>38912006</v>
      </c>
      <c r="Q2167" s="2">
        <v>0</v>
      </c>
      <c r="R2167" s="2">
        <v>0</v>
      </c>
      <c r="S2167" s="2" t="s">
        <v>33</v>
      </c>
      <c r="T2167" s="2" t="s">
        <v>3234</v>
      </c>
      <c r="U2167" s="2" t="s">
        <v>3235</v>
      </c>
      <c r="V2167" s="2" t="s">
        <v>3236</v>
      </c>
      <c r="W2167" s="2" t="s">
        <v>3237</v>
      </c>
      <c r="X2167" s="2">
        <v>3241000</v>
      </c>
      <c r="Y2167" s="117" t="s">
        <v>3238</v>
      </c>
    </row>
    <row r="2168" spans="1:25" ht="180" x14ac:dyDescent="0.2">
      <c r="A2168" s="2" t="s">
        <v>3408</v>
      </c>
      <c r="B2168" s="2" t="s">
        <v>3231</v>
      </c>
      <c r="C2168" s="2" t="s">
        <v>3240</v>
      </c>
      <c r="D2168" s="2" t="s">
        <v>3241</v>
      </c>
      <c r="E2168" s="2">
        <v>80131501</v>
      </c>
      <c r="F2168" s="2" t="s">
        <v>3409</v>
      </c>
      <c r="G2168" s="3">
        <v>7</v>
      </c>
      <c r="H2168" s="3">
        <v>7</v>
      </c>
      <c r="I2168" s="3">
        <v>10</v>
      </c>
      <c r="J2168" s="2">
        <v>1</v>
      </c>
      <c r="K2168" s="2" t="s">
        <v>30</v>
      </c>
      <c r="L2168" s="2" t="s">
        <v>31</v>
      </c>
      <c r="M2168" s="2" t="s">
        <v>3242</v>
      </c>
      <c r="N2168" s="2">
        <v>0</v>
      </c>
      <c r="O2168" s="75">
        <v>244583170</v>
      </c>
      <c r="P2168" s="8">
        <v>244583170</v>
      </c>
      <c r="Q2168" s="2">
        <v>0</v>
      </c>
      <c r="R2168" s="2">
        <v>0</v>
      </c>
      <c r="S2168" s="2" t="s">
        <v>33</v>
      </c>
      <c r="T2168" s="2" t="s">
        <v>3234</v>
      </c>
      <c r="U2168" s="2" t="s">
        <v>3235</v>
      </c>
      <c r="V2168" s="2" t="s">
        <v>3236</v>
      </c>
      <c r="W2168" s="2" t="s">
        <v>3237</v>
      </c>
      <c r="X2168" s="2">
        <v>3241000</v>
      </c>
      <c r="Y2168" s="117" t="s">
        <v>3238</v>
      </c>
    </row>
    <row r="2169" spans="1:25" ht="150" x14ac:dyDescent="0.2">
      <c r="A2169" s="2" t="s">
        <v>3410</v>
      </c>
      <c r="B2169" s="2" t="s">
        <v>3231</v>
      </c>
      <c r="C2169" s="2" t="s">
        <v>3240</v>
      </c>
      <c r="D2169" s="2" t="s">
        <v>3241</v>
      </c>
      <c r="E2169" s="2">
        <v>80131501</v>
      </c>
      <c r="F2169" s="2" t="s">
        <v>3411</v>
      </c>
      <c r="G2169" s="3">
        <v>1</v>
      </c>
      <c r="H2169" s="3">
        <v>1</v>
      </c>
      <c r="I2169" s="3">
        <v>12</v>
      </c>
      <c r="J2169" s="2">
        <v>1</v>
      </c>
      <c r="K2169" s="2" t="s">
        <v>30</v>
      </c>
      <c r="L2169" s="2" t="s">
        <v>31</v>
      </c>
      <c r="M2169" s="2" t="s">
        <v>3242</v>
      </c>
      <c r="N2169" s="2">
        <v>0</v>
      </c>
      <c r="O2169" s="75">
        <v>58458036</v>
      </c>
      <c r="P2169" s="8">
        <v>58458036</v>
      </c>
      <c r="Q2169" s="2">
        <v>0</v>
      </c>
      <c r="R2169" s="2">
        <v>0</v>
      </c>
      <c r="S2169" s="2" t="s">
        <v>33</v>
      </c>
      <c r="T2169" s="2" t="s">
        <v>3234</v>
      </c>
      <c r="U2169" s="2" t="s">
        <v>3235</v>
      </c>
      <c r="V2169" s="2" t="s">
        <v>3236</v>
      </c>
      <c r="W2169" s="2" t="s">
        <v>3237</v>
      </c>
      <c r="X2169" s="2">
        <v>3241000</v>
      </c>
      <c r="Y2169" s="117" t="s">
        <v>3238</v>
      </c>
    </row>
    <row r="2170" spans="1:25" ht="150" x14ac:dyDescent="0.2">
      <c r="A2170" s="2" t="s">
        <v>3412</v>
      </c>
      <c r="B2170" s="2" t="s">
        <v>3231</v>
      </c>
      <c r="C2170" s="2" t="s">
        <v>3240</v>
      </c>
      <c r="D2170" s="2" t="s">
        <v>3241</v>
      </c>
      <c r="E2170" s="2">
        <v>80131501</v>
      </c>
      <c r="F2170" s="2" t="s">
        <v>3413</v>
      </c>
      <c r="G2170" s="3">
        <v>6</v>
      </c>
      <c r="H2170" s="3">
        <v>6</v>
      </c>
      <c r="I2170" s="3">
        <v>7</v>
      </c>
      <c r="J2170" s="2">
        <v>1</v>
      </c>
      <c r="K2170" s="2" t="s">
        <v>30</v>
      </c>
      <c r="L2170" s="2" t="s">
        <v>31</v>
      </c>
      <c r="M2170" s="2" t="s">
        <v>3242</v>
      </c>
      <c r="N2170" s="2">
        <v>0</v>
      </c>
      <c r="O2170" s="75">
        <v>21875000</v>
      </c>
      <c r="P2170" s="8">
        <v>21875000</v>
      </c>
      <c r="Q2170" s="2">
        <v>0</v>
      </c>
      <c r="R2170" s="2">
        <v>0</v>
      </c>
      <c r="S2170" s="2" t="s">
        <v>33</v>
      </c>
      <c r="T2170" s="2" t="s">
        <v>3234</v>
      </c>
      <c r="U2170" s="2" t="s">
        <v>3235</v>
      </c>
      <c r="V2170" s="2" t="s">
        <v>3236</v>
      </c>
      <c r="W2170" s="2" t="s">
        <v>3237</v>
      </c>
      <c r="X2170" s="2">
        <v>3241000</v>
      </c>
      <c r="Y2170" s="117" t="s">
        <v>3238</v>
      </c>
    </row>
    <row r="2171" spans="1:25" ht="120" x14ac:dyDescent="0.2">
      <c r="A2171" s="2" t="s">
        <v>3414</v>
      </c>
      <c r="B2171" s="2" t="str">
        <f>IFERROR(VLOOKUP(VALUE(MID(A2171,1,IF(VALUE(MID(A2171,1,3))=898,3,4))),[16]Hoja1!$A$3:$K$222,2,0),"")</f>
        <v>1072 Evaluar para transformar y mejorar</v>
      </c>
      <c r="C2171" s="2" t="s">
        <v>3415</v>
      </c>
      <c r="D2171" s="2" t="s">
        <v>3416</v>
      </c>
      <c r="E2171" s="2">
        <v>80111501</v>
      </c>
      <c r="F2171" s="28" t="s">
        <v>3417</v>
      </c>
      <c r="G2171" s="3">
        <v>1</v>
      </c>
      <c r="H2171" s="3">
        <v>1</v>
      </c>
      <c r="I2171" s="28">
        <v>11.5</v>
      </c>
      <c r="J2171" s="2">
        <v>1</v>
      </c>
      <c r="K2171" s="2" t="s">
        <v>30</v>
      </c>
      <c r="L2171" s="2" t="str">
        <f>IF(K2171=[16]Hoja3!$B$2,[16]Hoja3!$A$2,IF(K2171=[16]Hoja3!$B$3,[16]Hoja3!$A$3,IF(K2171=[16]Hoja3!$B$4,[16]Hoja3!$A$4,IF(K2171=[16]Hoja3!$B$5,[16]Hoja3!$A$5,IF(K2171=[16]Hoja3!$B$6,[16]Hoja3!$A$6,IF(K2171=[16]Hoja3!$B$7,[16]Hoja3!$A$7,IF(K2171=[16]Hoja3!$B$8,[16]Hoja3!$A$8,IF(K2171=[16]Hoja3!$B$9,[16]Hoja3!$A$9,IF(K2171=[16]Hoja3!$B$10,[16]Hoja3!$A$10,IF(K2171=[16]Hoja3!$B$11,[16]Hoja3!$A$11,IF(K2171=[16]Hoja3!$B$12,[16]Hoja3!$A$12,IF(K2171=[16]Hoja3!$B$13,[16]Hoja3!$A$13,IF(K2171=[16]Hoja3!$B$14,[16]Hoja3!$A$14,"")))))))))))))</f>
        <v>CCE-05</v>
      </c>
      <c r="M2171" s="14" t="s">
        <v>57</v>
      </c>
      <c r="N2171" s="2">
        <v>0</v>
      </c>
      <c r="O2171" s="32">
        <f>8652000*I2171</f>
        <v>99498000</v>
      </c>
      <c r="P2171" s="32">
        <f>+O2171</f>
        <v>99498000</v>
      </c>
      <c r="Q2171" s="1">
        <v>0</v>
      </c>
      <c r="R2171" s="2">
        <v>0</v>
      </c>
      <c r="S2171" s="15" t="s">
        <v>869</v>
      </c>
      <c r="T2171" s="15" t="s">
        <v>1737</v>
      </c>
      <c r="U2171" s="15" t="s">
        <v>3418</v>
      </c>
      <c r="V2171" s="15" t="s">
        <v>3419</v>
      </c>
      <c r="W2171" s="15" t="s">
        <v>3420</v>
      </c>
      <c r="X2171" s="2">
        <v>3241000</v>
      </c>
      <c r="Y2171" s="2" t="s">
        <v>3421</v>
      </c>
    </row>
    <row r="2172" spans="1:25" ht="120" x14ac:dyDescent="0.2">
      <c r="A2172" s="2" t="s">
        <v>3422</v>
      </c>
      <c r="B2172" s="2" t="str">
        <f>IFERROR(VLOOKUP(VALUE(MID(A2172,1,IF(VALUE(MID(A2172,1,3))=898,3,4))),[16]Hoja1!$A$3:$K$222,2,0),"")</f>
        <v>1072 Evaluar para transformar y mejorar</v>
      </c>
      <c r="C2172" s="2" t="s">
        <v>3415</v>
      </c>
      <c r="D2172" s="2" t="s">
        <v>3416</v>
      </c>
      <c r="E2172" s="2">
        <v>80111501</v>
      </c>
      <c r="F2172" s="28" t="s">
        <v>3423</v>
      </c>
      <c r="G2172" s="3">
        <v>1</v>
      </c>
      <c r="H2172" s="3">
        <v>1</v>
      </c>
      <c r="I2172" s="28">
        <v>11.5</v>
      </c>
      <c r="J2172" s="2">
        <v>1</v>
      </c>
      <c r="K2172" s="2" t="s">
        <v>30</v>
      </c>
      <c r="L2172" s="2" t="str">
        <f>IF(K2172=[16]Hoja3!$B$2,[16]Hoja3!$A$2,IF(K2172=[16]Hoja3!$B$3,[16]Hoja3!$A$3,IF(K2172=[16]Hoja3!$B$4,[16]Hoja3!$A$4,IF(K2172=[16]Hoja3!$B$5,[16]Hoja3!$A$5,IF(K2172=[16]Hoja3!$B$6,[16]Hoja3!$A$6,IF(K2172=[16]Hoja3!$B$7,[16]Hoja3!$A$7,IF(K2172=[16]Hoja3!$B$8,[16]Hoja3!$A$8,IF(K2172=[16]Hoja3!$B$9,[16]Hoja3!$A$9,IF(K2172=[16]Hoja3!$B$10,[16]Hoja3!$A$10,IF(K2172=[16]Hoja3!$B$11,[16]Hoja3!$A$11,IF(K2172=[16]Hoja3!$B$12,[16]Hoja3!$A$12,IF(K2172=[16]Hoja3!$B$13,[16]Hoja3!$A$13,IF(K2172=[16]Hoja3!$B$14,[16]Hoja3!$A$14,"")))))))))))))</f>
        <v>CCE-05</v>
      </c>
      <c r="M2172" s="14" t="s">
        <v>57</v>
      </c>
      <c r="N2172" s="2">
        <v>0</v>
      </c>
      <c r="O2172" s="32">
        <f>6760000*I2172</f>
        <v>77740000</v>
      </c>
      <c r="P2172" s="32">
        <f t="shared" ref="P2172:P2184" si="1">+O2172</f>
        <v>77740000</v>
      </c>
      <c r="Q2172" s="1">
        <v>0</v>
      </c>
      <c r="R2172" s="2">
        <v>0</v>
      </c>
      <c r="S2172" s="15" t="s">
        <v>869</v>
      </c>
      <c r="T2172" s="15" t="s">
        <v>1737</v>
      </c>
      <c r="U2172" s="15" t="s">
        <v>3418</v>
      </c>
      <c r="V2172" s="15" t="s">
        <v>3419</v>
      </c>
      <c r="W2172" s="15" t="s">
        <v>3420</v>
      </c>
      <c r="X2172" s="2">
        <v>3241000</v>
      </c>
      <c r="Y2172" s="2" t="s">
        <v>3421</v>
      </c>
    </row>
    <row r="2173" spans="1:25" ht="105" x14ac:dyDescent="0.2">
      <c r="A2173" s="2" t="s">
        <v>3424</v>
      </c>
      <c r="B2173" s="2" t="str">
        <f>IFERROR(VLOOKUP(VALUE(MID(A2173,1,IF(VALUE(MID(A2173,1,3))=898,3,4))),[16]Hoja1!$A$3:$K$222,2,0),"")</f>
        <v>1072 Evaluar para transformar y mejorar</v>
      </c>
      <c r="C2173" s="2" t="s">
        <v>3415</v>
      </c>
      <c r="D2173" s="2" t="s">
        <v>3425</v>
      </c>
      <c r="E2173" s="2">
        <v>80111501</v>
      </c>
      <c r="F2173" s="28" t="s">
        <v>3426</v>
      </c>
      <c r="G2173" s="3">
        <v>1</v>
      </c>
      <c r="H2173" s="3">
        <v>1</v>
      </c>
      <c r="I2173" s="28">
        <v>11.5</v>
      </c>
      <c r="J2173" s="2">
        <v>1</v>
      </c>
      <c r="K2173" s="2" t="s">
        <v>30</v>
      </c>
      <c r="L2173" s="2" t="str">
        <f>IF(K2173=[16]Hoja3!$B$2,[16]Hoja3!$A$2,IF(K2173=[16]Hoja3!$B$3,[16]Hoja3!$A$3,IF(K2173=[16]Hoja3!$B$4,[16]Hoja3!$A$4,IF(K2173=[16]Hoja3!$B$5,[16]Hoja3!$A$5,IF(K2173=[16]Hoja3!$B$6,[16]Hoja3!$A$6,IF(K2173=[16]Hoja3!$B$7,[16]Hoja3!$A$7,IF(K2173=[16]Hoja3!$B$8,[16]Hoja3!$A$8,IF(K2173=[16]Hoja3!$B$9,[16]Hoja3!$A$9,IF(K2173=[16]Hoja3!$B$10,[16]Hoja3!$A$10,IF(K2173=[16]Hoja3!$B$11,[16]Hoja3!$A$11,IF(K2173=[16]Hoja3!$B$12,[16]Hoja3!$A$12,IF(K2173=[16]Hoja3!$B$13,[16]Hoja3!$A$13,IF(K2173=[16]Hoja3!$B$14,[16]Hoja3!$A$14,"")))))))))))))</f>
        <v>CCE-05</v>
      </c>
      <c r="M2173" s="14" t="s">
        <v>57</v>
      </c>
      <c r="N2173" s="2">
        <v>0</v>
      </c>
      <c r="O2173" s="32">
        <f>4992000*I2173</f>
        <v>57408000</v>
      </c>
      <c r="P2173" s="32">
        <f t="shared" si="1"/>
        <v>57408000</v>
      </c>
      <c r="Q2173" s="1">
        <v>0</v>
      </c>
      <c r="R2173" s="2">
        <v>0</v>
      </c>
      <c r="S2173" s="15" t="s">
        <v>869</v>
      </c>
      <c r="T2173" s="15" t="s">
        <v>1737</v>
      </c>
      <c r="U2173" s="15" t="s">
        <v>3418</v>
      </c>
      <c r="V2173" s="15" t="s">
        <v>3419</v>
      </c>
      <c r="W2173" s="15" t="s">
        <v>3420</v>
      </c>
      <c r="X2173" s="2">
        <v>3241000</v>
      </c>
      <c r="Y2173" s="2" t="s">
        <v>3421</v>
      </c>
    </row>
    <row r="2174" spans="1:25" ht="120" x14ac:dyDescent="0.2">
      <c r="A2174" s="2" t="s">
        <v>3427</v>
      </c>
      <c r="B2174" s="2" t="str">
        <f>IFERROR(VLOOKUP(VALUE(MID(A2174,1,IF(VALUE(MID(A2174,1,3))=898,3,4))),[16]Hoja1!$A$3:$K$222,2,0),"")</f>
        <v>1072 Evaluar para transformar y mejorar</v>
      </c>
      <c r="C2174" s="2" t="s">
        <v>3415</v>
      </c>
      <c r="D2174" s="2" t="s">
        <v>3425</v>
      </c>
      <c r="E2174" s="2">
        <v>80111501</v>
      </c>
      <c r="F2174" s="10" t="s">
        <v>3428</v>
      </c>
      <c r="G2174" s="3">
        <v>1</v>
      </c>
      <c r="H2174" s="3">
        <v>1</v>
      </c>
      <c r="I2174" s="28">
        <v>11.5</v>
      </c>
      <c r="J2174" s="2">
        <v>1</v>
      </c>
      <c r="K2174" s="2" t="s">
        <v>30</v>
      </c>
      <c r="L2174" s="2" t="str">
        <f>IF(K2174=[16]Hoja3!$B$2,[16]Hoja3!$A$2,IF(K2174=[16]Hoja3!$B$3,[16]Hoja3!$A$3,IF(K2174=[16]Hoja3!$B$4,[16]Hoja3!$A$4,IF(K2174=[16]Hoja3!$B$5,[16]Hoja3!$A$5,IF(K2174=[16]Hoja3!$B$6,[16]Hoja3!$A$6,IF(K2174=[16]Hoja3!$B$7,[16]Hoja3!$A$7,IF(K2174=[16]Hoja3!$B$8,[16]Hoja3!$A$8,IF(K2174=[16]Hoja3!$B$9,[16]Hoja3!$A$9,IF(K2174=[16]Hoja3!$B$10,[16]Hoja3!$A$10,IF(K2174=[16]Hoja3!$B$11,[16]Hoja3!$A$11,IF(K2174=[16]Hoja3!$B$12,[16]Hoja3!$A$12,IF(K2174=[16]Hoja3!$B$13,[16]Hoja3!$A$13,IF(K2174=[16]Hoja3!$B$14,[16]Hoja3!$A$14,"")))))))))))))</f>
        <v>CCE-05</v>
      </c>
      <c r="M2174" s="14" t="s">
        <v>57</v>
      </c>
      <c r="N2174" s="2">
        <v>0</v>
      </c>
      <c r="O2174" s="32">
        <f>6273280*I2174</f>
        <v>72142720</v>
      </c>
      <c r="P2174" s="32">
        <f t="shared" si="1"/>
        <v>72142720</v>
      </c>
      <c r="Q2174" s="1">
        <v>0</v>
      </c>
      <c r="R2174" s="2">
        <v>0</v>
      </c>
      <c r="S2174" s="15" t="s">
        <v>869</v>
      </c>
      <c r="T2174" s="15" t="s">
        <v>1737</v>
      </c>
      <c r="U2174" s="15" t="s">
        <v>3418</v>
      </c>
      <c r="V2174" s="15" t="s">
        <v>3419</v>
      </c>
      <c r="W2174" s="15" t="s">
        <v>3420</v>
      </c>
      <c r="X2174" s="2">
        <v>3241000</v>
      </c>
      <c r="Y2174" s="2" t="s">
        <v>3421</v>
      </c>
    </row>
    <row r="2175" spans="1:25" ht="135" x14ac:dyDescent="0.2">
      <c r="A2175" s="2" t="s">
        <v>3429</v>
      </c>
      <c r="B2175" s="2" t="str">
        <f>IFERROR(VLOOKUP(VALUE(MID(A2175,1,IF(VALUE(MID(A2175,1,3))=898,3,4))),[16]Hoja1!$A$3:$K$222,2,0),"")</f>
        <v/>
      </c>
      <c r="C2175" s="2" t="s">
        <v>3415</v>
      </c>
      <c r="D2175" s="2" t="s">
        <v>3425</v>
      </c>
      <c r="E2175" s="2">
        <v>80111501</v>
      </c>
      <c r="F2175" s="28" t="s">
        <v>3430</v>
      </c>
      <c r="G2175" s="3">
        <v>1</v>
      </c>
      <c r="H2175" s="3">
        <v>1</v>
      </c>
      <c r="I2175" s="28">
        <v>11.5</v>
      </c>
      <c r="J2175" s="2">
        <v>1</v>
      </c>
      <c r="K2175" s="2" t="s">
        <v>30</v>
      </c>
      <c r="L2175" s="2" t="str">
        <f>IF(K2175=[16]Hoja3!$B$2,[16]Hoja3!$A$2,IF(K2175=[16]Hoja3!$B$3,[16]Hoja3!$A$3,IF(K2175=[16]Hoja3!$B$4,[16]Hoja3!$A$4,IF(K2175=[16]Hoja3!$B$5,[16]Hoja3!$A$5,IF(K2175=[16]Hoja3!$B$6,[16]Hoja3!$A$6,IF(K2175=[16]Hoja3!$B$7,[16]Hoja3!$A$7,IF(K2175=[16]Hoja3!$B$8,[16]Hoja3!$A$8,IF(K2175=[16]Hoja3!$B$9,[16]Hoja3!$A$9,IF(K2175=[16]Hoja3!$B$10,[16]Hoja3!$A$10,IF(K2175=[16]Hoja3!$B$11,[16]Hoja3!$A$11,IF(K2175=[16]Hoja3!$B$12,[16]Hoja3!$A$12,IF(K2175=[16]Hoja3!$B$13,[16]Hoja3!$A$13,IF(K2175=[16]Hoja3!$B$14,[16]Hoja3!$A$14,"")))))))))))))</f>
        <v>CCE-05</v>
      </c>
      <c r="M2175" s="14" t="s">
        <v>57</v>
      </c>
      <c r="N2175" s="2">
        <v>0</v>
      </c>
      <c r="O2175" s="32">
        <f>5732430*I2175</f>
        <v>65922945</v>
      </c>
      <c r="P2175" s="32">
        <f t="shared" si="1"/>
        <v>65922945</v>
      </c>
      <c r="Q2175" s="1">
        <v>0</v>
      </c>
      <c r="R2175" s="2">
        <v>0</v>
      </c>
      <c r="S2175" s="15" t="s">
        <v>869</v>
      </c>
      <c r="T2175" s="15" t="s">
        <v>1737</v>
      </c>
      <c r="U2175" s="15" t="s">
        <v>3418</v>
      </c>
      <c r="V2175" s="15" t="s">
        <v>3419</v>
      </c>
      <c r="W2175" s="15" t="s">
        <v>3420</v>
      </c>
      <c r="X2175" s="2">
        <v>3241000</v>
      </c>
      <c r="Y2175" s="2" t="s">
        <v>3421</v>
      </c>
    </row>
    <row r="2176" spans="1:25" ht="105" x14ac:dyDescent="0.2">
      <c r="A2176" s="2" t="s">
        <v>3431</v>
      </c>
      <c r="B2176" s="2" t="str">
        <f>IFERROR(VLOOKUP(VALUE(MID(A2176,1,IF(VALUE(MID(A2176,1,3))=898,3,4))),[16]Hoja1!$A$3:$K$222,2,0),"")</f>
        <v>1072 Evaluar para transformar y mejorar</v>
      </c>
      <c r="C2176" s="2" t="s">
        <v>3415</v>
      </c>
      <c r="D2176" s="2" t="s">
        <v>3425</v>
      </c>
      <c r="E2176" s="2">
        <v>80111501</v>
      </c>
      <c r="F2176" s="28" t="s">
        <v>3432</v>
      </c>
      <c r="G2176" s="3">
        <v>1</v>
      </c>
      <c r="H2176" s="3">
        <v>1</v>
      </c>
      <c r="I2176" s="28">
        <v>11.5</v>
      </c>
      <c r="J2176" s="2">
        <v>1</v>
      </c>
      <c r="K2176" s="2" t="s">
        <v>30</v>
      </c>
      <c r="L2176" s="2" t="str">
        <f>IF(K2176=[16]Hoja3!$B$2,[16]Hoja3!$A$2,IF(K2176=[16]Hoja3!$B$3,[16]Hoja3!$A$3,IF(K2176=[16]Hoja3!$B$4,[16]Hoja3!$A$4,IF(K2176=[16]Hoja3!$B$5,[16]Hoja3!$A$5,IF(K2176=[16]Hoja3!$B$6,[16]Hoja3!$A$6,IF(K2176=[16]Hoja3!$B$7,[16]Hoja3!$A$7,IF(K2176=[16]Hoja3!$B$8,[16]Hoja3!$A$8,IF(K2176=[16]Hoja3!$B$9,[16]Hoja3!$A$9,IF(K2176=[16]Hoja3!$B$10,[16]Hoja3!$A$10,IF(K2176=[16]Hoja3!$B$11,[16]Hoja3!$A$11,IF(K2176=[16]Hoja3!$B$12,[16]Hoja3!$A$12,IF(K2176=[16]Hoja3!$B$13,[16]Hoja3!$A$13,IF(K2176=[16]Hoja3!$B$14,[16]Hoja3!$A$14,"")))))))))))))</f>
        <v>CCE-05</v>
      </c>
      <c r="M2176" s="14" t="s">
        <v>57</v>
      </c>
      <c r="N2176" s="2">
        <v>0</v>
      </c>
      <c r="O2176" s="32">
        <f>3328000*I2176</f>
        <v>38272000</v>
      </c>
      <c r="P2176" s="32">
        <f t="shared" si="1"/>
        <v>38272000</v>
      </c>
      <c r="Q2176" s="1">
        <v>0</v>
      </c>
      <c r="R2176" s="2">
        <v>0</v>
      </c>
      <c r="S2176" s="15" t="s">
        <v>869</v>
      </c>
      <c r="T2176" s="15" t="s">
        <v>1737</v>
      </c>
      <c r="U2176" s="15" t="s">
        <v>3418</v>
      </c>
      <c r="V2176" s="15" t="s">
        <v>3419</v>
      </c>
      <c r="W2176" s="15" t="s">
        <v>3420</v>
      </c>
      <c r="X2176" s="2">
        <v>3241000</v>
      </c>
      <c r="Y2176" s="2" t="s">
        <v>3421</v>
      </c>
    </row>
    <row r="2177" spans="1:25" ht="105" x14ac:dyDescent="0.2">
      <c r="A2177" s="2" t="s">
        <v>3433</v>
      </c>
      <c r="B2177" s="2" t="str">
        <f>IFERROR(VLOOKUP(VALUE(MID(A2177,1,IF(VALUE(MID(A2177,1,3))=898,3,4))),[16]Hoja1!$A$3:$K$222,2,0),"")</f>
        <v>1072 Evaluar para transformar y mejorar</v>
      </c>
      <c r="C2177" s="2" t="s">
        <v>3415</v>
      </c>
      <c r="D2177" s="2" t="s">
        <v>3425</v>
      </c>
      <c r="E2177" s="2">
        <v>80111501</v>
      </c>
      <c r="F2177" s="28" t="s">
        <v>3434</v>
      </c>
      <c r="G2177" s="3">
        <v>1</v>
      </c>
      <c r="H2177" s="3">
        <v>1</v>
      </c>
      <c r="I2177" s="28">
        <v>11.5</v>
      </c>
      <c r="J2177" s="2">
        <v>1</v>
      </c>
      <c r="K2177" s="2" t="s">
        <v>30</v>
      </c>
      <c r="L2177" s="2" t="str">
        <f>IF(K2177=[16]Hoja3!$B$2,[16]Hoja3!$A$2,IF(K2177=[16]Hoja3!$B$3,[16]Hoja3!$A$3,IF(K2177=[16]Hoja3!$B$4,[16]Hoja3!$A$4,IF(K2177=[16]Hoja3!$B$5,[16]Hoja3!$A$5,IF(K2177=[16]Hoja3!$B$6,[16]Hoja3!$A$6,IF(K2177=[16]Hoja3!$B$7,[16]Hoja3!$A$7,IF(K2177=[16]Hoja3!$B$8,[16]Hoja3!$A$8,IF(K2177=[16]Hoja3!$B$9,[16]Hoja3!$A$9,IF(K2177=[16]Hoja3!$B$10,[16]Hoja3!$A$10,IF(K2177=[16]Hoja3!$B$11,[16]Hoja3!$A$11,IF(K2177=[16]Hoja3!$B$12,[16]Hoja3!$A$12,IF(K2177=[16]Hoja3!$B$13,[16]Hoja3!$A$13,IF(K2177=[16]Hoja3!$B$14,[16]Hoja3!$A$14,"")))))))))))))</f>
        <v>CCE-05</v>
      </c>
      <c r="M2177" s="14" t="s">
        <v>57</v>
      </c>
      <c r="N2177" s="2">
        <v>0</v>
      </c>
      <c r="O2177" s="32">
        <f>5200000*I2177</f>
        <v>59800000</v>
      </c>
      <c r="P2177" s="32">
        <f t="shared" si="1"/>
        <v>59800000</v>
      </c>
      <c r="Q2177" s="1">
        <v>0</v>
      </c>
      <c r="R2177" s="2">
        <v>0</v>
      </c>
      <c r="S2177" s="15" t="s">
        <v>869</v>
      </c>
      <c r="T2177" s="15" t="s">
        <v>1737</v>
      </c>
      <c r="U2177" s="15" t="s">
        <v>3418</v>
      </c>
      <c r="V2177" s="15" t="s">
        <v>3419</v>
      </c>
      <c r="W2177" s="15" t="s">
        <v>3420</v>
      </c>
      <c r="X2177" s="2">
        <v>3241000</v>
      </c>
      <c r="Y2177" s="2" t="s">
        <v>3421</v>
      </c>
    </row>
    <row r="2178" spans="1:25" ht="105" x14ac:dyDescent="0.2">
      <c r="A2178" s="2" t="s">
        <v>3435</v>
      </c>
      <c r="B2178" s="2" t="str">
        <f>IFERROR(VLOOKUP(VALUE(MID(A2178,1,IF(VALUE(MID(A2178,1,3))=898,3,4))),[16]Hoja1!$A$3:$K$222,2,0),"")</f>
        <v>1072 Evaluar para transformar y mejorar</v>
      </c>
      <c r="C2178" s="2" t="s">
        <v>3415</v>
      </c>
      <c r="D2178" s="2" t="s">
        <v>3425</v>
      </c>
      <c r="E2178" s="2">
        <v>80111501</v>
      </c>
      <c r="F2178" s="28" t="s">
        <v>3436</v>
      </c>
      <c r="G2178" s="3">
        <v>1</v>
      </c>
      <c r="H2178" s="3">
        <v>1</v>
      </c>
      <c r="I2178" s="28">
        <v>11.5</v>
      </c>
      <c r="J2178" s="2">
        <v>1</v>
      </c>
      <c r="K2178" s="2" t="s">
        <v>30</v>
      </c>
      <c r="L2178" s="2" t="str">
        <f>IF(K2178=[16]Hoja3!$B$2,[16]Hoja3!$A$2,IF(K2178=[16]Hoja3!$B$3,[16]Hoja3!$A$3,IF(K2178=[16]Hoja3!$B$4,[16]Hoja3!$A$4,IF(K2178=[16]Hoja3!$B$5,[16]Hoja3!$A$5,IF(K2178=[16]Hoja3!$B$6,[16]Hoja3!$A$6,IF(K2178=[16]Hoja3!$B$7,[16]Hoja3!$A$7,IF(K2178=[16]Hoja3!$B$8,[16]Hoja3!$A$8,IF(K2178=[16]Hoja3!$B$9,[16]Hoja3!$A$9,IF(K2178=[16]Hoja3!$B$10,[16]Hoja3!$A$10,IF(K2178=[16]Hoja3!$B$11,[16]Hoja3!$A$11,IF(K2178=[16]Hoja3!$B$12,[16]Hoja3!$A$12,IF(K2178=[16]Hoja3!$B$13,[16]Hoja3!$A$13,IF(K2178=[16]Hoja3!$B$14,[16]Hoja3!$A$14,"")))))))))))))</f>
        <v>CCE-05</v>
      </c>
      <c r="M2178" s="14" t="s">
        <v>57</v>
      </c>
      <c r="N2178" s="2">
        <v>0</v>
      </c>
      <c r="O2178" s="32">
        <f>5164370*I2178</f>
        <v>59390255</v>
      </c>
      <c r="P2178" s="32">
        <f t="shared" si="1"/>
        <v>59390255</v>
      </c>
      <c r="Q2178" s="1">
        <v>0</v>
      </c>
      <c r="R2178" s="2">
        <v>0</v>
      </c>
      <c r="S2178" s="15" t="s">
        <v>869</v>
      </c>
      <c r="T2178" s="15" t="s">
        <v>1737</v>
      </c>
      <c r="U2178" s="15" t="s">
        <v>3418</v>
      </c>
      <c r="V2178" s="15" t="s">
        <v>3419</v>
      </c>
      <c r="W2178" s="15" t="s">
        <v>3420</v>
      </c>
      <c r="X2178" s="2">
        <v>3241000</v>
      </c>
      <c r="Y2178" s="2" t="s">
        <v>3421</v>
      </c>
    </row>
    <row r="2179" spans="1:25" ht="105" x14ac:dyDescent="0.2">
      <c r="A2179" s="2" t="s">
        <v>3437</v>
      </c>
      <c r="B2179" s="2" t="str">
        <f>IFERROR(VLOOKUP(VALUE(MID(A2179,1,IF(VALUE(MID(A2179,1,3))=898,3,4))),[16]Hoja1!$A$3:$K$222,2,0),"")</f>
        <v>1072 Evaluar para transformar y mejorar</v>
      </c>
      <c r="C2179" s="2" t="s">
        <v>3415</v>
      </c>
      <c r="D2179" s="2" t="s">
        <v>3425</v>
      </c>
      <c r="E2179" s="2">
        <v>80111501</v>
      </c>
      <c r="F2179" s="28" t="s">
        <v>3436</v>
      </c>
      <c r="G2179" s="3">
        <v>1</v>
      </c>
      <c r="H2179" s="3">
        <v>1</v>
      </c>
      <c r="I2179" s="28">
        <v>11.5</v>
      </c>
      <c r="J2179" s="2">
        <v>1</v>
      </c>
      <c r="K2179" s="2" t="s">
        <v>30</v>
      </c>
      <c r="L2179" s="2" t="str">
        <f>IF(K2179=[16]Hoja3!$B$2,[16]Hoja3!$A$2,IF(K2179=[16]Hoja3!$B$3,[16]Hoja3!$A$3,IF(K2179=[16]Hoja3!$B$4,[16]Hoja3!$A$4,IF(K2179=[16]Hoja3!$B$5,[16]Hoja3!$A$5,IF(K2179=[16]Hoja3!$B$6,[16]Hoja3!$A$6,IF(K2179=[16]Hoja3!$B$7,[16]Hoja3!$A$7,IF(K2179=[16]Hoja3!$B$8,[16]Hoja3!$A$8,IF(K2179=[16]Hoja3!$B$9,[16]Hoja3!$A$9,IF(K2179=[16]Hoja3!$B$10,[16]Hoja3!$A$10,IF(K2179=[16]Hoja3!$B$11,[16]Hoja3!$A$11,IF(K2179=[16]Hoja3!$B$12,[16]Hoja3!$A$12,IF(K2179=[16]Hoja3!$B$13,[16]Hoja3!$A$13,IF(K2179=[16]Hoja3!$B$14,[16]Hoja3!$A$14,"")))))))))))))</f>
        <v>CCE-05</v>
      </c>
      <c r="M2179" s="14" t="s">
        <v>57</v>
      </c>
      <c r="N2179" s="2">
        <v>0</v>
      </c>
      <c r="O2179" s="32">
        <f>5164370*I2179</f>
        <v>59390255</v>
      </c>
      <c r="P2179" s="32">
        <f t="shared" si="1"/>
        <v>59390255</v>
      </c>
      <c r="Q2179" s="1">
        <v>0</v>
      </c>
      <c r="R2179" s="2">
        <v>0</v>
      </c>
      <c r="S2179" s="15" t="s">
        <v>869</v>
      </c>
      <c r="T2179" s="15" t="s">
        <v>1737</v>
      </c>
      <c r="U2179" s="15" t="s">
        <v>3418</v>
      </c>
      <c r="V2179" s="15" t="s">
        <v>3419</v>
      </c>
      <c r="W2179" s="15" t="s">
        <v>3420</v>
      </c>
      <c r="X2179" s="2">
        <v>3241000</v>
      </c>
      <c r="Y2179" s="2" t="s">
        <v>3421</v>
      </c>
    </row>
    <row r="2180" spans="1:25" ht="105" x14ac:dyDescent="0.2">
      <c r="A2180" s="2" t="s">
        <v>3438</v>
      </c>
      <c r="B2180" s="2" t="str">
        <f>IFERROR(VLOOKUP(VALUE(MID(A2180,1,IF(VALUE(MID(A2180,1,3))=898,3,4))),[16]Hoja1!$A$3:$K$222,2,0),"")</f>
        <v>1072 Evaluar para transformar y mejorar</v>
      </c>
      <c r="C2180" s="2" t="s">
        <v>3415</v>
      </c>
      <c r="D2180" s="2" t="s">
        <v>3425</v>
      </c>
      <c r="E2180" s="2">
        <v>80111501</v>
      </c>
      <c r="F2180" s="28" t="s">
        <v>3439</v>
      </c>
      <c r="G2180" s="3">
        <v>1</v>
      </c>
      <c r="H2180" s="3">
        <v>1</v>
      </c>
      <c r="I2180" s="28">
        <v>11.5</v>
      </c>
      <c r="J2180" s="2">
        <v>1</v>
      </c>
      <c r="K2180" s="2" t="s">
        <v>30</v>
      </c>
      <c r="L2180" s="2" t="str">
        <f>IF(K2180=[16]Hoja3!$B$2,[16]Hoja3!$A$2,IF(K2180=[16]Hoja3!$B$3,[16]Hoja3!$A$3,IF(K2180=[16]Hoja3!$B$4,[16]Hoja3!$A$4,IF(K2180=[16]Hoja3!$B$5,[16]Hoja3!$A$5,IF(K2180=[16]Hoja3!$B$6,[16]Hoja3!$A$6,IF(K2180=[16]Hoja3!$B$7,[16]Hoja3!$A$7,IF(K2180=[16]Hoja3!$B$8,[16]Hoja3!$A$8,IF(K2180=[16]Hoja3!$B$9,[16]Hoja3!$A$9,IF(K2180=[16]Hoja3!$B$10,[16]Hoja3!$A$10,IF(K2180=[16]Hoja3!$B$11,[16]Hoja3!$A$11,IF(K2180=[16]Hoja3!$B$12,[16]Hoja3!$A$12,IF(K2180=[16]Hoja3!$B$13,[16]Hoja3!$A$13,IF(K2180=[16]Hoja3!$B$14,[16]Hoja3!$A$14,"")))))))))))))</f>
        <v>CCE-05</v>
      </c>
      <c r="M2180" s="76" t="s">
        <v>911</v>
      </c>
      <c r="N2180" s="2">
        <v>0</v>
      </c>
      <c r="O2180" s="32">
        <f>2920320*I2180</f>
        <v>33583680</v>
      </c>
      <c r="P2180" s="32">
        <f t="shared" si="1"/>
        <v>33583680</v>
      </c>
      <c r="Q2180" s="1">
        <v>0</v>
      </c>
      <c r="R2180" s="2">
        <v>0</v>
      </c>
      <c r="S2180" s="15" t="s">
        <v>869</v>
      </c>
      <c r="T2180" s="15" t="s">
        <v>1737</v>
      </c>
      <c r="U2180" s="15" t="s">
        <v>3418</v>
      </c>
      <c r="V2180" s="15" t="s">
        <v>3419</v>
      </c>
      <c r="W2180" s="15" t="s">
        <v>3420</v>
      </c>
      <c r="X2180" s="2">
        <v>3241000</v>
      </c>
      <c r="Y2180" s="2" t="s">
        <v>3421</v>
      </c>
    </row>
    <row r="2181" spans="1:25" ht="105" x14ac:dyDescent="0.2">
      <c r="A2181" s="2" t="s">
        <v>3440</v>
      </c>
      <c r="B2181" s="2" t="str">
        <f>IFERROR(VLOOKUP(VALUE(MID(A2181,1,IF(VALUE(MID(A2181,1,3))=898,3,4))),[16]Hoja1!$A$3:$K$222,2,0),"")</f>
        <v>1072 Evaluar para transformar y mejorar</v>
      </c>
      <c r="C2181" s="2" t="s">
        <v>3415</v>
      </c>
      <c r="D2181" s="2" t="s">
        <v>3425</v>
      </c>
      <c r="E2181" s="2">
        <v>80111501</v>
      </c>
      <c r="F2181" s="28" t="s">
        <v>3441</v>
      </c>
      <c r="G2181" s="3">
        <v>1</v>
      </c>
      <c r="H2181" s="3">
        <v>1</v>
      </c>
      <c r="I2181" s="28">
        <v>11.5</v>
      </c>
      <c r="J2181" s="2">
        <v>1</v>
      </c>
      <c r="K2181" s="2" t="s">
        <v>30</v>
      </c>
      <c r="L2181" s="2" t="str">
        <f>IF(K2181=[16]Hoja3!$B$2,[16]Hoja3!$A$2,IF(K2181=[16]Hoja3!$B$3,[16]Hoja3!$A$3,IF(K2181=[16]Hoja3!$B$4,[16]Hoja3!$A$4,IF(K2181=[16]Hoja3!$B$5,[16]Hoja3!$A$5,IF(K2181=[16]Hoja3!$B$6,[16]Hoja3!$A$6,IF(K2181=[16]Hoja3!$B$7,[16]Hoja3!$A$7,IF(K2181=[16]Hoja3!$B$8,[16]Hoja3!$A$8,IF(K2181=[16]Hoja3!$B$9,[16]Hoja3!$A$9,IF(K2181=[16]Hoja3!$B$10,[16]Hoja3!$A$10,IF(K2181=[16]Hoja3!$B$11,[16]Hoja3!$A$11,IF(K2181=[16]Hoja3!$B$12,[16]Hoja3!$A$12,IF(K2181=[16]Hoja3!$B$13,[16]Hoja3!$A$13,IF(K2181=[16]Hoja3!$B$14,[16]Hoja3!$A$14,"")))))))))))))</f>
        <v>CCE-05</v>
      </c>
      <c r="M2181" s="14" t="s">
        <v>57</v>
      </c>
      <c r="N2181" s="2">
        <v>0</v>
      </c>
      <c r="O2181" s="32">
        <f>4680000*I2181</f>
        <v>53820000</v>
      </c>
      <c r="P2181" s="32">
        <f t="shared" si="1"/>
        <v>53820000</v>
      </c>
      <c r="Q2181" s="1">
        <v>0</v>
      </c>
      <c r="R2181" s="2">
        <v>0</v>
      </c>
      <c r="S2181" s="15" t="s">
        <v>869</v>
      </c>
      <c r="T2181" s="15" t="s">
        <v>1737</v>
      </c>
      <c r="U2181" s="15" t="s">
        <v>3418</v>
      </c>
      <c r="V2181" s="15" t="s">
        <v>3419</v>
      </c>
      <c r="W2181" s="15" t="s">
        <v>3420</v>
      </c>
      <c r="X2181" s="2">
        <v>3241000</v>
      </c>
      <c r="Y2181" s="2" t="s">
        <v>3421</v>
      </c>
    </row>
    <row r="2182" spans="1:25" ht="165" x14ac:dyDescent="0.2">
      <c r="A2182" s="2" t="s">
        <v>3442</v>
      </c>
      <c r="B2182" s="2" t="str">
        <f>IFERROR(VLOOKUP(VALUE(MID(A2182,1,IF(VALUE(MID(A2182,1,3))=898,3,4))),[16]Hoja1!$A$3:$K$222,2,0),"")</f>
        <v>1072 Evaluar para transformar y mejorar</v>
      </c>
      <c r="C2182" s="2" t="s">
        <v>3415</v>
      </c>
      <c r="D2182" s="2" t="s">
        <v>3425</v>
      </c>
      <c r="E2182" s="2">
        <v>80111501</v>
      </c>
      <c r="F2182" s="10" t="s">
        <v>3443</v>
      </c>
      <c r="G2182" s="3">
        <v>1</v>
      </c>
      <c r="H2182" s="3">
        <v>1</v>
      </c>
      <c r="I2182" s="28">
        <v>11.5</v>
      </c>
      <c r="J2182" s="2">
        <v>1</v>
      </c>
      <c r="K2182" s="2" t="s">
        <v>30</v>
      </c>
      <c r="L2182" s="2" t="str">
        <f>IF(K2182=[16]Hoja3!$B$2,[16]Hoja3!$A$2,IF(K2182=[16]Hoja3!$B$3,[16]Hoja3!$A$3,IF(K2182=[16]Hoja3!$B$4,[16]Hoja3!$A$4,IF(K2182=[16]Hoja3!$B$5,[16]Hoja3!$A$5,IF(K2182=[16]Hoja3!$B$6,[16]Hoja3!$A$6,IF(K2182=[16]Hoja3!$B$7,[16]Hoja3!$A$7,IF(K2182=[16]Hoja3!$B$8,[16]Hoja3!$A$8,IF(K2182=[16]Hoja3!$B$9,[16]Hoja3!$A$9,IF(K2182=[16]Hoja3!$B$10,[16]Hoja3!$A$10,IF(K2182=[16]Hoja3!$B$11,[16]Hoja3!$A$11,IF(K2182=[16]Hoja3!$B$12,[16]Hoja3!$A$12,IF(K2182=[16]Hoja3!$B$13,[16]Hoja3!$A$13,IF(K2182=[16]Hoja3!$B$14,[16]Hoja3!$A$14,"")))))))))))))</f>
        <v>CCE-05</v>
      </c>
      <c r="M2182" s="14" t="s">
        <v>57</v>
      </c>
      <c r="N2182" s="2">
        <v>0</v>
      </c>
      <c r="O2182" s="32">
        <f>9734400*I2182</f>
        <v>111945600</v>
      </c>
      <c r="P2182" s="32">
        <f t="shared" si="1"/>
        <v>111945600</v>
      </c>
      <c r="Q2182" s="1">
        <v>0</v>
      </c>
      <c r="R2182" s="2">
        <v>0</v>
      </c>
      <c r="S2182" s="15" t="s">
        <v>869</v>
      </c>
      <c r="T2182" s="15" t="s">
        <v>1737</v>
      </c>
      <c r="U2182" s="15" t="s">
        <v>3418</v>
      </c>
      <c r="V2182" s="15" t="s">
        <v>3419</v>
      </c>
      <c r="W2182" s="15" t="s">
        <v>3420</v>
      </c>
      <c r="X2182" s="2">
        <v>3241000</v>
      </c>
      <c r="Y2182" s="2" t="s">
        <v>3421</v>
      </c>
    </row>
    <row r="2183" spans="1:25" ht="105" x14ac:dyDescent="0.2">
      <c r="A2183" s="2" t="s">
        <v>3444</v>
      </c>
      <c r="B2183" s="2" t="str">
        <f>IFERROR(VLOOKUP(VALUE(MID(A2183,1,IF(VALUE(MID(A2183,1,3))=898,3,4))),[16]Hoja1!$A$3:$K$222,2,0),"")</f>
        <v>1072 Evaluar para transformar y mejorar</v>
      </c>
      <c r="C2183" s="2" t="s">
        <v>3415</v>
      </c>
      <c r="D2183" s="2" t="s">
        <v>3425</v>
      </c>
      <c r="E2183" s="2">
        <v>80111501</v>
      </c>
      <c r="F2183" s="28" t="s">
        <v>3445</v>
      </c>
      <c r="G2183" s="3">
        <v>1</v>
      </c>
      <c r="H2183" s="3">
        <v>1</v>
      </c>
      <c r="I2183" s="28">
        <v>11.5</v>
      </c>
      <c r="J2183" s="2">
        <v>1</v>
      </c>
      <c r="K2183" s="2" t="s">
        <v>30</v>
      </c>
      <c r="L2183" s="2" t="str">
        <f>IF(K2183=[16]Hoja3!$B$2,[16]Hoja3!$A$2,IF(K2183=[16]Hoja3!$B$3,[16]Hoja3!$A$3,IF(K2183=[16]Hoja3!$B$4,[16]Hoja3!$A$4,IF(K2183=[16]Hoja3!$B$5,[16]Hoja3!$A$5,IF(K2183=[16]Hoja3!$B$6,[16]Hoja3!$A$6,IF(K2183=[16]Hoja3!$B$7,[16]Hoja3!$A$7,IF(K2183=[16]Hoja3!$B$8,[16]Hoja3!$A$8,IF(K2183=[16]Hoja3!$B$9,[16]Hoja3!$A$9,IF(K2183=[16]Hoja3!$B$10,[16]Hoja3!$A$10,IF(K2183=[16]Hoja3!$B$11,[16]Hoja3!$A$11,IF(K2183=[16]Hoja3!$B$12,[16]Hoja3!$A$12,IF(K2183=[16]Hoja3!$B$13,[16]Hoja3!$A$13,IF(K2183=[16]Hoja3!$B$14,[16]Hoja3!$A$14,"")))))))))))))</f>
        <v>CCE-05</v>
      </c>
      <c r="M2183" s="14" t="s">
        <v>57</v>
      </c>
      <c r="N2183" s="2">
        <v>0</v>
      </c>
      <c r="O2183" s="77">
        <f>6381440*I2183</f>
        <v>73386560</v>
      </c>
      <c r="P2183" s="77">
        <f t="shared" si="1"/>
        <v>73386560</v>
      </c>
      <c r="Q2183" s="1">
        <v>0</v>
      </c>
      <c r="R2183" s="2">
        <v>0</v>
      </c>
      <c r="S2183" s="15" t="s">
        <v>869</v>
      </c>
      <c r="T2183" s="15" t="s">
        <v>1737</v>
      </c>
      <c r="U2183" s="15" t="s">
        <v>3418</v>
      </c>
      <c r="V2183" s="15" t="s">
        <v>3419</v>
      </c>
      <c r="W2183" s="15" t="s">
        <v>3420</v>
      </c>
      <c r="X2183" s="2">
        <v>3241000</v>
      </c>
      <c r="Y2183" s="2" t="s">
        <v>3421</v>
      </c>
    </row>
    <row r="2184" spans="1:25" ht="105" x14ac:dyDescent="0.2">
      <c r="A2184" s="2" t="s">
        <v>3446</v>
      </c>
      <c r="B2184" s="2" t="str">
        <f>IFERROR(VLOOKUP(VALUE(MID(A2184,1,IF(VALUE(MID(A2184,1,3))=898,3,4))),[16]Hoja1!$A$3:$K$222,2,0),"")</f>
        <v>1072 Evaluar para transformar y mejorar</v>
      </c>
      <c r="C2184" s="2" t="s">
        <v>3415</v>
      </c>
      <c r="D2184" s="2" t="s">
        <v>3425</v>
      </c>
      <c r="E2184" s="2">
        <v>80111501</v>
      </c>
      <c r="F2184" s="28" t="s">
        <v>3447</v>
      </c>
      <c r="G2184" s="3">
        <v>1</v>
      </c>
      <c r="H2184" s="3">
        <v>1</v>
      </c>
      <c r="I2184" s="28">
        <v>11.5</v>
      </c>
      <c r="J2184" s="2">
        <v>1</v>
      </c>
      <c r="K2184" s="2" t="s">
        <v>30</v>
      </c>
      <c r="L2184" s="2" t="str">
        <f>IF(K2184=[16]Hoja3!$B$2,[16]Hoja3!$A$2,IF(K2184=[16]Hoja3!$B$3,[16]Hoja3!$A$3,IF(K2184=[16]Hoja3!$B$4,[16]Hoja3!$A$4,IF(K2184=[16]Hoja3!$B$5,[16]Hoja3!$A$5,IF(K2184=[16]Hoja3!$B$6,[16]Hoja3!$A$6,IF(K2184=[16]Hoja3!$B$7,[16]Hoja3!$A$7,IF(K2184=[16]Hoja3!$B$8,[16]Hoja3!$A$8,IF(K2184=[16]Hoja3!$B$9,[16]Hoja3!$A$9,IF(K2184=[16]Hoja3!$B$10,[16]Hoja3!$A$10,IF(K2184=[16]Hoja3!$B$11,[16]Hoja3!$A$11,IF(K2184=[16]Hoja3!$B$12,[16]Hoja3!$A$12,IF(K2184=[16]Hoja3!$B$13,[16]Hoja3!$A$13,IF(K2184=[16]Hoja3!$B$14,[16]Hoja3!$A$14,"")))))))))))))</f>
        <v>CCE-05</v>
      </c>
      <c r="M2184" s="14" t="s">
        <v>57</v>
      </c>
      <c r="N2184" s="2">
        <v>0</v>
      </c>
      <c r="O2184" s="32">
        <f>8652000*I2184</f>
        <v>99498000</v>
      </c>
      <c r="P2184" s="32">
        <f t="shared" si="1"/>
        <v>99498000</v>
      </c>
      <c r="Q2184" s="1">
        <v>0</v>
      </c>
      <c r="R2184" s="2">
        <v>0</v>
      </c>
      <c r="S2184" s="15" t="s">
        <v>869</v>
      </c>
      <c r="T2184" s="15" t="s">
        <v>1737</v>
      </c>
      <c r="U2184" s="15" t="s">
        <v>3418</v>
      </c>
      <c r="V2184" s="15" t="s">
        <v>3419</v>
      </c>
      <c r="W2184" s="15" t="s">
        <v>3420</v>
      </c>
      <c r="X2184" s="2">
        <v>3241000</v>
      </c>
      <c r="Y2184" s="2" t="s">
        <v>3421</v>
      </c>
    </row>
    <row r="2185" spans="1:25" ht="150" x14ac:dyDescent="0.2">
      <c r="A2185" s="10" t="s">
        <v>3448</v>
      </c>
      <c r="B2185" s="2" t="str">
        <f>IFERROR(VLOOKUP(VALUE(MID(A2185,1,IF(VALUE(MID(A2185,1,3))=898,3,4))),[16]Hoja1!$A$3:$K$222,2,0),"")</f>
        <v>1072 Evaluar para transformar y mejorar</v>
      </c>
      <c r="C2185" s="2" t="s">
        <v>3449</v>
      </c>
      <c r="D2185" s="2" t="s">
        <v>3450</v>
      </c>
      <c r="E2185" s="2" t="s">
        <v>3451</v>
      </c>
      <c r="F2185" s="24" t="s">
        <v>3452</v>
      </c>
      <c r="G2185" s="3">
        <v>1</v>
      </c>
      <c r="H2185" s="3">
        <v>1</v>
      </c>
      <c r="I2185" s="28">
        <v>10</v>
      </c>
      <c r="J2185" s="2">
        <v>1</v>
      </c>
      <c r="K2185" s="2" t="s">
        <v>30</v>
      </c>
      <c r="L2185" s="2" t="str">
        <f>IF(K2185=[16]Hoja3!$B$2,[16]Hoja3!$A$2,IF(K2185=[16]Hoja3!$B$3,[16]Hoja3!$A$3,IF(K2185=[16]Hoja3!$B$4,[16]Hoja3!$A$4,IF(K2185=[16]Hoja3!$B$5,[16]Hoja3!$A$5,IF(K2185=[16]Hoja3!$B$6,[16]Hoja3!$A$6,IF(K2185=[16]Hoja3!$B$7,[16]Hoja3!$A$7,IF(K2185=[16]Hoja3!$B$8,[16]Hoja3!$A$8,IF(K2185=[16]Hoja3!$B$9,[16]Hoja3!$A$9,IF(K2185=[16]Hoja3!$B$10,[16]Hoja3!$A$10,IF(K2185=[16]Hoja3!$B$11,[16]Hoja3!$A$11,IF(K2185=[16]Hoja3!$B$12,[16]Hoja3!$A$12,IF(K2185=[16]Hoja3!$B$13,[16]Hoja3!$A$13,IF(K2185=[16]Hoja3!$B$14,[16]Hoja3!$A$14,"")))))))))))))</f>
        <v>CCE-05</v>
      </c>
      <c r="M2185" s="14" t="s">
        <v>3014</v>
      </c>
      <c r="N2185" s="2">
        <v>0</v>
      </c>
      <c r="O2185" s="32">
        <v>200000000</v>
      </c>
      <c r="P2185" s="32">
        <f>+O2185</f>
        <v>200000000</v>
      </c>
      <c r="Q2185" s="1">
        <v>0</v>
      </c>
      <c r="R2185" s="2">
        <v>0</v>
      </c>
      <c r="S2185" s="15" t="s">
        <v>869</v>
      </c>
      <c r="T2185" s="15" t="s">
        <v>1737</v>
      </c>
      <c r="U2185" s="15" t="s">
        <v>3418</v>
      </c>
      <c r="V2185" s="15" t="s">
        <v>3419</v>
      </c>
      <c r="W2185" s="15" t="s">
        <v>3420</v>
      </c>
      <c r="X2185" s="2">
        <v>3241000</v>
      </c>
      <c r="Y2185" s="2" t="s">
        <v>3421</v>
      </c>
    </row>
    <row r="2186" spans="1:25" ht="105" x14ac:dyDescent="0.2">
      <c r="A2186" s="10" t="s">
        <v>3453</v>
      </c>
      <c r="B2186" s="2" t="str">
        <f>IFERROR(VLOOKUP(VALUE(MID(A2186,1,IF(VALUE(MID(A2186,1,3))=898,3,4))),[16]Hoja1!$A$3:$K$222,2,0),"")</f>
        <v>1072 Evaluar para transformar y mejorar</v>
      </c>
      <c r="C2186" s="2" t="s">
        <v>3449</v>
      </c>
      <c r="D2186" s="2" t="s">
        <v>3450</v>
      </c>
      <c r="E2186" s="2" t="s">
        <v>3454</v>
      </c>
      <c r="F2186" s="24" t="s">
        <v>3455</v>
      </c>
      <c r="G2186" s="3">
        <v>1</v>
      </c>
      <c r="H2186" s="3">
        <v>1</v>
      </c>
      <c r="I2186" s="28">
        <v>10</v>
      </c>
      <c r="J2186" s="2">
        <v>1</v>
      </c>
      <c r="K2186" s="2" t="s">
        <v>921</v>
      </c>
      <c r="L2186" s="2" t="str">
        <f>IF(K2186=[16]Hoja3!$B$2,[16]Hoja3!$A$2,IF(K2186=[16]Hoja3!$B$3,[16]Hoja3!$A$3,IF(K2186=[16]Hoja3!$B$4,[16]Hoja3!$A$4,IF(K2186=[16]Hoja3!$B$5,[16]Hoja3!$A$5,IF(K2186=[16]Hoja3!$B$6,[16]Hoja3!$A$6,IF(K2186=[16]Hoja3!$B$7,[16]Hoja3!$A$7,IF(K2186=[16]Hoja3!$B$8,[16]Hoja3!$A$8,IF(K2186=[16]Hoja3!$B$9,[16]Hoja3!$A$9,IF(K2186=[16]Hoja3!$B$10,[16]Hoja3!$A$10,IF(K2186=[16]Hoja3!$B$11,[16]Hoja3!$A$11,IF(K2186=[16]Hoja3!$B$12,[16]Hoja3!$A$12,IF(K2186=[16]Hoja3!$B$13,[16]Hoja3!$A$13,IF(K2186=[16]Hoja3!$B$14,[16]Hoja3!$A$14,"")))))))))))))</f>
        <v>CCE-06</v>
      </c>
      <c r="M2186" s="76" t="s">
        <v>57</v>
      </c>
      <c r="N2186" s="2">
        <v>0</v>
      </c>
      <c r="O2186" s="32">
        <v>746000000</v>
      </c>
      <c r="P2186" s="32">
        <f>+O2186</f>
        <v>746000000</v>
      </c>
      <c r="Q2186" s="1">
        <v>0</v>
      </c>
      <c r="R2186" s="2">
        <v>0</v>
      </c>
      <c r="S2186" s="15" t="s">
        <v>869</v>
      </c>
      <c r="T2186" s="15" t="s">
        <v>1737</v>
      </c>
      <c r="U2186" s="15" t="s">
        <v>3418</v>
      </c>
      <c r="V2186" s="15" t="s">
        <v>3419</v>
      </c>
      <c r="W2186" s="15" t="s">
        <v>3420</v>
      </c>
      <c r="X2186" s="2">
        <v>3241000</v>
      </c>
      <c r="Y2186" s="2" t="s">
        <v>3421</v>
      </c>
    </row>
    <row r="2187" spans="1:25" ht="105" x14ac:dyDescent="0.2">
      <c r="A2187" s="28" t="s">
        <v>3456</v>
      </c>
      <c r="B2187" s="28" t="str">
        <f>IFERROR(VLOOKUP(VALUE(MID(A2187,1,IF(VALUE(MID(A2187,1,3))=898,3,4))),[17]Hoja1!$A$3:$K$222,2,0),"")</f>
        <v>1072 Evaluar para transformar y mejorar</v>
      </c>
      <c r="C2187" s="28" t="s">
        <v>3449</v>
      </c>
      <c r="D2187" s="28" t="s">
        <v>3450</v>
      </c>
      <c r="E2187" s="28" t="s">
        <v>3454</v>
      </c>
      <c r="F2187" s="115" t="s">
        <v>3907</v>
      </c>
      <c r="G2187" s="72">
        <v>2</v>
      </c>
      <c r="H2187" s="72">
        <v>2</v>
      </c>
      <c r="I2187" s="10">
        <v>7</v>
      </c>
      <c r="J2187" s="28">
        <v>1</v>
      </c>
      <c r="K2187" s="10" t="s">
        <v>51</v>
      </c>
      <c r="L2187" s="28" t="str">
        <f>IF(K2187=[17]Hoja3!$B$2,[17]Hoja3!$A$2,IF(K2187=[17]Hoja3!$B$3,[17]Hoja3!$A$3,IF(K2187=[17]Hoja3!$B$4,[17]Hoja3!$A$4,IF(K2187=[17]Hoja3!$B$5,[17]Hoja3!$A$5,IF(K2187=[17]Hoja3!$B$6,[17]Hoja3!$A$6,IF(K2187=[17]Hoja3!$B$7,[17]Hoja3!$A$7,IF(K2187=[17]Hoja3!$B$8,[17]Hoja3!$A$8,IF(K2187=[17]Hoja3!$B$9,[17]Hoja3!$A$9,IF(K2187=[17]Hoja3!$B$10,[17]Hoja3!$A$10,IF(K2187=[17]Hoja3!$B$11,[17]Hoja3!$A$11,IF(K2187=[17]Hoja3!$B$12,[17]Hoja3!$A$12,IF(K2187=[17]Hoja3!$B$13,[17]Hoja3!$A$13,IF(K2187=[17]Hoja3!$B$14,[17]Hoja3!$A$14,"")))))))))))))</f>
        <v>CCE-02</v>
      </c>
      <c r="M2187" s="78" t="s">
        <v>57</v>
      </c>
      <c r="N2187" s="28">
        <v>0</v>
      </c>
      <c r="O2187" s="77">
        <v>1048000000</v>
      </c>
      <c r="P2187" s="77">
        <f>+O2187</f>
        <v>1048000000</v>
      </c>
      <c r="Q2187" s="79">
        <v>0</v>
      </c>
      <c r="R2187" s="28">
        <v>0</v>
      </c>
      <c r="S2187" s="80" t="s">
        <v>1006</v>
      </c>
      <c r="T2187" s="80" t="s">
        <v>1002</v>
      </c>
      <c r="U2187" s="81" t="s">
        <v>3418</v>
      </c>
      <c r="V2187" s="81" t="s">
        <v>3419</v>
      </c>
      <c r="W2187" s="81" t="s">
        <v>3457</v>
      </c>
      <c r="X2187" s="28">
        <v>3241000</v>
      </c>
      <c r="Y2187" s="78" t="s">
        <v>3458</v>
      </c>
    </row>
    <row r="2188" spans="1:25" ht="150" x14ac:dyDescent="0.2">
      <c r="A2188" s="2" t="s">
        <v>3459</v>
      </c>
      <c r="B2188" s="29" t="s">
        <v>3460</v>
      </c>
      <c r="C2188" s="29" t="s">
        <v>3461</v>
      </c>
      <c r="D2188" s="29" t="s">
        <v>3462</v>
      </c>
      <c r="E2188" s="24">
        <v>80111501</v>
      </c>
      <c r="F2188" s="2" t="s">
        <v>3463</v>
      </c>
      <c r="G2188" s="3">
        <v>1</v>
      </c>
      <c r="H2188" s="3">
        <v>1</v>
      </c>
      <c r="I2188" s="2">
        <v>11.5</v>
      </c>
      <c r="J2188" s="2">
        <v>1</v>
      </c>
      <c r="K2188" s="2" t="s">
        <v>30</v>
      </c>
      <c r="L2188" s="2" t="s">
        <v>31</v>
      </c>
      <c r="M2188" s="2" t="s">
        <v>57</v>
      </c>
      <c r="N2188" s="2">
        <v>0</v>
      </c>
      <c r="O2188" s="118">
        <v>80500000</v>
      </c>
      <c r="P2188" s="118">
        <v>80500000</v>
      </c>
      <c r="Q2188" s="1">
        <v>0</v>
      </c>
      <c r="R2188" s="2">
        <v>0</v>
      </c>
      <c r="S2188" s="2" t="s">
        <v>903</v>
      </c>
      <c r="T2188" s="2" t="s">
        <v>3464</v>
      </c>
      <c r="U2188" s="2" t="s">
        <v>3465</v>
      </c>
      <c r="V2188" s="2" t="s">
        <v>3466</v>
      </c>
      <c r="W2188" s="82" t="s">
        <v>3467</v>
      </c>
      <c r="X2188" s="2">
        <v>3241000</v>
      </c>
      <c r="Y2188" s="2" t="s">
        <v>3468</v>
      </c>
    </row>
    <row r="2189" spans="1:25" ht="150" x14ac:dyDescent="0.2">
      <c r="A2189" s="2" t="s">
        <v>3469</v>
      </c>
      <c r="B2189" s="29" t="s">
        <v>3460</v>
      </c>
      <c r="C2189" s="29" t="s">
        <v>3461</v>
      </c>
      <c r="D2189" s="29" t="s">
        <v>3462</v>
      </c>
      <c r="E2189" s="24">
        <v>80111501</v>
      </c>
      <c r="F2189" s="24" t="s">
        <v>3470</v>
      </c>
      <c r="G2189" s="3">
        <v>1</v>
      </c>
      <c r="H2189" s="3">
        <v>1</v>
      </c>
      <c r="I2189" s="2">
        <v>11.5</v>
      </c>
      <c r="J2189" s="2">
        <v>1</v>
      </c>
      <c r="K2189" s="2" t="s">
        <v>30</v>
      </c>
      <c r="L2189" s="2" t="s">
        <v>31</v>
      </c>
      <c r="M2189" s="2" t="s">
        <v>57</v>
      </c>
      <c r="N2189" s="2">
        <v>0</v>
      </c>
      <c r="O2189" s="118">
        <v>83950000</v>
      </c>
      <c r="P2189" s="118">
        <v>83950000</v>
      </c>
      <c r="Q2189" s="1">
        <v>0</v>
      </c>
      <c r="R2189" s="2">
        <v>0</v>
      </c>
      <c r="S2189" s="2" t="s">
        <v>903</v>
      </c>
      <c r="T2189" s="2" t="s">
        <v>3464</v>
      </c>
      <c r="U2189" s="2" t="s">
        <v>3465</v>
      </c>
      <c r="V2189" s="2" t="s">
        <v>3466</v>
      </c>
      <c r="W2189" s="82" t="s">
        <v>3467</v>
      </c>
      <c r="X2189" s="2">
        <v>3241000</v>
      </c>
      <c r="Y2189" s="2" t="s">
        <v>3468</v>
      </c>
    </row>
    <row r="2190" spans="1:25" ht="150" x14ac:dyDescent="0.2">
      <c r="A2190" s="2" t="s">
        <v>3471</v>
      </c>
      <c r="B2190" s="29" t="s">
        <v>3460</v>
      </c>
      <c r="C2190" s="29" t="s">
        <v>3461</v>
      </c>
      <c r="D2190" s="29" t="s">
        <v>3462</v>
      </c>
      <c r="E2190" s="24">
        <v>80111501</v>
      </c>
      <c r="F2190" s="24" t="s">
        <v>3472</v>
      </c>
      <c r="G2190" s="3">
        <v>1</v>
      </c>
      <c r="H2190" s="3">
        <v>1</v>
      </c>
      <c r="I2190" s="2">
        <v>11.5</v>
      </c>
      <c r="J2190" s="2">
        <v>1</v>
      </c>
      <c r="K2190" s="2" t="s">
        <v>30</v>
      </c>
      <c r="L2190" s="2" t="s">
        <v>31</v>
      </c>
      <c r="M2190" s="2" t="s">
        <v>57</v>
      </c>
      <c r="N2190" s="2">
        <v>0</v>
      </c>
      <c r="O2190" s="118">
        <v>89562000</v>
      </c>
      <c r="P2190" s="118">
        <v>89562000</v>
      </c>
      <c r="Q2190" s="1">
        <v>0</v>
      </c>
      <c r="R2190" s="2">
        <v>0</v>
      </c>
      <c r="S2190" s="2" t="s">
        <v>903</v>
      </c>
      <c r="T2190" s="2" t="s">
        <v>3464</v>
      </c>
      <c r="U2190" s="2" t="s">
        <v>3465</v>
      </c>
      <c r="V2190" s="2" t="s">
        <v>3466</v>
      </c>
      <c r="W2190" s="82" t="s">
        <v>3467</v>
      </c>
      <c r="X2190" s="2">
        <v>3241000</v>
      </c>
      <c r="Y2190" s="2" t="s">
        <v>3468</v>
      </c>
    </row>
    <row r="2191" spans="1:25" ht="150" x14ac:dyDescent="0.2">
      <c r="A2191" s="2" t="s">
        <v>3473</v>
      </c>
      <c r="B2191" s="29" t="s">
        <v>3460</v>
      </c>
      <c r="C2191" s="29" t="s">
        <v>3461</v>
      </c>
      <c r="D2191" s="29" t="s">
        <v>3462</v>
      </c>
      <c r="E2191" s="24">
        <v>80111501</v>
      </c>
      <c r="F2191" s="24" t="s">
        <v>3474</v>
      </c>
      <c r="G2191" s="3">
        <v>1</v>
      </c>
      <c r="H2191" s="3">
        <v>1</v>
      </c>
      <c r="I2191" s="2">
        <v>11.5</v>
      </c>
      <c r="J2191" s="2">
        <v>1</v>
      </c>
      <c r="K2191" s="2" t="s">
        <v>30</v>
      </c>
      <c r="L2191" s="2" t="s">
        <v>31</v>
      </c>
      <c r="M2191" s="2" t="s">
        <v>57</v>
      </c>
      <c r="N2191" s="2">
        <v>0</v>
      </c>
      <c r="O2191" s="118">
        <v>70276500</v>
      </c>
      <c r="P2191" s="118">
        <v>70276500</v>
      </c>
      <c r="Q2191" s="1">
        <v>0</v>
      </c>
      <c r="R2191" s="2">
        <v>0</v>
      </c>
      <c r="S2191" s="2" t="s">
        <v>903</v>
      </c>
      <c r="T2191" s="2" t="s">
        <v>3464</v>
      </c>
      <c r="U2191" s="2" t="s">
        <v>3465</v>
      </c>
      <c r="V2191" s="2" t="s">
        <v>3466</v>
      </c>
      <c r="W2191" s="82" t="s">
        <v>3467</v>
      </c>
      <c r="X2191" s="2">
        <v>3241000</v>
      </c>
      <c r="Y2191" s="2" t="s">
        <v>3468</v>
      </c>
    </row>
    <row r="2192" spans="1:25" ht="150" x14ac:dyDescent="0.2">
      <c r="A2192" s="2" t="s">
        <v>3475</v>
      </c>
      <c r="B2192" s="29" t="s">
        <v>3460</v>
      </c>
      <c r="C2192" s="29" t="s">
        <v>3461</v>
      </c>
      <c r="D2192" s="29" t="s">
        <v>3462</v>
      </c>
      <c r="E2192" s="24">
        <v>80111501</v>
      </c>
      <c r="F2192" s="24" t="s">
        <v>3476</v>
      </c>
      <c r="G2192" s="3">
        <v>1</v>
      </c>
      <c r="H2192" s="3">
        <v>1</v>
      </c>
      <c r="I2192" s="2">
        <v>11.5</v>
      </c>
      <c r="J2192" s="2">
        <v>1</v>
      </c>
      <c r="K2192" s="2" t="s">
        <v>30</v>
      </c>
      <c r="L2192" s="2" t="s">
        <v>31</v>
      </c>
      <c r="M2192" s="2" t="s">
        <v>57</v>
      </c>
      <c r="N2192" s="2">
        <v>0</v>
      </c>
      <c r="O2192" s="118">
        <v>53820000</v>
      </c>
      <c r="P2192" s="118">
        <v>53820000</v>
      </c>
      <c r="Q2192" s="1">
        <v>0</v>
      </c>
      <c r="R2192" s="2">
        <v>0</v>
      </c>
      <c r="S2192" s="2" t="s">
        <v>903</v>
      </c>
      <c r="T2192" s="2" t="s">
        <v>3464</v>
      </c>
      <c r="U2192" s="2" t="s">
        <v>3465</v>
      </c>
      <c r="V2192" s="2" t="s">
        <v>3466</v>
      </c>
      <c r="W2192" s="82" t="s">
        <v>3467</v>
      </c>
      <c r="X2192" s="2">
        <v>3241000</v>
      </c>
      <c r="Y2192" s="2" t="s">
        <v>3468</v>
      </c>
    </row>
    <row r="2193" spans="1:25" ht="150" x14ac:dyDescent="0.2">
      <c r="A2193" s="2" t="s">
        <v>3477</v>
      </c>
      <c r="B2193" s="29" t="s">
        <v>3460</v>
      </c>
      <c r="C2193" s="29" t="s">
        <v>3461</v>
      </c>
      <c r="D2193" s="29" t="s">
        <v>3462</v>
      </c>
      <c r="E2193" s="24">
        <v>80111501</v>
      </c>
      <c r="F2193" s="24" t="s">
        <v>3474</v>
      </c>
      <c r="G2193" s="3">
        <v>1</v>
      </c>
      <c r="H2193" s="3">
        <v>1</v>
      </c>
      <c r="I2193" s="2">
        <v>11.5</v>
      </c>
      <c r="J2193" s="2">
        <v>1</v>
      </c>
      <c r="K2193" s="2" t="s">
        <v>30</v>
      </c>
      <c r="L2193" s="2" t="s">
        <v>31</v>
      </c>
      <c r="M2193" s="2" t="s">
        <v>57</v>
      </c>
      <c r="N2193" s="2">
        <v>0</v>
      </c>
      <c r="O2193" s="118">
        <v>63388000</v>
      </c>
      <c r="P2193" s="118">
        <v>63388000</v>
      </c>
      <c r="Q2193" s="1">
        <v>0</v>
      </c>
      <c r="R2193" s="2">
        <v>0</v>
      </c>
      <c r="S2193" s="2" t="s">
        <v>903</v>
      </c>
      <c r="T2193" s="2" t="s">
        <v>3464</v>
      </c>
      <c r="U2193" s="2" t="s">
        <v>3465</v>
      </c>
      <c r="V2193" s="2" t="s">
        <v>3466</v>
      </c>
      <c r="W2193" s="82" t="s">
        <v>3467</v>
      </c>
      <c r="X2193" s="2">
        <v>3241000</v>
      </c>
      <c r="Y2193" s="2" t="s">
        <v>3468</v>
      </c>
    </row>
    <row r="2194" spans="1:25" ht="150" x14ac:dyDescent="0.2">
      <c r="A2194" s="2" t="s">
        <v>3478</v>
      </c>
      <c r="B2194" s="29" t="s">
        <v>3460</v>
      </c>
      <c r="C2194" s="29" t="s">
        <v>3461</v>
      </c>
      <c r="D2194" s="29" t="s">
        <v>3462</v>
      </c>
      <c r="E2194" s="24">
        <v>80121704</v>
      </c>
      <c r="F2194" s="24" t="s">
        <v>3479</v>
      </c>
      <c r="G2194" s="3">
        <v>1</v>
      </c>
      <c r="H2194" s="3">
        <v>1</v>
      </c>
      <c r="I2194" s="2">
        <v>6</v>
      </c>
      <c r="J2194" s="2">
        <v>1</v>
      </c>
      <c r="K2194" s="2" t="s">
        <v>30</v>
      </c>
      <c r="L2194" s="2" t="s">
        <v>31</v>
      </c>
      <c r="M2194" s="2" t="s">
        <v>57</v>
      </c>
      <c r="N2194" s="2">
        <v>0</v>
      </c>
      <c r="O2194" s="118">
        <v>42000000</v>
      </c>
      <c r="P2194" s="118">
        <v>42000000</v>
      </c>
      <c r="Q2194" s="1">
        <v>0</v>
      </c>
      <c r="R2194" s="2">
        <v>0</v>
      </c>
      <c r="S2194" s="2" t="s">
        <v>903</v>
      </c>
      <c r="T2194" s="2" t="s">
        <v>3464</v>
      </c>
      <c r="U2194" s="2" t="s">
        <v>3465</v>
      </c>
      <c r="V2194" s="2" t="s">
        <v>3466</v>
      </c>
      <c r="W2194" s="82" t="s">
        <v>3467</v>
      </c>
      <c r="X2194" s="2">
        <v>3241000</v>
      </c>
      <c r="Y2194" s="2" t="s">
        <v>3468</v>
      </c>
    </row>
    <row r="2195" spans="1:25" ht="150" x14ac:dyDescent="0.2">
      <c r="A2195" s="2" t="s">
        <v>3480</v>
      </c>
      <c r="B2195" s="29" t="s">
        <v>3460</v>
      </c>
      <c r="C2195" s="29" t="s">
        <v>3461</v>
      </c>
      <c r="D2195" s="29" t="s">
        <v>3462</v>
      </c>
      <c r="E2195" s="24">
        <v>80111501</v>
      </c>
      <c r="F2195" s="24" t="s">
        <v>3481</v>
      </c>
      <c r="G2195" s="3">
        <v>1</v>
      </c>
      <c r="H2195" s="3">
        <v>1</v>
      </c>
      <c r="I2195" s="2">
        <v>11.5</v>
      </c>
      <c r="J2195" s="2">
        <v>1</v>
      </c>
      <c r="K2195" s="2" t="s">
        <v>30</v>
      </c>
      <c r="L2195" s="2" t="s">
        <v>31</v>
      </c>
      <c r="M2195" s="2" t="s">
        <v>57</v>
      </c>
      <c r="N2195" s="2">
        <v>0</v>
      </c>
      <c r="O2195" s="118">
        <v>53820000</v>
      </c>
      <c r="P2195" s="118">
        <v>53820000</v>
      </c>
      <c r="Q2195" s="1">
        <v>0</v>
      </c>
      <c r="R2195" s="2">
        <v>0</v>
      </c>
      <c r="S2195" s="2" t="s">
        <v>903</v>
      </c>
      <c r="T2195" s="2" t="s">
        <v>3464</v>
      </c>
      <c r="U2195" s="2" t="s">
        <v>3465</v>
      </c>
      <c r="V2195" s="2" t="s">
        <v>3466</v>
      </c>
      <c r="W2195" s="82" t="s">
        <v>3467</v>
      </c>
      <c r="X2195" s="2">
        <v>3241000</v>
      </c>
      <c r="Y2195" s="2" t="s">
        <v>3468</v>
      </c>
    </row>
    <row r="2196" spans="1:25" ht="150" x14ac:dyDescent="0.2">
      <c r="A2196" s="2" t="s">
        <v>3482</v>
      </c>
      <c r="B2196" s="29" t="s">
        <v>3460</v>
      </c>
      <c r="C2196" s="29" t="s">
        <v>3461</v>
      </c>
      <c r="D2196" s="29" t="s">
        <v>3462</v>
      </c>
      <c r="E2196" s="24">
        <v>80111501</v>
      </c>
      <c r="F2196" s="24" t="s">
        <v>3474</v>
      </c>
      <c r="G2196" s="3">
        <v>1</v>
      </c>
      <c r="H2196" s="3">
        <v>1</v>
      </c>
      <c r="I2196" s="2">
        <v>6</v>
      </c>
      <c r="J2196" s="2">
        <v>1</v>
      </c>
      <c r="K2196" s="2" t="s">
        <v>30</v>
      </c>
      <c r="L2196" s="2" t="s">
        <v>31</v>
      </c>
      <c r="M2196" s="2" t="s">
        <v>57</v>
      </c>
      <c r="N2196" s="2">
        <v>0</v>
      </c>
      <c r="O2196" s="118">
        <v>34800000</v>
      </c>
      <c r="P2196" s="118">
        <v>34800000</v>
      </c>
      <c r="Q2196" s="1">
        <v>0</v>
      </c>
      <c r="R2196" s="2">
        <v>0</v>
      </c>
      <c r="S2196" s="2" t="s">
        <v>903</v>
      </c>
      <c r="T2196" s="2" t="s">
        <v>3464</v>
      </c>
      <c r="U2196" s="2" t="s">
        <v>3465</v>
      </c>
      <c r="V2196" s="2" t="s">
        <v>3466</v>
      </c>
      <c r="W2196" s="82" t="s">
        <v>3467</v>
      </c>
      <c r="X2196" s="2">
        <v>3241000</v>
      </c>
      <c r="Y2196" s="2" t="s">
        <v>3468</v>
      </c>
    </row>
    <row r="2197" spans="1:25" ht="180" x14ac:dyDescent="0.2">
      <c r="A2197" s="2" t="s">
        <v>3483</v>
      </c>
      <c r="B2197" s="29" t="s">
        <v>3460</v>
      </c>
      <c r="C2197" s="29" t="s">
        <v>3461</v>
      </c>
      <c r="D2197" s="29" t="s">
        <v>3462</v>
      </c>
      <c r="E2197" s="24">
        <v>80121704</v>
      </c>
      <c r="F2197" s="24" t="s">
        <v>3484</v>
      </c>
      <c r="G2197" s="3">
        <v>1</v>
      </c>
      <c r="H2197" s="3">
        <v>1</v>
      </c>
      <c r="I2197" s="2">
        <v>6</v>
      </c>
      <c r="J2197" s="2">
        <v>1</v>
      </c>
      <c r="K2197" s="2" t="s">
        <v>30</v>
      </c>
      <c r="L2197" s="2" t="s">
        <v>31</v>
      </c>
      <c r="M2197" s="2" t="s">
        <v>57</v>
      </c>
      <c r="N2197" s="2">
        <v>0</v>
      </c>
      <c r="O2197" s="118">
        <v>56784000</v>
      </c>
      <c r="P2197" s="118">
        <v>56784000</v>
      </c>
      <c r="Q2197" s="1">
        <v>0</v>
      </c>
      <c r="R2197" s="2">
        <v>0</v>
      </c>
      <c r="S2197" s="2" t="s">
        <v>903</v>
      </c>
      <c r="T2197" s="2" t="s">
        <v>3464</v>
      </c>
      <c r="U2197" s="2" t="s">
        <v>3465</v>
      </c>
      <c r="V2197" s="2" t="s">
        <v>3466</v>
      </c>
      <c r="W2197" s="82" t="s">
        <v>3467</v>
      </c>
      <c r="X2197" s="2">
        <v>3241000</v>
      </c>
      <c r="Y2197" s="2" t="s">
        <v>3468</v>
      </c>
    </row>
    <row r="2198" spans="1:25" ht="150" x14ac:dyDescent="0.2">
      <c r="A2198" s="2" t="s">
        <v>3485</v>
      </c>
      <c r="B2198" s="29" t="s">
        <v>3460</v>
      </c>
      <c r="C2198" s="29" t="s">
        <v>3461</v>
      </c>
      <c r="D2198" s="29" t="s">
        <v>3462</v>
      </c>
      <c r="E2198" s="24">
        <v>80111501</v>
      </c>
      <c r="F2198" s="24" t="s">
        <v>3486</v>
      </c>
      <c r="G2198" s="3">
        <v>1</v>
      </c>
      <c r="H2198" s="3">
        <v>1</v>
      </c>
      <c r="I2198" s="2">
        <v>11.5</v>
      </c>
      <c r="J2198" s="2">
        <v>1</v>
      </c>
      <c r="K2198" s="2" t="s">
        <v>30</v>
      </c>
      <c r="L2198" s="2" t="s">
        <v>31</v>
      </c>
      <c r="M2198" s="2" t="s">
        <v>911</v>
      </c>
      <c r="N2198" s="2">
        <v>0</v>
      </c>
      <c r="O2198" s="118">
        <v>31671000</v>
      </c>
      <c r="P2198" s="118">
        <v>31671000</v>
      </c>
      <c r="Q2198" s="1">
        <v>0</v>
      </c>
      <c r="R2198" s="2">
        <v>0</v>
      </c>
      <c r="S2198" s="2" t="s">
        <v>903</v>
      </c>
      <c r="T2198" s="2" t="s">
        <v>3464</v>
      </c>
      <c r="U2198" s="2" t="s">
        <v>3465</v>
      </c>
      <c r="V2198" s="2" t="s">
        <v>3466</v>
      </c>
      <c r="W2198" s="82" t="s">
        <v>3467</v>
      </c>
      <c r="X2198" s="2">
        <v>3241000</v>
      </c>
      <c r="Y2198" s="2" t="s">
        <v>3468</v>
      </c>
    </row>
    <row r="2199" spans="1:25" ht="150" x14ac:dyDescent="0.2">
      <c r="A2199" s="2" t="s">
        <v>3487</v>
      </c>
      <c r="B2199" s="29" t="s">
        <v>3460</v>
      </c>
      <c r="C2199" s="29" t="s">
        <v>3461</v>
      </c>
      <c r="D2199" s="29" t="s">
        <v>3462</v>
      </c>
      <c r="E2199" s="24">
        <v>80111501</v>
      </c>
      <c r="F2199" s="24" t="s">
        <v>3488</v>
      </c>
      <c r="G2199" s="3">
        <v>1</v>
      </c>
      <c r="H2199" s="3">
        <v>1</v>
      </c>
      <c r="I2199" s="2">
        <v>6</v>
      </c>
      <c r="J2199" s="2">
        <v>1</v>
      </c>
      <c r="K2199" s="2" t="s">
        <v>30</v>
      </c>
      <c r="L2199" s="2" t="s">
        <v>31</v>
      </c>
      <c r="M2199" s="2" t="s">
        <v>57</v>
      </c>
      <c r="N2199" s="2">
        <v>0</v>
      </c>
      <c r="O2199" s="118">
        <v>39000000</v>
      </c>
      <c r="P2199" s="118">
        <v>39000000</v>
      </c>
      <c r="Q2199" s="1">
        <v>0</v>
      </c>
      <c r="R2199" s="2">
        <v>0</v>
      </c>
      <c r="S2199" s="2" t="s">
        <v>903</v>
      </c>
      <c r="T2199" s="2" t="s">
        <v>3464</v>
      </c>
      <c r="U2199" s="2" t="s">
        <v>3465</v>
      </c>
      <c r="V2199" s="2" t="s">
        <v>3466</v>
      </c>
      <c r="W2199" s="82" t="s">
        <v>3467</v>
      </c>
      <c r="X2199" s="2">
        <v>3241000</v>
      </c>
      <c r="Y2199" s="2" t="s">
        <v>3468</v>
      </c>
    </row>
    <row r="2200" spans="1:25" ht="150" x14ac:dyDescent="0.2">
      <c r="A2200" s="2" t="s">
        <v>3489</v>
      </c>
      <c r="B2200" s="29" t="s">
        <v>3460</v>
      </c>
      <c r="C2200" s="29" t="s">
        <v>3461</v>
      </c>
      <c r="D2200" s="29" t="s">
        <v>3462</v>
      </c>
      <c r="E2200" s="24">
        <v>80111501</v>
      </c>
      <c r="F2200" s="24" t="s">
        <v>3490</v>
      </c>
      <c r="G2200" s="3">
        <v>1</v>
      </c>
      <c r="H2200" s="3">
        <v>1</v>
      </c>
      <c r="I2200" s="2">
        <v>11.5</v>
      </c>
      <c r="J2200" s="2">
        <v>1</v>
      </c>
      <c r="K2200" s="2" t="s">
        <v>30</v>
      </c>
      <c r="L2200" s="2" t="s">
        <v>31</v>
      </c>
      <c r="M2200" s="2" t="s">
        <v>57</v>
      </c>
      <c r="N2200" s="2">
        <v>0</v>
      </c>
      <c r="O2200" s="118">
        <v>63388000</v>
      </c>
      <c r="P2200" s="118">
        <v>63388000</v>
      </c>
      <c r="Q2200" s="1">
        <v>0</v>
      </c>
      <c r="R2200" s="2">
        <v>0</v>
      </c>
      <c r="S2200" s="2" t="s">
        <v>903</v>
      </c>
      <c r="T2200" s="2" t="s">
        <v>3464</v>
      </c>
      <c r="U2200" s="2" t="s">
        <v>3465</v>
      </c>
      <c r="V2200" s="2" t="s">
        <v>3466</v>
      </c>
      <c r="W2200" s="82" t="s">
        <v>3467</v>
      </c>
      <c r="X2200" s="2">
        <v>3241000</v>
      </c>
      <c r="Y2200" s="2" t="s">
        <v>3468</v>
      </c>
    </row>
    <row r="2201" spans="1:25" ht="165" x14ac:dyDescent="0.2">
      <c r="A2201" s="2" t="s">
        <v>3491</v>
      </c>
      <c r="B2201" s="29" t="s">
        <v>3460</v>
      </c>
      <c r="C2201" s="29" t="s">
        <v>3461</v>
      </c>
      <c r="D2201" s="29" t="s">
        <v>3462</v>
      </c>
      <c r="E2201" s="24">
        <v>80111501</v>
      </c>
      <c r="F2201" s="24" t="s">
        <v>3492</v>
      </c>
      <c r="G2201" s="3">
        <v>1</v>
      </c>
      <c r="H2201" s="3">
        <v>1</v>
      </c>
      <c r="I2201" s="2">
        <v>11.5</v>
      </c>
      <c r="J2201" s="2">
        <v>1</v>
      </c>
      <c r="K2201" s="2" t="s">
        <v>30</v>
      </c>
      <c r="L2201" s="2" t="s">
        <v>31</v>
      </c>
      <c r="M2201" s="2" t="s">
        <v>57</v>
      </c>
      <c r="N2201" s="2">
        <v>0</v>
      </c>
      <c r="O2201" s="118">
        <v>63388000</v>
      </c>
      <c r="P2201" s="118">
        <v>63388000</v>
      </c>
      <c r="Q2201" s="1">
        <v>0</v>
      </c>
      <c r="R2201" s="2">
        <v>0</v>
      </c>
      <c r="S2201" s="2" t="s">
        <v>903</v>
      </c>
      <c r="T2201" s="2" t="s">
        <v>3464</v>
      </c>
      <c r="U2201" s="2" t="s">
        <v>3465</v>
      </c>
      <c r="V2201" s="2" t="s">
        <v>3466</v>
      </c>
      <c r="W2201" s="82" t="s">
        <v>3467</v>
      </c>
      <c r="X2201" s="2">
        <v>3241000</v>
      </c>
      <c r="Y2201" s="2" t="s">
        <v>3468</v>
      </c>
    </row>
    <row r="2202" spans="1:25" ht="150" x14ac:dyDescent="0.2">
      <c r="A2202" s="2" t="s">
        <v>3493</v>
      </c>
      <c r="B2202" s="29" t="s">
        <v>3460</v>
      </c>
      <c r="C2202" s="29" t="s">
        <v>3461</v>
      </c>
      <c r="D2202" s="29" t="s">
        <v>3462</v>
      </c>
      <c r="E2202" s="24">
        <v>80111501</v>
      </c>
      <c r="F2202" s="28" t="s">
        <v>3494</v>
      </c>
      <c r="G2202" s="3">
        <v>1</v>
      </c>
      <c r="H2202" s="3">
        <v>1</v>
      </c>
      <c r="I2202" s="2">
        <v>6</v>
      </c>
      <c r="J2202" s="2">
        <v>1</v>
      </c>
      <c r="K2202" s="2" t="s">
        <v>30</v>
      </c>
      <c r="L2202" s="2" t="s">
        <v>31</v>
      </c>
      <c r="M2202" s="2" t="s">
        <v>57</v>
      </c>
      <c r="N2202" s="2">
        <v>0</v>
      </c>
      <c r="O2202" s="118">
        <v>28800000</v>
      </c>
      <c r="P2202" s="118">
        <v>28800000</v>
      </c>
      <c r="Q2202" s="1">
        <v>0</v>
      </c>
      <c r="R2202" s="2">
        <v>0</v>
      </c>
      <c r="S2202" s="2" t="s">
        <v>903</v>
      </c>
      <c r="T2202" s="2" t="s">
        <v>3464</v>
      </c>
      <c r="U2202" s="2" t="s">
        <v>3465</v>
      </c>
      <c r="V2202" s="2" t="s">
        <v>3466</v>
      </c>
      <c r="W2202" s="82" t="s">
        <v>3467</v>
      </c>
      <c r="X2202" s="2">
        <v>3241000</v>
      </c>
      <c r="Y2202" s="2" t="s">
        <v>3468</v>
      </c>
    </row>
    <row r="2203" spans="1:25" ht="150" x14ac:dyDescent="0.2">
      <c r="A2203" s="2" t="s">
        <v>3495</v>
      </c>
      <c r="B2203" s="29" t="s">
        <v>3460</v>
      </c>
      <c r="C2203" s="29" t="s">
        <v>3461</v>
      </c>
      <c r="D2203" s="29" t="s">
        <v>3462</v>
      </c>
      <c r="E2203" s="24">
        <v>80111501</v>
      </c>
      <c r="F2203" s="28" t="s">
        <v>3494</v>
      </c>
      <c r="G2203" s="3">
        <v>1</v>
      </c>
      <c r="H2203" s="3">
        <v>1</v>
      </c>
      <c r="I2203" s="2">
        <v>6</v>
      </c>
      <c r="J2203" s="2">
        <v>1</v>
      </c>
      <c r="K2203" s="2" t="s">
        <v>30</v>
      </c>
      <c r="L2203" s="2" t="s">
        <v>31</v>
      </c>
      <c r="M2203" s="2" t="s">
        <v>57</v>
      </c>
      <c r="N2203" s="2">
        <v>0</v>
      </c>
      <c r="O2203" s="118">
        <v>32100000</v>
      </c>
      <c r="P2203" s="118">
        <v>32100000</v>
      </c>
      <c r="Q2203" s="1">
        <v>0</v>
      </c>
      <c r="R2203" s="2">
        <v>0</v>
      </c>
      <c r="S2203" s="2" t="s">
        <v>903</v>
      </c>
      <c r="T2203" s="2" t="s">
        <v>3464</v>
      </c>
      <c r="U2203" s="2" t="s">
        <v>3465</v>
      </c>
      <c r="V2203" s="2" t="s">
        <v>3466</v>
      </c>
      <c r="W2203" s="82" t="s">
        <v>3467</v>
      </c>
      <c r="X2203" s="2">
        <v>3241000</v>
      </c>
      <c r="Y2203" s="2" t="s">
        <v>3468</v>
      </c>
    </row>
    <row r="2204" spans="1:25" ht="150" x14ac:dyDescent="0.2">
      <c r="A2204" s="2" t="s">
        <v>3496</v>
      </c>
      <c r="B2204" s="29" t="s">
        <v>3460</v>
      </c>
      <c r="C2204" s="29" t="s">
        <v>3461</v>
      </c>
      <c r="D2204" s="29" t="s">
        <v>3462</v>
      </c>
      <c r="E2204" s="24">
        <v>80111501</v>
      </c>
      <c r="F2204" s="24" t="s">
        <v>3474</v>
      </c>
      <c r="G2204" s="3">
        <v>1</v>
      </c>
      <c r="H2204" s="3">
        <v>1</v>
      </c>
      <c r="I2204" s="2">
        <v>11.5</v>
      </c>
      <c r="J2204" s="2">
        <v>1</v>
      </c>
      <c r="K2204" s="2" t="s">
        <v>30</v>
      </c>
      <c r="L2204" s="2" t="s">
        <v>31</v>
      </c>
      <c r="M2204" s="2" t="s">
        <v>57</v>
      </c>
      <c r="N2204" s="2">
        <v>0</v>
      </c>
      <c r="O2204" s="118">
        <v>63388000</v>
      </c>
      <c r="P2204" s="118">
        <v>63388000</v>
      </c>
      <c r="Q2204" s="1">
        <v>0</v>
      </c>
      <c r="R2204" s="2">
        <v>0</v>
      </c>
      <c r="S2204" s="2" t="s">
        <v>903</v>
      </c>
      <c r="T2204" s="2" t="s">
        <v>3464</v>
      </c>
      <c r="U2204" s="2" t="s">
        <v>3465</v>
      </c>
      <c r="V2204" s="2" t="s">
        <v>3466</v>
      </c>
      <c r="W2204" s="82" t="s">
        <v>3467</v>
      </c>
      <c r="X2204" s="2">
        <v>3241000</v>
      </c>
      <c r="Y2204" s="2" t="s">
        <v>3468</v>
      </c>
    </row>
    <row r="2205" spans="1:25" ht="150" x14ac:dyDescent="0.2">
      <c r="A2205" s="2" t="s">
        <v>3497</v>
      </c>
      <c r="B2205" s="29" t="s">
        <v>3460</v>
      </c>
      <c r="C2205" s="29" t="s">
        <v>3461</v>
      </c>
      <c r="D2205" s="29" t="s">
        <v>3462</v>
      </c>
      <c r="E2205" s="24">
        <v>80111501</v>
      </c>
      <c r="F2205" s="28" t="s">
        <v>3494</v>
      </c>
      <c r="G2205" s="3">
        <v>1</v>
      </c>
      <c r="H2205" s="3">
        <v>1</v>
      </c>
      <c r="I2205" s="2">
        <v>11.5</v>
      </c>
      <c r="J2205" s="2">
        <v>1</v>
      </c>
      <c r="K2205" s="2" t="s">
        <v>30</v>
      </c>
      <c r="L2205" s="2" t="s">
        <v>31</v>
      </c>
      <c r="M2205" s="2" t="s">
        <v>57</v>
      </c>
      <c r="N2205" s="2">
        <v>0</v>
      </c>
      <c r="O2205" s="118">
        <v>57845000</v>
      </c>
      <c r="P2205" s="118">
        <v>57845000</v>
      </c>
      <c r="Q2205" s="1">
        <v>0</v>
      </c>
      <c r="R2205" s="2">
        <v>0</v>
      </c>
      <c r="S2205" s="2" t="s">
        <v>903</v>
      </c>
      <c r="T2205" s="2" t="s">
        <v>3464</v>
      </c>
      <c r="U2205" s="2" t="s">
        <v>3465</v>
      </c>
      <c r="V2205" s="2" t="s">
        <v>3466</v>
      </c>
      <c r="W2205" s="82" t="s">
        <v>3467</v>
      </c>
      <c r="X2205" s="2">
        <v>3241000</v>
      </c>
      <c r="Y2205" s="2" t="s">
        <v>3468</v>
      </c>
    </row>
    <row r="2206" spans="1:25" ht="150" x14ac:dyDescent="0.2">
      <c r="A2206" s="2" t="s">
        <v>3498</v>
      </c>
      <c r="B2206" s="29" t="s">
        <v>3460</v>
      </c>
      <c r="C2206" s="29" t="s">
        <v>3461</v>
      </c>
      <c r="D2206" s="29" t="s">
        <v>3462</v>
      </c>
      <c r="E2206" s="24">
        <v>80111501</v>
      </c>
      <c r="F2206" s="24" t="s">
        <v>3499</v>
      </c>
      <c r="G2206" s="3">
        <v>1</v>
      </c>
      <c r="H2206" s="3">
        <v>1</v>
      </c>
      <c r="I2206" s="2">
        <v>6</v>
      </c>
      <c r="J2206" s="2">
        <v>1</v>
      </c>
      <c r="K2206" s="2" t="s">
        <v>30</v>
      </c>
      <c r="L2206" s="2" t="s">
        <v>31</v>
      </c>
      <c r="M2206" s="2" t="s">
        <v>911</v>
      </c>
      <c r="N2206" s="2">
        <v>0</v>
      </c>
      <c r="O2206" s="118">
        <v>15888000</v>
      </c>
      <c r="P2206" s="118">
        <v>15888000</v>
      </c>
      <c r="Q2206" s="1">
        <v>0</v>
      </c>
      <c r="R2206" s="2">
        <v>0</v>
      </c>
      <c r="S2206" s="2" t="s">
        <v>903</v>
      </c>
      <c r="T2206" s="2" t="s">
        <v>3464</v>
      </c>
      <c r="U2206" s="2" t="s">
        <v>3465</v>
      </c>
      <c r="V2206" s="2" t="s">
        <v>3466</v>
      </c>
      <c r="W2206" s="82" t="s">
        <v>3467</v>
      </c>
      <c r="X2206" s="2">
        <v>3241000</v>
      </c>
      <c r="Y2206" s="2" t="s">
        <v>3468</v>
      </c>
    </row>
    <row r="2207" spans="1:25" ht="150" x14ac:dyDescent="0.2">
      <c r="A2207" s="2" t="s">
        <v>3500</v>
      </c>
      <c r="B2207" s="29" t="s">
        <v>3460</v>
      </c>
      <c r="C2207" s="29" t="s">
        <v>3461</v>
      </c>
      <c r="D2207" s="29" t="s">
        <v>3462</v>
      </c>
      <c r="E2207" s="24">
        <v>80111501</v>
      </c>
      <c r="F2207" s="28" t="s">
        <v>3494</v>
      </c>
      <c r="G2207" s="3">
        <v>1</v>
      </c>
      <c r="H2207" s="3">
        <v>1</v>
      </c>
      <c r="I2207" s="2">
        <v>11.5</v>
      </c>
      <c r="J2207" s="2">
        <v>1</v>
      </c>
      <c r="K2207" s="2" t="s">
        <v>30</v>
      </c>
      <c r="L2207" s="2" t="s">
        <v>31</v>
      </c>
      <c r="M2207" s="2" t="s">
        <v>57</v>
      </c>
      <c r="N2207" s="2">
        <v>0</v>
      </c>
      <c r="O2207" s="118">
        <v>55982000</v>
      </c>
      <c r="P2207" s="118">
        <v>55982000</v>
      </c>
      <c r="Q2207" s="1">
        <v>0</v>
      </c>
      <c r="R2207" s="2">
        <v>0</v>
      </c>
      <c r="S2207" s="2" t="s">
        <v>903</v>
      </c>
      <c r="T2207" s="2" t="s">
        <v>3464</v>
      </c>
      <c r="U2207" s="2" t="s">
        <v>3465</v>
      </c>
      <c r="V2207" s="2" t="s">
        <v>3466</v>
      </c>
      <c r="W2207" s="82" t="s">
        <v>3467</v>
      </c>
      <c r="X2207" s="2">
        <v>3241000</v>
      </c>
      <c r="Y2207" s="2" t="s">
        <v>3468</v>
      </c>
    </row>
    <row r="2208" spans="1:25" ht="150" x14ac:dyDescent="0.2">
      <c r="A2208" s="2" t="s">
        <v>3501</v>
      </c>
      <c r="B2208" s="29" t="s">
        <v>3460</v>
      </c>
      <c r="C2208" s="29" t="s">
        <v>3461</v>
      </c>
      <c r="D2208" s="29" t="s">
        <v>3462</v>
      </c>
      <c r="E2208" s="24">
        <v>80111501</v>
      </c>
      <c r="F2208" s="24" t="s">
        <v>3502</v>
      </c>
      <c r="G2208" s="3">
        <v>1</v>
      </c>
      <c r="H2208" s="3">
        <v>1</v>
      </c>
      <c r="I2208" s="2">
        <v>11.5</v>
      </c>
      <c r="J2208" s="2">
        <v>1</v>
      </c>
      <c r="K2208" s="2" t="s">
        <v>30</v>
      </c>
      <c r="L2208" s="2" t="s">
        <v>31</v>
      </c>
      <c r="M2208" s="2" t="s">
        <v>57</v>
      </c>
      <c r="N2208" s="2">
        <v>0</v>
      </c>
      <c r="O2208" s="118">
        <v>60329000</v>
      </c>
      <c r="P2208" s="118">
        <v>60329000</v>
      </c>
      <c r="Q2208" s="1">
        <v>0</v>
      </c>
      <c r="R2208" s="2">
        <v>0</v>
      </c>
      <c r="S2208" s="2" t="s">
        <v>903</v>
      </c>
      <c r="T2208" s="2" t="s">
        <v>3464</v>
      </c>
      <c r="U2208" s="2" t="s">
        <v>3465</v>
      </c>
      <c r="V2208" s="2" t="s">
        <v>3466</v>
      </c>
      <c r="W2208" s="82" t="s">
        <v>3467</v>
      </c>
      <c r="X2208" s="2">
        <v>3241000</v>
      </c>
      <c r="Y2208" s="2" t="s">
        <v>3468</v>
      </c>
    </row>
    <row r="2209" spans="1:25" ht="150" x14ac:dyDescent="0.2">
      <c r="A2209" s="2" t="s">
        <v>3503</v>
      </c>
      <c r="B2209" s="29" t="s">
        <v>3460</v>
      </c>
      <c r="C2209" s="29" t="s">
        <v>3461</v>
      </c>
      <c r="D2209" s="29" t="s">
        <v>3462</v>
      </c>
      <c r="E2209" s="24">
        <v>80111501</v>
      </c>
      <c r="F2209" s="24" t="s">
        <v>3474</v>
      </c>
      <c r="G2209" s="3">
        <v>1</v>
      </c>
      <c r="H2209" s="3">
        <v>1</v>
      </c>
      <c r="I2209" s="2">
        <v>11.5</v>
      </c>
      <c r="J2209" s="2">
        <v>1</v>
      </c>
      <c r="K2209" s="2" t="s">
        <v>30</v>
      </c>
      <c r="L2209" s="2" t="s">
        <v>31</v>
      </c>
      <c r="M2209" s="2" t="s">
        <v>57</v>
      </c>
      <c r="N2209" s="2">
        <v>0</v>
      </c>
      <c r="O2209" s="118">
        <v>63388000</v>
      </c>
      <c r="P2209" s="118">
        <v>63388000</v>
      </c>
      <c r="Q2209" s="1">
        <v>0</v>
      </c>
      <c r="R2209" s="2">
        <v>0</v>
      </c>
      <c r="S2209" s="2" t="s">
        <v>903</v>
      </c>
      <c r="T2209" s="2" t="s">
        <v>3464</v>
      </c>
      <c r="U2209" s="2" t="s">
        <v>3465</v>
      </c>
      <c r="V2209" s="2" t="s">
        <v>3466</v>
      </c>
      <c r="W2209" s="82" t="s">
        <v>3467</v>
      </c>
      <c r="X2209" s="2">
        <v>3241000</v>
      </c>
      <c r="Y2209" s="2" t="s">
        <v>3468</v>
      </c>
    </row>
    <row r="2210" spans="1:25" ht="150" x14ac:dyDescent="0.2">
      <c r="A2210" s="2" t="s">
        <v>3504</v>
      </c>
      <c r="B2210" s="29" t="s">
        <v>3460</v>
      </c>
      <c r="C2210" s="29" t="s">
        <v>3461</v>
      </c>
      <c r="D2210" s="29" t="s">
        <v>3462</v>
      </c>
      <c r="E2210" s="24">
        <v>80111501</v>
      </c>
      <c r="F2210" s="24" t="s">
        <v>3505</v>
      </c>
      <c r="G2210" s="3">
        <v>1</v>
      </c>
      <c r="H2210" s="3">
        <v>1</v>
      </c>
      <c r="I2210" s="2">
        <v>11.5</v>
      </c>
      <c r="J2210" s="2">
        <v>1</v>
      </c>
      <c r="K2210" s="2" t="s">
        <v>30</v>
      </c>
      <c r="L2210" s="2" t="s">
        <v>31</v>
      </c>
      <c r="M2210" s="2" t="s">
        <v>57</v>
      </c>
      <c r="N2210" s="2">
        <v>0</v>
      </c>
      <c r="O2210" s="118">
        <v>59800000</v>
      </c>
      <c r="P2210" s="118">
        <v>59800000</v>
      </c>
      <c r="Q2210" s="1">
        <v>0</v>
      </c>
      <c r="R2210" s="2">
        <v>0</v>
      </c>
      <c r="S2210" s="2" t="s">
        <v>903</v>
      </c>
      <c r="T2210" s="2" t="s">
        <v>3464</v>
      </c>
      <c r="U2210" s="2" t="s">
        <v>3465</v>
      </c>
      <c r="V2210" s="2" t="s">
        <v>3466</v>
      </c>
      <c r="W2210" s="82" t="s">
        <v>3467</v>
      </c>
      <c r="X2210" s="2">
        <v>3241000</v>
      </c>
      <c r="Y2210" s="2" t="s">
        <v>3468</v>
      </c>
    </row>
    <row r="2211" spans="1:25" ht="150" x14ac:dyDescent="0.2">
      <c r="A2211" s="2" t="s">
        <v>3506</v>
      </c>
      <c r="B2211" s="29" t="s">
        <v>3460</v>
      </c>
      <c r="C2211" s="29" t="s">
        <v>3461</v>
      </c>
      <c r="D2211" s="29" t="s">
        <v>3462</v>
      </c>
      <c r="E2211" s="24">
        <v>80111501</v>
      </c>
      <c r="F2211" s="24" t="s">
        <v>3507</v>
      </c>
      <c r="G2211" s="3">
        <v>1</v>
      </c>
      <c r="H2211" s="3">
        <v>1</v>
      </c>
      <c r="I2211" s="2">
        <v>11.5</v>
      </c>
      <c r="J2211" s="2">
        <v>1</v>
      </c>
      <c r="K2211" s="2" t="s">
        <v>30</v>
      </c>
      <c r="L2211" s="2" t="s">
        <v>31</v>
      </c>
      <c r="M2211" s="2" t="s">
        <v>911</v>
      </c>
      <c r="N2211" s="2">
        <v>0</v>
      </c>
      <c r="O2211" s="118">
        <v>14352000</v>
      </c>
      <c r="P2211" s="118">
        <v>14352000</v>
      </c>
      <c r="Q2211" s="1">
        <v>0</v>
      </c>
      <c r="R2211" s="2">
        <v>0</v>
      </c>
      <c r="S2211" s="2" t="s">
        <v>903</v>
      </c>
      <c r="T2211" s="2" t="s">
        <v>3464</v>
      </c>
      <c r="U2211" s="2" t="s">
        <v>3465</v>
      </c>
      <c r="V2211" s="2" t="s">
        <v>3466</v>
      </c>
      <c r="W2211" s="82" t="s">
        <v>3467</v>
      </c>
      <c r="X2211" s="2">
        <v>3241000</v>
      </c>
      <c r="Y2211" s="2" t="s">
        <v>3468</v>
      </c>
    </row>
    <row r="2212" spans="1:25" ht="150" x14ac:dyDescent="0.2">
      <c r="A2212" s="2" t="s">
        <v>3508</v>
      </c>
      <c r="B2212" s="29" t="s">
        <v>3460</v>
      </c>
      <c r="C2212" s="29" t="s">
        <v>3461</v>
      </c>
      <c r="D2212" s="29" t="s">
        <v>3462</v>
      </c>
      <c r="E2212" s="24">
        <v>80111501</v>
      </c>
      <c r="F2212" s="24" t="s">
        <v>3507</v>
      </c>
      <c r="G2212" s="3">
        <v>1</v>
      </c>
      <c r="H2212" s="3">
        <v>1</v>
      </c>
      <c r="I2212" s="2">
        <v>6</v>
      </c>
      <c r="J2212" s="2">
        <v>1</v>
      </c>
      <c r="K2212" s="2" t="s">
        <v>30</v>
      </c>
      <c r="L2212" s="2" t="s">
        <v>31</v>
      </c>
      <c r="M2212" s="2" t="s">
        <v>911</v>
      </c>
      <c r="N2212" s="2">
        <v>0</v>
      </c>
      <c r="O2212" s="118">
        <v>7488000</v>
      </c>
      <c r="P2212" s="118">
        <v>7488000</v>
      </c>
      <c r="Q2212" s="1">
        <v>0</v>
      </c>
      <c r="R2212" s="2">
        <v>0</v>
      </c>
      <c r="S2212" s="2" t="s">
        <v>903</v>
      </c>
      <c r="T2212" s="2" t="s">
        <v>3464</v>
      </c>
      <c r="U2212" s="2" t="s">
        <v>3465</v>
      </c>
      <c r="V2212" s="2" t="s">
        <v>3466</v>
      </c>
      <c r="W2212" s="82" t="s">
        <v>3467</v>
      </c>
      <c r="X2212" s="2">
        <v>3241000</v>
      </c>
      <c r="Y2212" s="2" t="s">
        <v>3468</v>
      </c>
    </row>
    <row r="2213" spans="1:25" ht="150" x14ac:dyDescent="0.2">
      <c r="A2213" s="2" t="s">
        <v>3509</v>
      </c>
      <c r="B2213" s="29" t="s">
        <v>3460</v>
      </c>
      <c r="C2213" s="29" t="s">
        <v>3461</v>
      </c>
      <c r="D2213" s="29" t="s">
        <v>3462</v>
      </c>
      <c r="E2213" s="24">
        <v>80111501</v>
      </c>
      <c r="F2213" s="24" t="s">
        <v>3510</v>
      </c>
      <c r="G2213" s="3">
        <v>1</v>
      </c>
      <c r="H2213" s="3">
        <v>1</v>
      </c>
      <c r="I2213" s="2">
        <v>11.5</v>
      </c>
      <c r="J2213" s="2">
        <v>1</v>
      </c>
      <c r="K2213" s="2" t="s">
        <v>30</v>
      </c>
      <c r="L2213" s="2" t="s">
        <v>31</v>
      </c>
      <c r="M2213" s="2" t="s">
        <v>911</v>
      </c>
      <c r="N2213" s="2">
        <v>0</v>
      </c>
      <c r="O2213" s="118">
        <v>35880000</v>
      </c>
      <c r="P2213" s="118">
        <v>35880000</v>
      </c>
      <c r="Q2213" s="1">
        <v>0</v>
      </c>
      <c r="R2213" s="2">
        <v>0</v>
      </c>
      <c r="S2213" s="2" t="s">
        <v>903</v>
      </c>
      <c r="T2213" s="2" t="s">
        <v>3464</v>
      </c>
      <c r="U2213" s="2" t="s">
        <v>3465</v>
      </c>
      <c r="V2213" s="2" t="s">
        <v>3466</v>
      </c>
      <c r="W2213" s="82" t="s">
        <v>3467</v>
      </c>
      <c r="X2213" s="2">
        <v>3241000</v>
      </c>
      <c r="Y2213" s="2" t="s">
        <v>3468</v>
      </c>
    </row>
    <row r="2214" spans="1:25" ht="150" x14ac:dyDescent="0.2">
      <c r="A2214" s="2" t="s">
        <v>3511</v>
      </c>
      <c r="B2214" s="29" t="s">
        <v>3460</v>
      </c>
      <c r="C2214" s="29" t="s">
        <v>3461</v>
      </c>
      <c r="D2214" s="29" t="s">
        <v>3462</v>
      </c>
      <c r="E2214" s="24">
        <v>80111501</v>
      </c>
      <c r="F2214" s="24" t="s">
        <v>3512</v>
      </c>
      <c r="G2214" s="3">
        <v>1</v>
      </c>
      <c r="H2214" s="3">
        <v>1</v>
      </c>
      <c r="I2214" s="2">
        <v>11.5</v>
      </c>
      <c r="J2214" s="2">
        <v>1</v>
      </c>
      <c r="K2214" s="2" t="s">
        <v>30</v>
      </c>
      <c r="L2214" s="2" t="s">
        <v>31</v>
      </c>
      <c r="M2214" s="2" t="s">
        <v>57</v>
      </c>
      <c r="N2214" s="2">
        <v>0</v>
      </c>
      <c r="O2214" s="119">
        <v>59800000</v>
      </c>
      <c r="P2214" s="119">
        <v>59800000</v>
      </c>
      <c r="Q2214" s="1">
        <v>0</v>
      </c>
      <c r="R2214" s="2">
        <v>0</v>
      </c>
      <c r="S2214" s="2" t="s">
        <v>903</v>
      </c>
      <c r="T2214" s="2" t="s">
        <v>3464</v>
      </c>
      <c r="U2214" s="2" t="s">
        <v>3465</v>
      </c>
      <c r="V2214" s="2" t="s">
        <v>3466</v>
      </c>
      <c r="W2214" s="82" t="s">
        <v>3467</v>
      </c>
      <c r="X2214" s="2">
        <v>3241000</v>
      </c>
      <c r="Y2214" s="2" t="s">
        <v>3468</v>
      </c>
    </row>
    <row r="2215" spans="1:25" ht="150" x14ac:dyDescent="0.2">
      <c r="A2215" s="2" t="s">
        <v>3513</v>
      </c>
      <c r="B2215" s="29" t="s">
        <v>3460</v>
      </c>
      <c r="C2215" s="29" t="s">
        <v>3461</v>
      </c>
      <c r="D2215" s="29" t="s">
        <v>3462</v>
      </c>
      <c r="E2215" s="24">
        <v>80111501</v>
      </c>
      <c r="F2215" s="24" t="s">
        <v>3514</v>
      </c>
      <c r="G2215" s="3">
        <v>1</v>
      </c>
      <c r="H2215" s="3">
        <v>1</v>
      </c>
      <c r="I2215" s="2">
        <v>6</v>
      </c>
      <c r="J2215" s="2">
        <v>1</v>
      </c>
      <c r="K2215" s="2" t="s">
        <v>30</v>
      </c>
      <c r="L2215" s="2" t="s">
        <v>31</v>
      </c>
      <c r="M2215" s="2" t="s">
        <v>57</v>
      </c>
      <c r="N2215" s="2">
        <v>0</v>
      </c>
      <c r="O2215" s="119">
        <v>24000000</v>
      </c>
      <c r="P2215" s="119">
        <v>24000000</v>
      </c>
      <c r="Q2215" s="1">
        <v>0</v>
      </c>
      <c r="R2215" s="2">
        <v>0</v>
      </c>
      <c r="S2215" s="2" t="s">
        <v>903</v>
      </c>
      <c r="T2215" s="2" t="s">
        <v>3464</v>
      </c>
      <c r="U2215" s="2" t="s">
        <v>3465</v>
      </c>
      <c r="V2215" s="2" t="s">
        <v>3466</v>
      </c>
      <c r="W2215" s="82" t="s">
        <v>3467</v>
      </c>
      <c r="X2215" s="2">
        <v>3241000</v>
      </c>
      <c r="Y2215" s="2" t="s">
        <v>3468</v>
      </c>
    </row>
    <row r="2216" spans="1:25" ht="150" x14ac:dyDescent="0.2">
      <c r="A2216" s="2" t="s">
        <v>3515</v>
      </c>
      <c r="B2216" s="29" t="s">
        <v>3460</v>
      </c>
      <c r="C2216" s="29" t="s">
        <v>3461</v>
      </c>
      <c r="D2216" s="29" t="s">
        <v>3462</v>
      </c>
      <c r="E2216" s="24">
        <v>80111501</v>
      </c>
      <c r="F2216" s="24" t="s">
        <v>3516</v>
      </c>
      <c r="G2216" s="3">
        <v>8</v>
      </c>
      <c r="H2216" s="3">
        <v>8</v>
      </c>
      <c r="I2216" s="2">
        <v>5.5</v>
      </c>
      <c r="J2216" s="2">
        <v>1</v>
      </c>
      <c r="K2216" s="2" t="s">
        <v>30</v>
      </c>
      <c r="L2216" s="2" t="s">
        <v>31</v>
      </c>
      <c r="M2216" s="2" t="s">
        <v>57</v>
      </c>
      <c r="N2216" s="2">
        <v>0</v>
      </c>
      <c r="O2216" s="118">
        <v>22000000</v>
      </c>
      <c r="P2216" s="118">
        <v>22000000</v>
      </c>
      <c r="Q2216" s="1">
        <v>0</v>
      </c>
      <c r="R2216" s="2">
        <v>0</v>
      </c>
      <c r="S2216" s="2" t="s">
        <v>903</v>
      </c>
      <c r="T2216" s="2" t="s">
        <v>3464</v>
      </c>
      <c r="U2216" s="2" t="s">
        <v>3465</v>
      </c>
      <c r="V2216" s="2" t="s">
        <v>3466</v>
      </c>
      <c r="W2216" s="82" t="s">
        <v>3467</v>
      </c>
      <c r="X2216" s="2">
        <v>3241000</v>
      </c>
      <c r="Y2216" s="2" t="s">
        <v>3468</v>
      </c>
    </row>
    <row r="2217" spans="1:25" ht="135" x14ac:dyDescent="0.2">
      <c r="A2217" s="2" t="s">
        <v>3517</v>
      </c>
      <c r="B2217" s="29" t="s">
        <v>3460</v>
      </c>
      <c r="C2217" s="29" t="s">
        <v>3518</v>
      </c>
      <c r="D2217" s="29" t="s">
        <v>3519</v>
      </c>
      <c r="E2217" s="24">
        <v>80111501</v>
      </c>
      <c r="F2217" s="24" t="s">
        <v>3520</v>
      </c>
      <c r="G2217" s="3">
        <v>1</v>
      </c>
      <c r="H2217" s="3">
        <v>1</v>
      </c>
      <c r="I2217" s="2">
        <v>11.5</v>
      </c>
      <c r="J2217" s="2">
        <v>1</v>
      </c>
      <c r="K2217" s="2" t="s">
        <v>30</v>
      </c>
      <c r="L2217" s="2" t="s">
        <v>31</v>
      </c>
      <c r="M2217" s="2" t="s">
        <v>57</v>
      </c>
      <c r="N2217" s="2">
        <v>0</v>
      </c>
      <c r="O2217" s="118">
        <v>63388000</v>
      </c>
      <c r="P2217" s="118">
        <v>63388000</v>
      </c>
      <c r="Q2217" s="1">
        <v>0</v>
      </c>
      <c r="R2217" s="2">
        <v>0</v>
      </c>
      <c r="S2217" s="2" t="s">
        <v>903</v>
      </c>
      <c r="T2217" s="2" t="s">
        <v>3464</v>
      </c>
      <c r="U2217" s="2" t="s">
        <v>3465</v>
      </c>
      <c r="V2217" s="2" t="s">
        <v>3466</v>
      </c>
      <c r="W2217" s="82" t="s">
        <v>3467</v>
      </c>
      <c r="X2217" s="2">
        <v>3241000</v>
      </c>
      <c r="Y2217" s="2" t="s">
        <v>3468</v>
      </c>
    </row>
    <row r="2218" spans="1:25" ht="135" x14ac:dyDescent="0.2">
      <c r="A2218" s="2" t="s">
        <v>3521</v>
      </c>
      <c r="B2218" s="29" t="s">
        <v>3460</v>
      </c>
      <c r="C2218" s="29" t="s">
        <v>3518</v>
      </c>
      <c r="D2218" s="29" t="s">
        <v>3519</v>
      </c>
      <c r="E2218" s="24">
        <v>80111501</v>
      </c>
      <c r="F2218" s="24" t="s">
        <v>3522</v>
      </c>
      <c r="G2218" s="3">
        <v>1</v>
      </c>
      <c r="H2218" s="3">
        <v>1</v>
      </c>
      <c r="I2218" s="2">
        <v>11.5</v>
      </c>
      <c r="J2218" s="2">
        <v>1</v>
      </c>
      <c r="K2218" s="2" t="s">
        <v>30</v>
      </c>
      <c r="L2218" s="2" t="s">
        <v>31</v>
      </c>
      <c r="M2218" s="2" t="s">
        <v>57</v>
      </c>
      <c r="N2218" s="2">
        <v>0</v>
      </c>
      <c r="O2218" s="118">
        <v>86112000</v>
      </c>
      <c r="P2218" s="118">
        <v>86112000</v>
      </c>
      <c r="Q2218" s="1">
        <v>0</v>
      </c>
      <c r="R2218" s="2">
        <v>0</v>
      </c>
      <c r="S2218" s="2" t="s">
        <v>903</v>
      </c>
      <c r="T2218" s="2" t="s">
        <v>3464</v>
      </c>
      <c r="U2218" s="2" t="s">
        <v>3465</v>
      </c>
      <c r="V2218" s="2" t="s">
        <v>3466</v>
      </c>
      <c r="W2218" s="82" t="s">
        <v>3467</v>
      </c>
      <c r="X2218" s="2">
        <v>3241000</v>
      </c>
      <c r="Y2218" s="2" t="s">
        <v>3468</v>
      </c>
    </row>
    <row r="2219" spans="1:25" ht="135" x14ac:dyDescent="0.2">
      <c r="A2219" s="2" t="s">
        <v>3523</v>
      </c>
      <c r="B2219" s="29" t="s">
        <v>3460</v>
      </c>
      <c r="C2219" s="29" t="s">
        <v>3518</v>
      </c>
      <c r="D2219" s="29" t="s">
        <v>3519</v>
      </c>
      <c r="E2219" s="24">
        <v>80111501</v>
      </c>
      <c r="F2219" s="24" t="s">
        <v>3524</v>
      </c>
      <c r="G2219" s="3">
        <v>1</v>
      </c>
      <c r="H2219" s="3">
        <v>1</v>
      </c>
      <c r="I2219" s="2">
        <v>11.5</v>
      </c>
      <c r="J2219" s="2">
        <v>1</v>
      </c>
      <c r="K2219" s="2" t="s">
        <v>30</v>
      </c>
      <c r="L2219" s="2" t="s">
        <v>31</v>
      </c>
      <c r="M2219" s="2" t="s">
        <v>57</v>
      </c>
      <c r="N2219" s="2">
        <v>0</v>
      </c>
      <c r="O2219" s="118">
        <v>59800000</v>
      </c>
      <c r="P2219" s="118">
        <v>59800000</v>
      </c>
      <c r="Q2219" s="1">
        <v>0</v>
      </c>
      <c r="R2219" s="2">
        <v>0</v>
      </c>
      <c r="S2219" s="2" t="s">
        <v>903</v>
      </c>
      <c r="T2219" s="2" t="s">
        <v>3464</v>
      </c>
      <c r="U2219" s="2" t="s">
        <v>3465</v>
      </c>
      <c r="V2219" s="2" t="s">
        <v>3466</v>
      </c>
      <c r="W2219" s="82" t="s">
        <v>3467</v>
      </c>
      <c r="X2219" s="2">
        <v>3241000</v>
      </c>
      <c r="Y2219" s="2" t="s">
        <v>3468</v>
      </c>
    </row>
    <row r="2220" spans="1:25" ht="150" x14ac:dyDescent="0.2">
      <c r="A2220" s="2" t="s">
        <v>3525</v>
      </c>
      <c r="B2220" s="29" t="s">
        <v>3460</v>
      </c>
      <c r="C2220" s="29" t="s">
        <v>3461</v>
      </c>
      <c r="D2220" s="29" t="s">
        <v>3462</v>
      </c>
      <c r="E2220" s="24">
        <v>80111501</v>
      </c>
      <c r="F2220" s="24" t="s">
        <v>3526</v>
      </c>
      <c r="G2220" s="3">
        <v>1</v>
      </c>
      <c r="H2220" s="3">
        <v>1</v>
      </c>
      <c r="I2220" s="2">
        <v>6</v>
      </c>
      <c r="J2220" s="2">
        <v>1</v>
      </c>
      <c r="K2220" s="2" t="s">
        <v>30</v>
      </c>
      <c r="L2220" s="2" t="s">
        <v>31</v>
      </c>
      <c r="M2220" s="2" t="s">
        <v>57</v>
      </c>
      <c r="N2220" s="2">
        <v>0</v>
      </c>
      <c r="O2220" s="118">
        <v>30000000</v>
      </c>
      <c r="P2220" s="118">
        <v>30000000</v>
      </c>
      <c r="Q2220" s="1">
        <v>0</v>
      </c>
      <c r="R2220" s="2">
        <v>0</v>
      </c>
      <c r="S2220" s="2" t="s">
        <v>903</v>
      </c>
      <c r="T2220" s="2" t="s">
        <v>3464</v>
      </c>
      <c r="U2220" s="2" t="s">
        <v>3465</v>
      </c>
      <c r="V2220" s="2" t="s">
        <v>3466</v>
      </c>
      <c r="W2220" s="82" t="s">
        <v>3467</v>
      </c>
      <c r="X2220" s="2">
        <v>3241000</v>
      </c>
      <c r="Y2220" s="2" t="s">
        <v>3468</v>
      </c>
    </row>
    <row r="2221" spans="1:25" ht="150" x14ac:dyDescent="0.2">
      <c r="A2221" s="2" t="s">
        <v>3527</v>
      </c>
      <c r="B2221" s="29" t="s">
        <v>3460</v>
      </c>
      <c r="C2221" s="29" t="s">
        <v>3461</v>
      </c>
      <c r="D2221" s="29" t="s">
        <v>3462</v>
      </c>
      <c r="E2221" s="24">
        <v>80111501</v>
      </c>
      <c r="F2221" s="24" t="s">
        <v>3528</v>
      </c>
      <c r="G2221" s="3">
        <v>8</v>
      </c>
      <c r="H2221" s="3">
        <v>8</v>
      </c>
      <c r="I2221" s="2">
        <v>6</v>
      </c>
      <c r="J2221" s="2">
        <v>1</v>
      </c>
      <c r="K2221" s="2" t="s">
        <v>30</v>
      </c>
      <c r="L2221" s="2" t="s">
        <v>31</v>
      </c>
      <c r="M2221" s="2" t="s">
        <v>57</v>
      </c>
      <c r="N2221" s="2">
        <v>0</v>
      </c>
      <c r="O2221" s="119">
        <v>45427200</v>
      </c>
      <c r="P2221" s="119">
        <v>45427200</v>
      </c>
      <c r="Q2221" s="1">
        <v>0</v>
      </c>
      <c r="R2221" s="2">
        <v>0</v>
      </c>
      <c r="S2221" s="2" t="s">
        <v>903</v>
      </c>
      <c r="T2221" s="2" t="s">
        <v>3464</v>
      </c>
      <c r="U2221" s="2" t="s">
        <v>3465</v>
      </c>
      <c r="V2221" s="2" t="s">
        <v>3466</v>
      </c>
      <c r="W2221" s="82" t="s">
        <v>3467</v>
      </c>
      <c r="X2221" s="2">
        <v>3241000</v>
      </c>
      <c r="Y2221" s="2" t="s">
        <v>3468</v>
      </c>
    </row>
    <row r="2222" spans="1:25" ht="150" x14ac:dyDescent="0.2">
      <c r="A2222" s="2" t="s">
        <v>3529</v>
      </c>
      <c r="B2222" s="29" t="s">
        <v>3460</v>
      </c>
      <c r="C2222" s="29" t="s">
        <v>3461</v>
      </c>
      <c r="D2222" s="29" t="s">
        <v>3462</v>
      </c>
      <c r="E2222" s="24">
        <v>80111501</v>
      </c>
      <c r="F2222" s="24" t="s">
        <v>3474</v>
      </c>
      <c r="G2222" s="3">
        <v>8</v>
      </c>
      <c r="H2222" s="3">
        <v>8</v>
      </c>
      <c r="I2222" s="2">
        <v>5.5</v>
      </c>
      <c r="J2222" s="2">
        <v>1</v>
      </c>
      <c r="K2222" s="2" t="s">
        <v>30</v>
      </c>
      <c r="L2222" s="2" t="s">
        <v>31</v>
      </c>
      <c r="M2222" s="2" t="s">
        <v>57</v>
      </c>
      <c r="N2222" s="2">
        <v>0</v>
      </c>
      <c r="O2222" s="118">
        <v>31900000</v>
      </c>
      <c r="P2222" s="118">
        <v>31900000</v>
      </c>
      <c r="Q2222" s="1">
        <v>0</v>
      </c>
      <c r="R2222" s="2">
        <v>0</v>
      </c>
      <c r="S2222" s="2" t="s">
        <v>903</v>
      </c>
      <c r="T2222" s="2" t="s">
        <v>3464</v>
      </c>
      <c r="U2222" s="2" t="s">
        <v>3465</v>
      </c>
      <c r="V2222" s="2" t="s">
        <v>3466</v>
      </c>
      <c r="W2222" s="82" t="s">
        <v>3467</v>
      </c>
      <c r="X2222" s="2">
        <v>3241000</v>
      </c>
      <c r="Y2222" s="2" t="s">
        <v>3468</v>
      </c>
    </row>
    <row r="2223" spans="1:25" ht="150" x14ac:dyDescent="0.2">
      <c r="A2223" s="2" t="s">
        <v>3530</v>
      </c>
      <c r="B2223" s="29" t="s">
        <v>3460</v>
      </c>
      <c r="C2223" s="29" t="s">
        <v>3461</v>
      </c>
      <c r="D2223" s="29" t="s">
        <v>3462</v>
      </c>
      <c r="E2223" s="24">
        <v>80111501</v>
      </c>
      <c r="F2223" s="24" t="s">
        <v>3499</v>
      </c>
      <c r="G2223" s="3">
        <v>8</v>
      </c>
      <c r="H2223" s="3">
        <v>8</v>
      </c>
      <c r="I2223" s="2">
        <v>5.4</v>
      </c>
      <c r="J2223" s="2">
        <v>1</v>
      </c>
      <c r="K2223" s="2" t="s">
        <v>30</v>
      </c>
      <c r="L2223" s="2" t="s">
        <v>31</v>
      </c>
      <c r="M2223" s="2" t="s">
        <v>57</v>
      </c>
      <c r="N2223" s="2">
        <v>0</v>
      </c>
      <c r="O2223" s="118">
        <v>14387467</v>
      </c>
      <c r="P2223" s="118">
        <v>14387467</v>
      </c>
      <c r="Q2223" s="1">
        <v>0</v>
      </c>
      <c r="R2223" s="2">
        <v>0</v>
      </c>
      <c r="S2223" s="2" t="s">
        <v>903</v>
      </c>
      <c r="T2223" s="2" t="s">
        <v>3464</v>
      </c>
      <c r="U2223" s="2" t="s">
        <v>3465</v>
      </c>
      <c r="V2223" s="2" t="s">
        <v>3466</v>
      </c>
      <c r="W2223" s="82" t="s">
        <v>3467</v>
      </c>
      <c r="X2223" s="2">
        <v>3241000</v>
      </c>
      <c r="Y2223" s="2" t="s">
        <v>3468</v>
      </c>
    </row>
    <row r="2224" spans="1:25" ht="150" x14ac:dyDescent="0.2">
      <c r="A2224" s="2" t="s">
        <v>3531</v>
      </c>
      <c r="B2224" s="29" t="s">
        <v>3460</v>
      </c>
      <c r="C2224" s="29" t="s">
        <v>3461</v>
      </c>
      <c r="D2224" s="29" t="s">
        <v>3462</v>
      </c>
      <c r="E2224" s="24">
        <v>80111501</v>
      </c>
      <c r="F2224" s="24" t="s">
        <v>3514</v>
      </c>
      <c r="G2224" s="3">
        <v>8</v>
      </c>
      <c r="H2224" s="3">
        <v>8</v>
      </c>
      <c r="I2224" s="2">
        <v>5.2</v>
      </c>
      <c r="J2224" s="2">
        <v>1</v>
      </c>
      <c r="K2224" s="2" t="s">
        <v>30</v>
      </c>
      <c r="L2224" s="2" t="s">
        <v>31</v>
      </c>
      <c r="M2224" s="2" t="s">
        <v>57</v>
      </c>
      <c r="N2224" s="2">
        <v>0</v>
      </c>
      <c r="O2224" s="119">
        <v>20800000</v>
      </c>
      <c r="P2224" s="119">
        <v>20800000</v>
      </c>
      <c r="Q2224" s="1">
        <v>0</v>
      </c>
      <c r="R2224" s="2">
        <v>0</v>
      </c>
      <c r="S2224" s="2" t="s">
        <v>903</v>
      </c>
      <c r="T2224" s="2" t="s">
        <v>3464</v>
      </c>
      <c r="U2224" s="2" t="s">
        <v>3465</v>
      </c>
      <c r="V2224" s="2" t="s">
        <v>3466</v>
      </c>
      <c r="W2224" s="82" t="s">
        <v>3467</v>
      </c>
      <c r="X2224" s="2">
        <v>3241000</v>
      </c>
      <c r="Y2224" s="2" t="s">
        <v>3468</v>
      </c>
    </row>
    <row r="2225" spans="1:25" ht="150" x14ac:dyDescent="0.2">
      <c r="A2225" s="2" t="s">
        <v>3532</v>
      </c>
      <c r="B2225" s="29" t="s">
        <v>3460</v>
      </c>
      <c r="C2225" s="29" t="s">
        <v>3461</v>
      </c>
      <c r="D2225" s="29" t="s">
        <v>3462</v>
      </c>
      <c r="E2225" s="24">
        <v>80111501</v>
      </c>
      <c r="F2225" s="28" t="s">
        <v>3494</v>
      </c>
      <c r="G2225" s="3">
        <v>8</v>
      </c>
      <c r="H2225" s="3">
        <v>8</v>
      </c>
      <c r="I2225" s="2">
        <v>4.5999999999999996</v>
      </c>
      <c r="J2225" s="2">
        <v>1</v>
      </c>
      <c r="K2225" s="2" t="s">
        <v>30</v>
      </c>
      <c r="L2225" s="2" t="s">
        <v>31</v>
      </c>
      <c r="M2225" s="2" t="s">
        <v>57</v>
      </c>
      <c r="N2225" s="2">
        <v>0</v>
      </c>
      <c r="O2225" s="118">
        <v>24610000</v>
      </c>
      <c r="P2225" s="118">
        <v>24610000</v>
      </c>
      <c r="Q2225" s="1">
        <v>0</v>
      </c>
      <c r="R2225" s="2">
        <v>0</v>
      </c>
      <c r="S2225" s="2" t="s">
        <v>903</v>
      </c>
      <c r="T2225" s="2" t="s">
        <v>3464</v>
      </c>
      <c r="U2225" s="2" t="s">
        <v>3465</v>
      </c>
      <c r="V2225" s="2" t="s">
        <v>3466</v>
      </c>
      <c r="W2225" s="82" t="s">
        <v>3467</v>
      </c>
      <c r="X2225" s="2">
        <v>3241000</v>
      </c>
      <c r="Y2225" s="2" t="s">
        <v>3468</v>
      </c>
    </row>
    <row r="2226" spans="1:25" ht="150" x14ac:dyDescent="0.2">
      <c r="A2226" s="2" t="s">
        <v>3533</v>
      </c>
      <c r="B2226" s="29" t="s">
        <v>3460</v>
      </c>
      <c r="C2226" s="29" t="s">
        <v>3461</v>
      </c>
      <c r="D2226" s="29" t="s">
        <v>3462</v>
      </c>
      <c r="E2226" s="24">
        <v>80111501</v>
      </c>
      <c r="F2226" s="130" t="s">
        <v>3534</v>
      </c>
      <c r="G2226" s="3">
        <v>8</v>
      </c>
      <c r="H2226" s="3">
        <v>8</v>
      </c>
      <c r="I2226" s="2">
        <v>5.4</v>
      </c>
      <c r="J2226" s="2">
        <v>1</v>
      </c>
      <c r="K2226" s="2" t="s">
        <v>30</v>
      </c>
      <c r="L2226" s="2" t="s">
        <v>31</v>
      </c>
      <c r="M2226" s="2" t="s">
        <v>57</v>
      </c>
      <c r="N2226" s="2">
        <v>0</v>
      </c>
      <c r="O2226" s="118">
        <v>37800000</v>
      </c>
      <c r="P2226" s="118">
        <v>37800000</v>
      </c>
      <c r="Q2226" s="1">
        <v>0</v>
      </c>
      <c r="R2226" s="2">
        <v>0</v>
      </c>
      <c r="S2226" s="2" t="s">
        <v>903</v>
      </c>
      <c r="T2226" s="2" t="s">
        <v>3464</v>
      </c>
      <c r="U2226" s="2" t="s">
        <v>3465</v>
      </c>
      <c r="V2226" s="2" t="s">
        <v>3466</v>
      </c>
      <c r="W2226" s="82" t="s">
        <v>3467</v>
      </c>
      <c r="X2226" s="2">
        <v>3241000</v>
      </c>
      <c r="Y2226" s="2" t="s">
        <v>3468</v>
      </c>
    </row>
    <row r="2227" spans="1:25" ht="150" x14ac:dyDescent="0.2">
      <c r="A2227" s="2" t="s">
        <v>3535</v>
      </c>
      <c r="B2227" s="29" t="s">
        <v>3460</v>
      </c>
      <c r="C2227" s="29" t="s">
        <v>3461</v>
      </c>
      <c r="D2227" s="29" t="s">
        <v>3462</v>
      </c>
      <c r="E2227" s="24">
        <v>80111501</v>
      </c>
      <c r="F2227" s="24" t="s">
        <v>3536</v>
      </c>
      <c r="G2227" s="3">
        <v>8</v>
      </c>
      <c r="H2227" s="3">
        <v>8</v>
      </c>
      <c r="I2227" s="2">
        <v>5.23</v>
      </c>
      <c r="J2227" s="2">
        <v>1</v>
      </c>
      <c r="K2227" s="2" t="s">
        <v>30</v>
      </c>
      <c r="L2227" s="2" t="s">
        <v>31</v>
      </c>
      <c r="M2227" s="2" t="s">
        <v>911</v>
      </c>
      <c r="N2227" s="2">
        <v>0</v>
      </c>
      <c r="O2227" s="118">
        <v>6531200</v>
      </c>
      <c r="P2227" s="118">
        <v>6531200</v>
      </c>
      <c r="Q2227" s="1">
        <v>0</v>
      </c>
      <c r="R2227" s="2"/>
      <c r="S2227" s="2" t="s">
        <v>903</v>
      </c>
      <c r="T2227" s="2" t="s">
        <v>3464</v>
      </c>
      <c r="U2227" s="2" t="s">
        <v>3465</v>
      </c>
      <c r="V2227" s="2" t="s">
        <v>3466</v>
      </c>
      <c r="W2227" s="82" t="s">
        <v>3467</v>
      </c>
      <c r="X2227" s="2">
        <v>3241000</v>
      </c>
      <c r="Y2227" s="2" t="s">
        <v>3468</v>
      </c>
    </row>
    <row r="2228" spans="1:25" ht="150" x14ac:dyDescent="0.2">
      <c r="A2228" s="2" t="s">
        <v>3537</v>
      </c>
      <c r="B2228" s="29" t="s">
        <v>3460</v>
      </c>
      <c r="C2228" s="29" t="s">
        <v>3461</v>
      </c>
      <c r="D2228" s="29" t="s">
        <v>3462</v>
      </c>
      <c r="E2228" s="24">
        <v>80121704</v>
      </c>
      <c r="F2228" s="24" t="s">
        <v>3479</v>
      </c>
      <c r="G2228" s="3">
        <v>8</v>
      </c>
      <c r="H2228" s="3">
        <v>8</v>
      </c>
      <c r="I2228" s="2">
        <v>5.5</v>
      </c>
      <c r="J2228" s="2">
        <v>1</v>
      </c>
      <c r="K2228" s="2" t="s">
        <v>30</v>
      </c>
      <c r="L2228" s="2" t="s">
        <v>31</v>
      </c>
      <c r="M2228" s="2" t="s">
        <v>57</v>
      </c>
      <c r="N2228" s="2">
        <v>0</v>
      </c>
      <c r="O2228" s="118">
        <v>38500000</v>
      </c>
      <c r="P2228" s="118">
        <v>38500000</v>
      </c>
      <c r="Q2228" s="1">
        <v>0</v>
      </c>
      <c r="R2228" s="2">
        <v>0</v>
      </c>
      <c r="S2228" s="2" t="s">
        <v>903</v>
      </c>
      <c r="T2228" s="2" t="s">
        <v>3464</v>
      </c>
      <c r="U2228" s="2" t="s">
        <v>3465</v>
      </c>
      <c r="V2228" s="2" t="s">
        <v>3466</v>
      </c>
      <c r="W2228" s="82" t="s">
        <v>3467</v>
      </c>
      <c r="X2228" s="2">
        <v>3241000</v>
      </c>
      <c r="Y2228" s="2" t="s">
        <v>3468</v>
      </c>
    </row>
    <row r="2229" spans="1:25" ht="150" x14ac:dyDescent="0.2">
      <c r="A2229" s="2" t="s">
        <v>3538</v>
      </c>
      <c r="B2229" s="29" t="s">
        <v>3460</v>
      </c>
      <c r="C2229" s="29" t="s">
        <v>3461</v>
      </c>
      <c r="D2229" s="29" t="s">
        <v>3462</v>
      </c>
      <c r="E2229" s="24">
        <v>80111501</v>
      </c>
      <c r="F2229" s="24" t="s">
        <v>3539</v>
      </c>
      <c r="G2229" s="3">
        <v>8</v>
      </c>
      <c r="H2229" s="3">
        <v>8</v>
      </c>
      <c r="I2229" s="2">
        <v>5.5</v>
      </c>
      <c r="J2229" s="2">
        <v>1</v>
      </c>
      <c r="K2229" s="2" t="s">
        <v>30</v>
      </c>
      <c r="L2229" s="2" t="s">
        <v>31</v>
      </c>
      <c r="M2229" s="2" t="s">
        <v>57</v>
      </c>
      <c r="N2229" s="2">
        <v>0</v>
      </c>
      <c r="O2229" s="118">
        <v>36862500</v>
      </c>
      <c r="P2229" s="118">
        <v>36862500</v>
      </c>
      <c r="Q2229" s="1">
        <v>0</v>
      </c>
      <c r="R2229" s="2">
        <v>0</v>
      </c>
      <c r="S2229" s="2" t="s">
        <v>903</v>
      </c>
      <c r="T2229" s="2" t="s">
        <v>3464</v>
      </c>
      <c r="U2229" s="2" t="s">
        <v>3465</v>
      </c>
      <c r="V2229" s="2" t="s">
        <v>3466</v>
      </c>
      <c r="W2229" s="82" t="s">
        <v>3467</v>
      </c>
      <c r="X2229" s="2">
        <v>3241000</v>
      </c>
      <c r="Y2229" s="2" t="s">
        <v>3468</v>
      </c>
    </row>
    <row r="2230" spans="1:25" ht="165" x14ac:dyDescent="0.2">
      <c r="A2230" s="2" t="s">
        <v>3540</v>
      </c>
      <c r="B2230" s="29" t="s">
        <v>3460</v>
      </c>
      <c r="C2230" s="29" t="s">
        <v>3518</v>
      </c>
      <c r="D2230" s="29" t="s">
        <v>3541</v>
      </c>
      <c r="E2230" s="24" t="s">
        <v>3542</v>
      </c>
      <c r="F2230" s="24" t="s">
        <v>3543</v>
      </c>
      <c r="G2230" s="3">
        <v>2</v>
      </c>
      <c r="H2230" s="3">
        <v>3</v>
      </c>
      <c r="I2230" s="2">
        <v>7</v>
      </c>
      <c r="J2230" s="2">
        <v>1</v>
      </c>
      <c r="K2230" s="2" t="s">
        <v>921</v>
      </c>
      <c r="L2230" s="2" t="s">
        <v>922</v>
      </c>
      <c r="M2230" s="2" t="s">
        <v>917</v>
      </c>
      <c r="N2230" s="2">
        <v>0</v>
      </c>
      <c r="O2230" s="118">
        <v>775231370</v>
      </c>
      <c r="P2230" s="118">
        <v>775231370</v>
      </c>
      <c r="Q2230" s="1">
        <v>0</v>
      </c>
      <c r="R2230" s="2">
        <v>0</v>
      </c>
      <c r="S2230" s="2" t="s">
        <v>903</v>
      </c>
      <c r="T2230" s="2" t="s">
        <v>3464</v>
      </c>
      <c r="U2230" s="2" t="s">
        <v>3465</v>
      </c>
      <c r="V2230" s="2" t="s">
        <v>3466</v>
      </c>
      <c r="W2230" s="82" t="s">
        <v>3467</v>
      </c>
      <c r="X2230" s="2">
        <v>3241000</v>
      </c>
      <c r="Y2230" s="2" t="s">
        <v>3468</v>
      </c>
    </row>
    <row r="2231" spans="1:25" ht="165" x14ac:dyDescent="0.2">
      <c r="A2231" s="2" t="s">
        <v>3544</v>
      </c>
      <c r="B2231" s="29" t="s">
        <v>3460</v>
      </c>
      <c r="C2231" s="29" t="s">
        <v>3461</v>
      </c>
      <c r="D2231" s="29" t="s">
        <v>3545</v>
      </c>
      <c r="E2231" s="24" t="s">
        <v>3546</v>
      </c>
      <c r="F2231" s="130" t="s">
        <v>3547</v>
      </c>
      <c r="G2231" s="3">
        <v>8</v>
      </c>
      <c r="H2231" s="3">
        <v>8</v>
      </c>
      <c r="I2231" s="2">
        <v>5.5</v>
      </c>
      <c r="J2231" s="2">
        <v>1</v>
      </c>
      <c r="K2231" s="2" t="s">
        <v>3227</v>
      </c>
      <c r="L2231" s="2" t="s">
        <v>3228</v>
      </c>
      <c r="M2231" s="2" t="s">
        <v>1724</v>
      </c>
      <c r="N2231" s="2">
        <v>0</v>
      </c>
      <c r="O2231" s="118">
        <v>950963000</v>
      </c>
      <c r="P2231" s="118">
        <v>950963000</v>
      </c>
      <c r="Q2231" s="1">
        <v>0</v>
      </c>
      <c r="R2231" s="2">
        <v>0</v>
      </c>
      <c r="S2231" s="2" t="s">
        <v>903</v>
      </c>
      <c r="T2231" s="2" t="s">
        <v>3464</v>
      </c>
      <c r="U2231" s="2" t="s">
        <v>3465</v>
      </c>
      <c r="V2231" s="2" t="s">
        <v>3466</v>
      </c>
      <c r="W2231" s="82" t="s">
        <v>3467</v>
      </c>
      <c r="X2231" s="2">
        <v>3241000</v>
      </c>
      <c r="Y2231" s="2" t="s">
        <v>3468</v>
      </c>
    </row>
    <row r="2232" spans="1:25" ht="165" x14ac:dyDescent="0.2">
      <c r="A2232" s="2" t="s">
        <v>3548</v>
      </c>
      <c r="B2232" s="29" t="s">
        <v>3460</v>
      </c>
      <c r="C2232" s="29" t="s">
        <v>3461</v>
      </c>
      <c r="D2232" s="29" t="s">
        <v>3545</v>
      </c>
      <c r="E2232" s="24" t="s">
        <v>3546</v>
      </c>
      <c r="F2232" s="28" t="s">
        <v>3547</v>
      </c>
      <c r="G2232" s="3">
        <v>8</v>
      </c>
      <c r="H2232" s="3">
        <v>8</v>
      </c>
      <c r="I2232" s="2">
        <v>5.5</v>
      </c>
      <c r="J2232" s="2">
        <v>1</v>
      </c>
      <c r="K2232" s="2" t="s">
        <v>30</v>
      </c>
      <c r="L2232" s="2" t="s">
        <v>31</v>
      </c>
      <c r="M2232" s="2" t="s">
        <v>958</v>
      </c>
      <c r="N2232" s="2">
        <v>0</v>
      </c>
      <c r="O2232" s="118">
        <v>684464000</v>
      </c>
      <c r="P2232" s="118">
        <v>684464000</v>
      </c>
      <c r="Q2232" s="1">
        <v>0</v>
      </c>
      <c r="R2232" s="2">
        <v>0</v>
      </c>
      <c r="S2232" s="2" t="s">
        <v>903</v>
      </c>
      <c r="T2232" s="2" t="s">
        <v>3464</v>
      </c>
      <c r="U2232" s="2" t="s">
        <v>3465</v>
      </c>
      <c r="V2232" s="2" t="s">
        <v>3466</v>
      </c>
      <c r="W2232" s="82" t="s">
        <v>3467</v>
      </c>
      <c r="X2232" s="2">
        <v>3241000</v>
      </c>
      <c r="Y2232" s="2" t="s">
        <v>3468</v>
      </c>
    </row>
    <row r="2233" spans="1:25" ht="165" x14ac:dyDescent="0.2">
      <c r="A2233" s="2" t="s">
        <v>3549</v>
      </c>
      <c r="B2233" s="29" t="s">
        <v>3460</v>
      </c>
      <c r="C2233" s="29" t="s">
        <v>3461</v>
      </c>
      <c r="D2233" s="29" t="s">
        <v>3545</v>
      </c>
      <c r="E2233" s="24" t="s">
        <v>3546</v>
      </c>
      <c r="F2233" s="28" t="s">
        <v>3547</v>
      </c>
      <c r="G2233" s="3">
        <v>8</v>
      </c>
      <c r="H2233" s="3">
        <v>8</v>
      </c>
      <c r="I2233" s="2">
        <v>5.5</v>
      </c>
      <c r="J2233" s="2">
        <v>1</v>
      </c>
      <c r="K2233" s="2" t="s">
        <v>3227</v>
      </c>
      <c r="L2233" s="2" t="s">
        <v>3228</v>
      </c>
      <c r="M2233" s="2" t="s">
        <v>1724</v>
      </c>
      <c r="N2233" s="2">
        <v>0</v>
      </c>
      <c r="O2233" s="118">
        <v>625963000</v>
      </c>
      <c r="P2233" s="118">
        <v>625963000</v>
      </c>
      <c r="Q2233" s="1">
        <v>0</v>
      </c>
      <c r="R2233" s="2">
        <v>0</v>
      </c>
      <c r="S2233" s="2" t="s">
        <v>903</v>
      </c>
      <c r="T2233" s="2" t="s">
        <v>3464</v>
      </c>
      <c r="U2233" s="2" t="s">
        <v>3465</v>
      </c>
      <c r="V2233" s="2" t="s">
        <v>3466</v>
      </c>
      <c r="W2233" s="82" t="s">
        <v>3467</v>
      </c>
      <c r="X2233" s="2">
        <v>3241000</v>
      </c>
      <c r="Y2233" s="2" t="s">
        <v>3468</v>
      </c>
    </row>
    <row r="2234" spans="1:25" ht="165" x14ac:dyDescent="0.2">
      <c r="A2234" s="2" t="s">
        <v>3550</v>
      </c>
      <c r="B2234" s="29" t="s">
        <v>3460</v>
      </c>
      <c r="C2234" s="29" t="s">
        <v>3461</v>
      </c>
      <c r="D2234" s="29" t="s">
        <v>3545</v>
      </c>
      <c r="E2234" s="24" t="s">
        <v>3546</v>
      </c>
      <c r="F2234" s="28" t="s">
        <v>3547</v>
      </c>
      <c r="G2234" s="3">
        <v>8</v>
      </c>
      <c r="H2234" s="3">
        <v>8</v>
      </c>
      <c r="I2234" s="2">
        <v>5.5</v>
      </c>
      <c r="J2234" s="2">
        <v>1</v>
      </c>
      <c r="K2234" s="2" t="s">
        <v>3227</v>
      </c>
      <c r="L2234" s="2" t="s">
        <v>3228</v>
      </c>
      <c r="M2234" s="2" t="s">
        <v>1724</v>
      </c>
      <c r="N2234" s="2">
        <v>0</v>
      </c>
      <c r="O2234" s="118">
        <v>580463000</v>
      </c>
      <c r="P2234" s="118">
        <v>580463000</v>
      </c>
      <c r="Q2234" s="1">
        <v>0</v>
      </c>
      <c r="R2234" s="2">
        <v>0</v>
      </c>
      <c r="S2234" s="2" t="s">
        <v>903</v>
      </c>
      <c r="T2234" s="2" t="s">
        <v>3464</v>
      </c>
      <c r="U2234" s="2" t="s">
        <v>3465</v>
      </c>
      <c r="V2234" s="2" t="s">
        <v>3466</v>
      </c>
      <c r="W2234" s="82" t="s">
        <v>3467</v>
      </c>
      <c r="X2234" s="2">
        <v>3241000</v>
      </c>
      <c r="Y2234" s="2" t="s">
        <v>3468</v>
      </c>
    </row>
    <row r="2235" spans="1:25" ht="165" x14ac:dyDescent="0.2">
      <c r="A2235" s="2" t="s">
        <v>3551</v>
      </c>
      <c r="B2235" s="29" t="s">
        <v>3460</v>
      </c>
      <c r="C2235" s="29" t="s">
        <v>3461</v>
      </c>
      <c r="D2235" s="29" t="s">
        <v>3545</v>
      </c>
      <c r="E2235" s="24" t="s">
        <v>3546</v>
      </c>
      <c r="F2235" s="28" t="s">
        <v>3547</v>
      </c>
      <c r="G2235" s="3">
        <v>8</v>
      </c>
      <c r="H2235" s="3">
        <v>8</v>
      </c>
      <c r="I2235" s="2">
        <v>5.5</v>
      </c>
      <c r="J2235" s="2">
        <v>1</v>
      </c>
      <c r="K2235" s="2" t="s">
        <v>3227</v>
      </c>
      <c r="L2235" s="2" t="s">
        <v>3228</v>
      </c>
      <c r="M2235" s="2" t="s">
        <v>1724</v>
      </c>
      <c r="N2235" s="2">
        <v>0</v>
      </c>
      <c r="O2235" s="118">
        <v>613463000</v>
      </c>
      <c r="P2235" s="118">
        <v>613463000</v>
      </c>
      <c r="Q2235" s="1">
        <v>0</v>
      </c>
      <c r="R2235" s="2">
        <v>0</v>
      </c>
      <c r="S2235" s="2" t="s">
        <v>903</v>
      </c>
      <c r="T2235" s="2" t="s">
        <v>3464</v>
      </c>
      <c r="U2235" s="2" t="s">
        <v>3465</v>
      </c>
      <c r="V2235" s="2" t="s">
        <v>3466</v>
      </c>
      <c r="W2235" s="82" t="s">
        <v>3467</v>
      </c>
      <c r="X2235" s="2">
        <v>3241000</v>
      </c>
      <c r="Y2235" s="2" t="s">
        <v>3468</v>
      </c>
    </row>
    <row r="2236" spans="1:25" ht="165" x14ac:dyDescent="0.2">
      <c r="A2236" s="2" t="s">
        <v>3552</v>
      </c>
      <c r="B2236" s="29" t="s">
        <v>3460</v>
      </c>
      <c r="C2236" s="29" t="s">
        <v>3461</v>
      </c>
      <c r="D2236" s="29" t="s">
        <v>3545</v>
      </c>
      <c r="E2236" s="24" t="s">
        <v>3546</v>
      </c>
      <c r="F2236" s="28" t="s">
        <v>3547</v>
      </c>
      <c r="G2236" s="3">
        <v>8</v>
      </c>
      <c r="H2236" s="3">
        <v>8</v>
      </c>
      <c r="I2236" s="2">
        <v>5.5</v>
      </c>
      <c r="J2236" s="2">
        <v>1</v>
      </c>
      <c r="K2236" s="2" t="s">
        <v>30</v>
      </c>
      <c r="L2236" s="2" t="s">
        <v>31</v>
      </c>
      <c r="M2236" s="2" t="s">
        <v>958</v>
      </c>
      <c r="N2236" s="2">
        <v>0</v>
      </c>
      <c r="O2236" s="118">
        <v>586000000</v>
      </c>
      <c r="P2236" s="118">
        <v>586000000</v>
      </c>
      <c r="Q2236" s="1">
        <v>0</v>
      </c>
      <c r="R2236" s="2">
        <v>0</v>
      </c>
      <c r="S2236" s="2" t="s">
        <v>903</v>
      </c>
      <c r="T2236" s="2" t="s">
        <v>3464</v>
      </c>
      <c r="U2236" s="2" t="s">
        <v>3465</v>
      </c>
      <c r="V2236" s="2" t="s">
        <v>3466</v>
      </c>
      <c r="W2236" s="82" t="s">
        <v>3467</v>
      </c>
      <c r="X2236" s="2">
        <v>3241000</v>
      </c>
      <c r="Y2236" s="2" t="s">
        <v>3468</v>
      </c>
    </row>
    <row r="2237" spans="1:25" ht="165" x14ac:dyDescent="0.2">
      <c r="A2237" s="2" t="s">
        <v>3553</v>
      </c>
      <c r="B2237" s="29" t="s">
        <v>3460</v>
      </c>
      <c r="C2237" s="29" t="s">
        <v>3461</v>
      </c>
      <c r="D2237" s="29" t="s">
        <v>3545</v>
      </c>
      <c r="E2237" s="24" t="s">
        <v>3546</v>
      </c>
      <c r="F2237" s="28" t="s">
        <v>3547</v>
      </c>
      <c r="G2237" s="3">
        <v>8</v>
      </c>
      <c r="H2237" s="3">
        <v>8</v>
      </c>
      <c r="I2237" s="2">
        <v>5.5</v>
      </c>
      <c r="J2237" s="2">
        <v>1</v>
      </c>
      <c r="K2237" s="2" t="s">
        <v>3227</v>
      </c>
      <c r="L2237" s="2" t="s">
        <v>3228</v>
      </c>
      <c r="M2237" s="2" t="s">
        <v>1724</v>
      </c>
      <c r="N2237" s="2">
        <v>0</v>
      </c>
      <c r="O2237" s="118">
        <v>506000000</v>
      </c>
      <c r="P2237" s="118">
        <v>506000000</v>
      </c>
      <c r="Q2237" s="1">
        <v>0</v>
      </c>
      <c r="R2237" s="2">
        <v>0</v>
      </c>
      <c r="S2237" s="2" t="s">
        <v>903</v>
      </c>
      <c r="T2237" s="2" t="s">
        <v>3464</v>
      </c>
      <c r="U2237" s="2" t="s">
        <v>3465</v>
      </c>
      <c r="V2237" s="2" t="s">
        <v>3466</v>
      </c>
      <c r="W2237" s="82" t="s">
        <v>3467</v>
      </c>
      <c r="X2237" s="2">
        <v>3241000</v>
      </c>
      <c r="Y2237" s="2" t="s">
        <v>3468</v>
      </c>
    </row>
    <row r="2238" spans="1:25" ht="165" x14ac:dyDescent="0.2">
      <c r="A2238" s="2" t="s">
        <v>3554</v>
      </c>
      <c r="B2238" s="29" t="s">
        <v>3460</v>
      </c>
      <c r="C2238" s="29" t="s">
        <v>3461</v>
      </c>
      <c r="D2238" s="29" t="s">
        <v>3545</v>
      </c>
      <c r="E2238" s="24" t="s">
        <v>3546</v>
      </c>
      <c r="F2238" s="28" t="s">
        <v>3547</v>
      </c>
      <c r="G2238" s="3">
        <v>8</v>
      </c>
      <c r="H2238" s="3">
        <v>8</v>
      </c>
      <c r="I2238" s="2">
        <v>5.5</v>
      </c>
      <c r="J2238" s="2">
        <v>1</v>
      </c>
      <c r="K2238" s="2" t="s">
        <v>30</v>
      </c>
      <c r="L2238" s="2" t="s">
        <v>31</v>
      </c>
      <c r="M2238" s="2" t="s">
        <v>958</v>
      </c>
      <c r="N2238" s="2">
        <v>0</v>
      </c>
      <c r="O2238" s="118">
        <v>703463000</v>
      </c>
      <c r="P2238" s="118">
        <v>703463000</v>
      </c>
      <c r="Q2238" s="1">
        <v>0</v>
      </c>
      <c r="R2238" s="2">
        <v>0</v>
      </c>
      <c r="S2238" s="2" t="s">
        <v>903</v>
      </c>
      <c r="T2238" s="2" t="s">
        <v>3464</v>
      </c>
      <c r="U2238" s="2" t="s">
        <v>3465</v>
      </c>
      <c r="V2238" s="2" t="s">
        <v>3466</v>
      </c>
      <c r="W2238" s="82" t="s">
        <v>3467</v>
      </c>
      <c r="X2238" s="2">
        <v>3241000</v>
      </c>
      <c r="Y2238" s="2" t="s">
        <v>3468</v>
      </c>
    </row>
    <row r="2239" spans="1:25" ht="165" x14ac:dyDescent="0.2">
      <c r="A2239" s="2" t="s">
        <v>3555</v>
      </c>
      <c r="B2239" s="29" t="s">
        <v>3460</v>
      </c>
      <c r="C2239" s="29" t="s">
        <v>3461</v>
      </c>
      <c r="D2239" s="29" t="s">
        <v>3545</v>
      </c>
      <c r="E2239" s="24" t="s">
        <v>3546</v>
      </c>
      <c r="F2239" s="28" t="s">
        <v>3547</v>
      </c>
      <c r="G2239" s="3">
        <v>8</v>
      </c>
      <c r="H2239" s="3">
        <v>8</v>
      </c>
      <c r="I2239" s="2">
        <v>5.5</v>
      </c>
      <c r="J2239" s="2">
        <v>1</v>
      </c>
      <c r="K2239" s="2" t="s">
        <v>3227</v>
      </c>
      <c r="L2239" s="2" t="s">
        <v>3228</v>
      </c>
      <c r="M2239" s="2" t="s">
        <v>1724</v>
      </c>
      <c r="N2239" s="2">
        <v>0</v>
      </c>
      <c r="O2239" s="118">
        <v>454000000</v>
      </c>
      <c r="P2239" s="118">
        <v>454000000</v>
      </c>
      <c r="Q2239" s="1">
        <v>0</v>
      </c>
      <c r="R2239" s="2">
        <v>0</v>
      </c>
      <c r="S2239" s="2" t="s">
        <v>903</v>
      </c>
      <c r="T2239" s="2" t="s">
        <v>3464</v>
      </c>
      <c r="U2239" s="2" t="s">
        <v>3465</v>
      </c>
      <c r="V2239" s="2" t="s">
        <v>3466</v>
      </c>
      <c r="W2239" s="82" t="s">
        <v>3467</v>
      </c>
      <c r="X2239" s="2">
        <v>3241000</v>
      </c>
      <c r="Y2239" s="2" t="s">
        <v>3468</v>
      </c>
    </row>
    <row r="2240" spans="1:25" ht="165" x14ac:dyDescent="0.2">
      <c r="A2240" s="2" t="s">
        <v>3556</v>
      </c>
      <c r="B2240" s="29" t="s">
        <v>3460</v>
      </c>
      <c r="C2240" s="29" t="s">
        <v>3461</v>
      </c>
      <c r="D2240" s="29" t="s">
        <v>3545</v>
      </c>
      <c r="E2240" s="24" t="s">
        <v>3546</v>
      </c>
      <c r="F2240" s="28" t="s">
        <v>3547</v>
      </c>
      <c r="G2240" s="3">
        <v>8</v>
      </c>
      <c r="H2240" s="3">
        <v>8</v>
      </c>
      <c r="I2240" s="2">
        <v>5.5</v>
      </c>
      <c r="J2240" s="2">
        <v>1</v>
      </c>
      <c r="K2240" s="2" t="s">
        <v>3227</v>
      </c>
      <c r="L2240" s="2" t="s">
        <v>3228</v>
      </c>
      <c r="M2240" s="2" t="s">
        <v>1724</v>
      </c>
      <c r="N2240" s="2">
        <v>0</v>
      </c>
      <c r="O2240" s="118">
        <v>494000000</v>
      </c>
      <c r="P2240" s="118">
        <v>494000000</v>
      </c>
      <c r="Q2240" s="1">
        <v>0</v>
      </c>
      <c r="R2240" s="2">
        <v>0</v>
      </c>
      <c r="S2240" s="2" t="s">
        <v>903</v>
      </c>
      <c r="T2240" s="2" t="s">
        <v>3464</v>
      </c>
      <c r="U2240" s="2" t="s">
        <v>3465</v>
      </c>
      <c r="V2240" s="2" t="s">
        <v>3466</v>
      </c>
      <c r="W2240" s="82" t="s">
        <v>3467</v>
      </c>
      <c r="X2240" s="2">
        <v>3241000</v>
      </c>
      <c r="Y2240" s="2" t="s">
        <v>3468</v>
      </c>
    </row>
    <row r="2241" spans="1:25" ht="165" x14ac:dyDescent="0.2">
      <c r="A2241" s="2" t="s">
        <v>3557</v>
      </c>
      <c r="B2241" s="29" t="s">
        <v>3460</v>
      </c>
      <c r="C2241" s="29" t="s">
        <v>3461</v>
      </c>
      <c r="D2241" s="29" t="s">
        <v>3545</v>
      </c>
      <c r="E2241" s="24" t="s">
        <v>3546</v>
      </c>
      <c r="F2241" s="28" t="s">
        <v>3547</v>
      </c>
      <c r="G2241" s="3">
        <v>8</v>
      </c>
      <c r="H2241" s="3">
        <v>8</v>
      </c>
      <c r="I2241" s="2">
        <v>5.5</v>
      </c>
      <c r="J2241" s="2">
        <v>1</v>
      </c>
      <c r="K2241" s="2" t="s">
        <v>3227</v>
      </c>
      <c r="L2241" s="2" t="s">
        <v>3228</v>
      </c>
      <c r="M2241" s="2" t="s">
        <v>1724</v>
      </c>
      <c r="N2241" s="2">
        <v>0</v>
      </c>
      <c r="O2241" s="118">
        <v>326000000</v>
      </c>
      <c r="P2241" s="118">
        <v>326000000</v>
      </c>
      <c r="Q2241" s="1">
        <v>0</v>
      </c>
      <c r="R2241" s="2">
        <v>0</v>
      </c>
      <c r="S2241" s="2" t="s">
        <v>903</v>
      </c>
      <c r="T2241" s="2" t="s">
        <v>3464</v>
      </c>
      <c r="U2241" s="2" t="s">
        <v>3465</v>
      </c>
      <c r="V2241" s="2" t="s">
        <v>3466</v>
      </c>
      <c r="W2241" s="82" t="s">
        <v>3467</v>
      </c>
      <c r="X2241" s="2">
        <v>3241000</v>
      </c>
      <c r="Y2241" s="2" t="s">
        <v>3468</v>
      </c>
    </row>
    <row r="2242" spans="1:25" ht="165" x14ac:dyDescent="0.2">
      <c r="A2242" s="2" t="s">
        <v>3558</v>
      </c>
      <c r="B2242" s="29" t="s">
        <v>3460</v>
      </c>
      <c r="C2242" s="29" t="s">
        <v>3461</v>
      </c>
      <c r="D2242" s="29" t="s">
        <v>3545</v>
      </c>
      <c r="E2242" s="24" t="s">
        <v>3546</v>
      </c>
      <c r="F2242" s="28" t="s">
        <v>3547</v>
      </c>
      <c r="G2242" s="3">
        <v>8</v>
      </c>
      <c r="H2242" s="3">
        <v>8</v>
      </c>
      <c r="I2242" s="2">
        <v>5.5</v>
      </c>
      <c r="J2242" s="2">
        <v>1</v>
      </c>
      <c r="K2242" s="2" t="s">
        <v>3227</v>
      </c>
      <c r="L2242" s="2" t="s">
        <v>3228</v>
      </c>
      <c r="M2242" s="2" t="s">
        <v>1724</v>
      </c>
      <c r="N2242" s="2">
        <v>0</v>
      </c>
      <c r="O2242" s="118">
        <v>250829000</v>
      </c>
      <c r="P2242" s="118">
        <v>250829000</v>
      </c>
      <c r="Q2242" s="1">
        <v>0</v>
      </c>
      <c r="R2242" s="2">
        <v>0</v>
      </c>
      <c r="S2242" s="2" t="s">
        <v>903</v>
      </c>
      <c r="T2242" s="2" t="s">
        <v>3464</v>
      </c>
      <c r="U2242" s="2" t="s">
        <v>3465</v>
      </c>
      <c r="V2242" s="2" t="s">
        <v>3466</v>
      </c>
      <c r="W2242" s="82" t="s">
        <v>3467</v>
      </c>
      <c r="X2242" s="2">
        <v>3241000</v>
      </c>
      <c r="Y2242" s="2" t="s">
        <v>3468</v>
      </c>
    </row>
    <row r="2243" spans="1:25" ht="165" x14ac:dyDescent="0.2">
      <c r="A2243" s="2" t="s">
        <v>3559</v>
      </c>
      <c r="B2243" s="29" t="s">
        <v>3460</v>
      </c>
      <c r="C2243" s="29" t="s">
        <v>3461</v>
      </c>
      <c r="D2243" s="29" t="s">
        <v>3545</v>
      </c>
      <c r="E2243" s="24" t="s">
        <v>3546</v>
      </c>
      <c r="F2243" s="28" t="s">
        <v>3547</v>
      </c>
      <c r="G2243" s="3">
        <v>8</v>
      </c>
      <c r="H2243" s="3">
        <v>8</v>
      </c>
      <c r="I2243" s="2">
        <v>5.5</v>
      </c>
      <c r="J2243" s="2">
        <v>1</v>
      </c>
      <c r="K2243" s="2" t="s">
        <v>3227</v>
      </c>
      <c r="L2243" s="2" t="s">
        <v>3228</v>
      </c>
      <c r="M2243" s="2" t="s">
        <v>1724</v>
      </c>
      <c r="N2243" s="2">
        <v>0</v>
      </c>
      <c r="O2243" s="118">
        <v>266000000</v>
      </c>
      <c r="P2243" s="118">
        <v>266000000</v>
      </c>
      <c r="Q2243" s="1">
        <v>0</v>
      </c>
      <c r="R2243" s="2">
        <v>0</v>
      </c>
      <c r="S2243" s="2" t="s">
        <v>903</v>
      </c>
      <c r="T2243" s="2" t="s">
        <v>3464</v>
      </c>
      <c r="U2243" s="2" t="s">
        <v>3465</v>
      </c>
      <c r="V2243" s="2" t="s">
        <v>3466</v>
      </c>
      <c r="W2243" s="82" t="s">
        <v>3467</v>
      </c>
      <c r="X2243" s="2">
        <v>3241000</v>
      </c>
      <c r="Y2243" s="2" t="s">
        <v>3468</v>
      </c>
    </row>
    <row r="2244" spans="1:25" ht="165" x14ac:dyDescent="0.2">
      <c r="A2244" s="2" t="s">
        <v>3560</v>
      </c>
      <c r="B2244" s="29" t="s">
        <v>3460</v>
      </c>
      <c r="C2244" s="29" t="s">
        <v>3461</v>
      </c>
      <c r="D2244" s="29" t="s">
        <v>3545</v>
      </c>
      <c r="E2244" s="24" t="s">
        <v>3546</v>
      </c>
      <c r="F2244" s="28" t="s">
        <v>3547</v>
      </c>
      <c r="G2244" s="3">
        <v>8</v>
      </c>
      <c r="H2244" s="3">
        <v>8</v>
      </c>
      <c r="I2244" s="2">
        <v>5.5</v>
      </c>
      <c r="J2244" s="2">
        <v>1</v>
      </c>
      <c r="K2244" s="2" t="s">
        <v>3227</v>
      </c>
      <c r="L2244" s="2" t="s">
        <v>3228</v>
      </c>
      <c r="M2244" s="2" t="s">
        <v>1724</v>
      </c>
      <c r="N2244" s="2">
        <v>0</v>
      </c>
      <c r="O2244" s="118">
        <v>296696000</v>
      </c>
      <c r="P2244" s="118">
        <v>296696000</v>
      </c>
      <c r="Q2244" s="1">
        <v>0</v>
      </c>
      <c r="R2244" s="2">
        <v>0</v>
      </c>
      <c r="S2244" s="2" t="s">
        <v>903</v>
      </c>
      <c r="T2244" s="2" t="s">
        <v>3464</v>
      </c>
      <c r="U2244" s="2" t="s">
        <v>3465</v>
      </c>
      <c r="V2244" s="2" t="s">
        <v>3466</v>
      </c>
      <c r="W2244" s="82" t="s">
        <v>3467</v>
      </c>
      <c r="X2244" s="2">
        <v>3241000</v>
      </c>
      <c r="Y2244" s="2" t="s">
        <v>3468</v>
      </c>
    </row>
    <row r="2245" spans="1:25" ht="150" x14ac:dyDescent="0.2">
      <c r="A2245" s="2" t="s">
        <v>3561</v>
      </c>
      <c r="B2245" s="29" t="s">
        <v>3460</v>
      </c>
      <c r="C2245" s="29" t="s">
        <v>3461</v>
      </c>
      <c r="D2245" s="29" t="s">
        <v>3462</v>
      </c>
      <c r="E2245" s="2">
        <v>80111501</v>
      </c>
      <c r="F2245" s="28" t="s">
        <v>3494</v>
      </c>
      <c r="G2245" s="3">
        <v>8</v>
      </c>
      <c r="H2245" s="3">
        <v>8</v>
      </c>
      <c r="I2245" s="2">
        <v>5.23</v>
      </c>
      <c r="J2245" s="2">
        <v>1</v>
      </c>
      <c r="K2245" s="2" t="s">
        <v>30</v>
      </c>
      <c r="L2245" s="2" t="s">
        <v>31</v>
      </c>
      <c r="M2245" s="2" t="s">
        <v>57</v>
      </c>
      <c r="N2245" s="2">
        <v>0</v>
      </c>
      <c r="O2245" s="36">
        <v>25120000</v>
      </c>
      <c r="P2245" s="36">
        <v>25120000</v>
      </c>
      <c r="Q2245" s="1">
        <v>0</v>
      </c>
      <c r="R2245" s="2">
        <v>0</v>
      </c>
      <c r="S2245" s="2" t="s">
        <v>3562</v>
      </c>
      <c r="T2245" s="2" t="s">
        <v>3464</v>
      </c>
      <c r="U2245" s="2" t="s">
        <v>3465</v>
      </c>
      <c r="V2245" s="2" t="s">
        <v>3466</v>
      </c>
      <c r="W2245" s="82" t="s">
        <v>3467</v>
      </c>
      <c r="X2245" s="2">
        <v>3241000</v>
      </c>
      <c r="Y2245" s="2" t="s">
        <v>3468</v>
      </c>
    </row>
    <row r="2246" spans="1:25" ht="150" x14ac:dyDescent="0.2">
      <c r="A2246" s="2" t="s">
        <v>3563</v>
      </c>
      <c r="B2246" s="29" t="s">
        <v>3460</v>
      </c>
      <c r="C2246" s="29" t="s">
        <v>3461</v>
      </c>
      <c r="D2246" s="29" t="s">
        <v>3462</v>
      </c>
      <c r="E2246" s="2">
        <v>80111501</v>
      </c>
      <c r="F2246" s="24" t="s">
        <v>3564</v>
      </c>
      <c r="G2246" s="3">
        <v>8</v>
      </c>
      <c r="H2246" s="3">
        <v>8</v>
      </c>
      <c r="I2246" s="2">
        <v>5.23</v>
      </c>
      <c r="J2246" s="2">
        <v>1</v>
      </c>
      <c r="K2246" s="2" t="s">
        <v>30</v>
      </c>
      <c r="L2246" s="2" t="s">
        <v>31</v>
      </c>
      <c r="M2246" s="2" t="s">
        <v>57</v>
      </c>
      <c r="N2246" s="2">
        <v>0</v>
      </c>
      <c r="O2246" s="36">
        <v>27736667</v>
      </c>
      <c r="P2246" s="36">
        <v>27736667</v>
      </c>
      <c r="Q2246" s="1">
        <v>0</v>
      </c>
      <c r="R2246" s="2">
        <v>0</v>
      </c>
      <c r="S2246" s="2" t="s">
        <v>3562</v>
      </c>
      <c r="T2246" s="2" t="s">
        <v>3464</v>
      </c>
      <c r="U2246" s="2" t="s">
        <v>3465</v>
      </c>
      <c r="V2246" s="2" t="s">
        <v>3466</v>
      </c>
      <c r="W2246" s="82" t="s">
        <v>3467</v>
      </c>
      <c r="X2246" s="2">
        <v>3241000</v>
      </c>
      <c r="Y2246" s="2" t="s">
        <v>3468</v>
      </c>
    </row>
    <row r="2247" spans="1:25" ht="150" x14ac:dyDescent="0.2">
      <c r="A2247" s="2" t="s">
        <v>3565</v>
      </c>
      <c r="B2247" s="29" t="s">
        <v>3460</v>
      </c>
      <c r="C2247" s="29" t="s">
        <v>3461</v>
      </c>
      <c r="D2247" s="29" t="s">
        <v>3462</v>
      </c>
      <c r="E2247" s="2">
        <v>80111501</v>
      </c>
      <c r="F2247" s="24" t="s">
        <v>3526</v>
      </c>
      <c r="G2247" s="3">
        <v>8</v>
      </c>
      <c r="H2247" s="3">
        <v>8</v>
      </c>
      <c r="I2247" s="2">
        <v>5.16</v>
      </c>
      <c r="J2247" s="2">
        <v>1</v>
      </c>
      <c r="K2247" s="2" t="s">
        <v>30</v>
      </c>
      <c r="L2247" s="2" t="s">
        <v>31</v>
      </c>
      <c r="M2247" s="2" t="s">
        <v>57</v>
      </c>
      <c r="N2247" s="2">
        <v>0</v>
      </c>
      <c r="O2247" s="36">
        <v>25833333</v>
      </c>
      <c r="P2247" s="36">
        <v>25833333</v>
      </c>
      <c r="Q2247" s="1">
        <v>0</v>
      </c>
      <c r="R2247" s="2">
        <v>0</v>
      </c>
      <c r="S2247" s="2" t="s">
        <v>3562</v>
      </c>
      <c r="T2247" s="2" t="s">
        <v>3464</v>
      </c>
      <c r="U2247" s="2" t="s">
        <v>3465</v>
      </c>
      <c r="V2247" s="2" t="s">
        <v>3466</v>
      </c>
      <c r="W2247" s="82" t="s">
        <v>3467</v>
      </c>
      <c r="X2247" s="2">
        <v>3241000</v>
      </c>
      <c r="Y2247" s="2" t="s">
        <v>3468</v>
      </c>
    </row>
    <row r="2248" spans="1:25" ht="150" x14ac:dyDescent="0.2">
      <c r="A2248" s="2" t="s">
        <v>3566</v>
      </c>
      <c r="B2248" s="29" t="s">
        <v>3460</v>
      </c>
      <c r="C2248" s="29" t="s">
        <v>3461</v>
      </c>
      <c r="D2248" s="29" t="s">
        <v>3462</v>
      </c>
      <c r="E2248" s="2">
        <v>80111501</v>
      </c>
      <c r="F2248" s="24" t="s">
        <v>3567</v>
      </c>
      <c r="G2248" s="3">
        <v>1</v>
      </c>
      <c r="H2248" s="3">
        <v>1</v>
      </c>
      <c r="I2248" s="2">
        <v>7</v>
      </c>
      <c r="J2248" s="2">
        <v>1</v>
      </c>
      <c r="K2248" s="2" t="s">
        <v>30</v>
      </c>
      <c r="L2248" s="2" t="s">
        <v>31</v>
      </c>
      <c r="M2248" s="2" t="s">
        <v>57</v>
      </c>
      <c r="N2248" s="2">
        <v>0</v>
      </c>
      <c r="O2248" s="36">
        <v>24500000</v>
      </c>
      <c r="P2248" s="36">
        <v>24500000</v>
      </c>
      <c r="Q2248" s="1">
        <v>0</v>
      </c>
      <c r="R2248" s="2">
        <v>0</v>
      </c>
      <c r="S2248" s="2" t="s">
        <v>3562</v>
      </c>
      <c r="T2248" s="2" t="s">
        <v>3464</v>
      </c>
      <c r="U2248" s="2" t="s">
        <v>3465</v>
      </c>
      <c r="V2248" s="2" t="s">
        <v>3466</v>
      </c>
      <c r="W2248" s="82" t="s">
        <v>3467</v>
      </c>
      <c r="X2248" s="2">
        <v>3241000</v>
      </c>
      <c r="Y2248" s="2" t="s">
        <v>3468</v>
      </c>
    </row>
    <row r="2249" spans="1:25" ht="150" x14ac:dyDescent="0.2">
      <c r="A2249" s="2" t="s">
        <v>3568</v>
      </c>
      <c r="B2249" s="29" t="s">
        <v>3460</v>
      </c>
      <c r="C2249" s="29" t="s">
        <v>3461</v>
      </c>
      <c r="D2249" s="29" t="s">
        <v>3462</v>
      </c>
      <c r="E2249" s="24">
        <v>80111501</v>
      </c>
      <c r="F2249" s="24" t="s">
        <v>3564</v>
      </c>
      <c r="G2249" s="3">
        <v>1</v>
      </c>
      <c r="H2249" s="3">
        <v>1</v>
      </c>
      <c r="I2249" s="2">
        <v>6</v>
      </c>
      <c r="J2249" s="2">
        <v>1</v>
      </c>
      <c r="K2249" s="2" t="s">
        <v>30</v>
      </c>
      <c r="L2249" s="2" t="s">
        <v>31</v>
      </c>
      <c r="M2249" s="2" t="s">
        <v>57</v>
      </c>
      <c r="N2249" s="2">
        <v>0</v>
      </c>
      <c r="O2249" s="119">
        <v>31800000</v>
      </c>
      <c r="P2249" s="119">
        <v>31800000</v>
      </c>
      <c r="Q2249" s="1">
        <v>0</v>
      </c>
      <c r="R2249" s="2">
        <v>0</v>
      </c>
      <c r="S2249" s="2" t="s">
        <v>3562</v>
      </c>
      <c r="T2249" s="2" t="s">
        <v>3464</v>
      </c>
      <c r="U2249" s="2" t="s">
        <v>3465</v>
      </c>
      <c r="V2249" s="2" t="s">
        <v>3466</v>
      </c>
      <c r="W2249" s="82" t="s">
        <v>3467</v>
      </c>
      <c r="X2249" s="2">
        <v>3241000</v>
      </c>
      <c r="Y2249" s="96" t="s">
        <v>3468</v>
      </c>
    </row>
    <row r="2250" spans="1:25" ht="150" x14ac:dyDescent="0.2">
      <c r="A2250" s="2" t="s">
        <v>3569</v>
      </c>
      <c r="B2250" s="29" t="s">
        <v>3460</v>
      </c>
      <c r="C2250" s="29" t="s">
        <v>3461</v>
      </c>
      <c r="D2250" s="29" t="s">
        <v>3462</v>
      </c>
      <c r="E2250" s="2">
        <v>80121704</v>
      </c>
      <c r="F2250" s="24" t="s">
        <v>3570</v>
      </c>
      <c r="G2250" s="3">
        <v>1</v>
      </c>
      <c r="H2250" s="3">
        <v>1</v>
      </c>
      <c r="I2250" s="2">
        <v>6</v>
      </c>
      <c r="J2250" s="2">
        <v>1</v>
      </c>
      <c r="K2250" s="2" t="s">
        <v>30</v>
      </c>
      <c r="L2250" s="2" t="s">
        <v>31</v>
      </c>
      <c r="M2250" s="2" t="s">
        <v>57</v>
      </c>
      <c r="N2250" s="2">
        <v>0</v>
      </c>
      <c r="O2250" s="36">
        <v>51000000</v>
      </c>
      <c r="P2250" s="36">
        <v>51000000</v>
      </c>
      <c r="Q2250" s="1">
        <v>0</v>
      </c>
      <c r="R2250" s="2">
        <v>0</v>
      </c>
      <c r="S2250" s="2" t="s">
        <v>3562</v>
      </c>
      <c r="T2250" s="2" t="s">
        <v>3464</v>
      </c>
      <c r="U2250" s="2" t="s">
        <v>3465</v>
      </c>
      <c r="V2250" s="2" t="s">
        <v>3466</v>
      </c>
      <c r="W2250" s="82" t="s">
        <v>3467</v>
      </c>
      <c r="X2250" s="2">
        <v>3241001</v>
      </c>
      <c r="Y2250" s="96" t="s">
        <v>3468</v>
      </c>
    </row>
    <row r="2251" spans="1:25" ht="165" x14ac:dyDescent="0.2">
      <c r="A2251" s="2" t="s">
        <v>3571</v>
      </c>
      <c r="B2251" s="29" t="s">
        <v>3460</v>
      </c>
      <c r="C2251" s="29" t="s">
        <v>3461</v>
      </c>
      <c r="D2251" s="29" t="s">
        <v>3545</v>
      </c>
      <c r="E2251" s="24" t="s">
        <v>3546</v>
      </c>
      <c r="F2251" s="130" t="s">
        <v>3547</v>
      </c>
      <c r="G2251" s="3">
        <v>8</v>
      </c>
      <c r="H2251" s="3">
        <v>8</v>
      </c>
      <c r="I2251" s="2">
        <v>5.5</v>
      </c>
      <c r="J2251" s="2">
        <v>1</v>
      </c>
      <c r="K2251" s="2" t="s">
        <v>3227</v>
      </c>
      <c r="L2251" s="2" t="s">
        <v>3228</v>
      </c>
      <c r="M2251" s="2" t="s">
        <v>1724</v>
      </c>
      <c r="N2251" s="2">
        <v>0</v>
      </c>
      <c r="O2251" s="118">
        <v>296696000</v>
      </c>
      <c r="P2251" s="118">
        <v>296696000</v>
      </c>
      <c r="Q2251" s="1">
        <v>0</v>
      </c>
      <c r="R2251" s="2">
        <v>0</v>
      </c>
      <c r="S2251" s="2" t="s">
        <v>3562</v>
      </c>
      <c r="T2251" s="2" t="s">
        <v>3464</v>
      </c>
      <c r="U2251" s="2" t="s">
        <v>3465</v>
      </c>
      <c r="V2251" s="2" t="s">
        <v>3466</v>
      </c>
      <c r="W2251" s="82" t="s">
        <v>3467</v>
      </c>
      <c r="X2251" s="2">
        <v>3241000</v>
      </c>
      <c r="Y2251" s="96" t="s">
        <v>3468</v>
      </c>
    </row>
    <row r="2252" spans="1:25" ht="165" x14ac:dyDescent="0.2">
      <c r="A2252" s="2" t="s">
        <v>3572</v>
      </c>
      <c r="B2252" s="29" t="s">
        <v>3460</v>
      </c>
      <c r="C2252" s="29" t="s">
        <v>3461</v>
      </c>
      <c r="D2252" s="29" t="s">
        <v>3545</v>
      </c>
      <c r="E2252" s="24" t="s">
        <v>3573</v>
      </c>
      <c r="F2252" s="131" t="s">
        <v>3574</v>
      </c>
      <c r="G2252" s="3">
        <v>8</v>
      </c>
      <c r="H2252" s="3">
        <v>8</v>
      </c>
      <c r="I2252" s="2">
        <v>7</v>
      </c>
      <c r="J2252" s="2">
        <v>1</v>
      </c>
      <c r="K2252" s="2" t="s">
        <v>944</v>
      </c>
      <c r="L2252" s="2" t="s">
        <v>1194</v>
      </c>
      <c r="M2252" s="2" t="s">
        <v>1205</v>
      </c>
      <c r="N2252" s="2">
        <v>0</v>
      </c>
      <c r="O2252" s="118">
        <v>1007000000</v>
      </c>
      <c r="P2252" s="118">
        <v>1007000000</v>
      </c>
      <c r="Q2252" s="1">
        <v>0</v>
      </c>
      <c r="R2252" s="2">
        <v>0</v>
      </c>
      <c r="S2252" s="2" t="s">
        <v>3562</v>
      </c>
      <c r="T2252" s="2" t="s">
        <v>3464</v>
      </c>
      <c r="U2252" s="2" t="s">
        <v>3465</v>
      </c>
      <c r="V2252" s="2" t="s">
        <v>3466</v>
      </c>
      <c r="W2252" s="82" t="s">
        <v>3467</v>
      </c>
      <c r="X2252" s="2">
        <v>3241000</v>
      </c>
      <c r="Y2252" s="96" t="s">
        <v>3468</v>
      </c>
    </row>
    <row r="2253" spans="1:25" ht="150" x14ac:dyDescent="0.2">
      <c r="A2253" s="2" t="s">
        <v>3575</v>
      </c>
      <c r="B2253" s="29" t="s">
        <v>3460</v>
      </c>
      <c r="C2253" s="29" t="s">
        <v>3461</v>
      </c>
      <c r="D2253" s="29" t="s">
        <v>3462</v>
      </c>
      <c r="E2253" s="24">
        <v>80121704</v>
      </c>
      <c r="F2253" s="24" t="s">
        <v>3576</v>
      </c>
      <c r="G2253" s="3">
        <v>8</v>
      </c>
      <c r="H2253" s="3">
        <v>8</v>
      </c>
      <c r="I2253" s="2">
        <v>5.16</v>
      </c>
      <c r="J2253" s="2">
        <v>1</v>
      </c>
      <c r="K2253" s="2" t="s">
        <v>30</v>
      </c>
      <c r="L2253" s="2" t="s">
        <v>31</v>
      </c>
      <c r="M2253" s="2" t="s">
        <v>57</v>
      </c>
      <c r="N2253" s="2">
        <v>0</v>
      </c>
      <c r="O2253" s="118">
        <v>43916667</v>
      </c>
      <c r="P2253" s="118">
        <v>43916667</v>
      </c>
      <c r="Q2253" s="1">
        <v>0</v>
      </c>
      <c r="R2253" s="2">
        <v>0</v>
      </c>
      <c r="S2253" s="2" t="s">
        <v>3562</v>
      </c>
      <c r="T2253" s="2" t="s">
        <v>3464</v>
      </c>
      <c r="U2253" s="2" t="s">
        <v>3465</v>
      </c>
      <c r="V2253" s="2" t="s">
        <v>3466</v>
      </c>
      <c r="W2253" s="82" t="s">
        <v>3467</v>
      </c>
      <c r="X2253" s="2">
        <v>3241000</v>
      </c>
      <c r="Y2253" s="2" t="s">
        <v>3468</v>
      </c>
    </row>
    <row r="2254" spans="1:25" ht="150" x14ac:dyDescent="0.2">
      <c r="A2254" s="2" t="s">
        <v>3577</v>
      </c>
      <c r="B2254" s="29" t="s">
        <v>3460</v>
      </c>
      <c r="C2254" s="29" t="s">
        <v>3461</v>
      </c>
      <c r="D2254" s="29" t="s">
        <v>3462</v>
      </c>
      <c r="E2254" s="2">
        <v>80111501</v>
      </c>
      <c r="F2254" s="24" t="s">
        <v>3578</v>
      </c>
      <c r="G2254" s="3">
        <v>8</v>
      </c>
      <c r="H2254" s="3">
        <v>8</v>
      </c>
      <c r="I2254" s="2">
        <v>5.83</v>
      </c>
      <c r="J2254" s="2">
        <v>1</v>
      </c>
      <c r="K2254" s="2" t="s">
        <v>30</v>
      </c>
      <c r="L2254" s="2" t="s">
        <v>31</v>
      </c>
      <c r="M2254" s="2" t="s">
        <v>57</v>
      </c>
      <c r="N2254" s="2">
        <v>0</v>
      </c>
      <c r="O2254" s="118">
        <v>31208333</v>
      </c>
      <c r="P2254" s="118">
        <v>31208333</v>
      </c>
      <c r="Q2254" s="1">
        <v>0</v>
      </c>
      <c r="R2254" s="2">
        <v>0</v>
      </c>
      <c r="S2254" s="2" t="s">
        <v>3562</v>
      </c>
      <c r="T2254" s="2" t="s">
        <v>3464</v>
      </c>
      <c r="U2254" s="2" t="s">
        <v>3465</v>
      </c>
      <c r="V2254" s="2" t="s">
        <v>3466</v>
      </c>
      <c r="W2254" s="82" t="s">
        <v>3467</v>
      </c>
      <c r="X2254" s="2">
        <v>3241000</v>
      </c>
      <c r="Y2254" s="2" t="s">
        <v>3468</v>
      </c>
    </row>
    <row r="2255" spans="1:25" ht="150" x14ac:dyDescent="0.2">
      <c r="A2255" s="2" t="s">
        <v>3579</v>
      </c>
      <c r="B2255" s="29" t="s">
        <v>3460</v>
      </c>
      <c r="C2255" s="29" t="s">
        <v>3461</v>
      </c>
      <c r="D2255" s="29" t="s">
        <v>3462</v>
      </c>
      <c r="E2255" s="2">
        <v>80111501</v>
      </c>
      <c r="F2255" s="24" t="s">
        <v>3580</v>
      </c>
      <c r="G2255" s="3">
        <v>8</v>
      </c>
      <c r="H2255" s="3">
        <v>8</v>
      </c>
      <c r="I2255" s="2">
        <v>5.5</v>
      </c>
      <c r="J2255" s="2">
        <v>1</v>
      </c>
      <c r="K2255" s="2" t="s">
        <v>30</v>
      </c>
      <c r="L2255" s="2" t="s">
        <v>31</v>
      </c>
      <c r="M2255" s="2" t="s">
        <v>57</v>
      </c>
      <c r="N2255" s="2">
        <v>0</v>
      </c>
      <c r="O2255" s="118">
        <v>27500000</v>
      </c>
      <c r="P2255" s="118">
        <v>27500000</v>
      </c>
      <c r="Q2255" s="1">
        <v>0</v>
      </c>
      <c r="R2255" s="2">
        <v>0</v>
      </c>
      <c r="S2255" s="2" t="s">
        <v>3562</v>
      </c>
      <c r="T2255" s="2" t="s">
        <v>3464</v>
      </c>
      <c r="U2255" s="2" t="s">
        <v>3465</v>
      </c>
      <c r="V2255" s="2" t="s">
        <v>3466</v>
      </c>
      <c r="W2255" s="82" t="s">
        <v>3467</v>
      </c>
      <c r="X2255" s="2">
        <v>3241000</v>
      </c>
      <c r="Y2255" s="2" t="s">
        <v>3468</v>
      </c>
    </row>
    <row r="2256" spans="1:25" ht="180" x14ac:dyDescent="0.2">
      <c r="A2256" s="2" t="s">
        <v>3581</v>
      </c>
      <c r="B2256" s="2" t="str">
        <f>IFERROR(VLOOKUP(VALUE(MID(A2256,1,IF(VALUE(MID(A2256,1,3))=898,3,4))),[18]Hoja1!$A$3:$K$222,2,0),"")</f>
        <v>1074 Educación superior para una ciudad de conocimiento</v>
      </c>
      <c r="C2256" s="2" t="s">
        <v>3582</v>
      </c>
      <c r="D2256" s="2" t="s">
        <v>3583</v>
      </c>
      <c r="E2256" s="24">
        <v>80111501</v>
      </c>
      <c r="F2256" s="24" t="s">
        <v>3584</v>
      </c>
      <c r="G2256" s="3">
        <v>1</v>
      </c>
      <c r="H2256" s="3">
        <v>1</v>
      </c>
      <c r="I2256" s="2">
        <v>11.4</v>
      </c>
      <c r="J2256" s="2">
        <v>1</v>
      </c>
      <c r="K2256" s="2" t="s">
        <v>30</v>
      </c>
      <c r="L2256" s="2" t="str">
        <f>IF(K2256=[18]Hoja3!$B$2,[18]Hoja3!$A$2,IF(K2256=[18]Hoja3!$B$3,[18]Hoja3!$A$3,IF(K2256=[18]Hoja3!$B$4,[18]Hoja3!$A$4,IF(K2256=[18]Hoja3!$B$5,[18]Hoja3!$A$5,IF(K2256=[18]Hoja3!$B$6,[18]Hoja3!$A$6,IF(K2256=[18]Hoja3!$B$7,[18]Hoja3!$A$7,IF(K2256=[18]Hoja3!$B$8,[18]Hoja3!$A$8,IF(K2256=[18]Hoja3!$B$9,[18]Hoja3!$A$9,IF(K2256=[18]Hoja3!$B$10,[18]Hoja3!$A$10,IF(K2256=[18]Hoja3!$B$11,[18]Hoja3!$A$11,IF(K2256=[18]Hoja3!$B$12,[18]Hoja3!$A$12,IF(K2256=[18]Hoja3!$B$13,[18]Hoja3!$A$13,IF(K2256=[18]Hoja3!$B$14,[18]Hoja3!$A$14,"")))))))))))))</f>
        <v>CCE-05</v>
      </c>
      <c r="M2256" s="2" t="s">
        <v>57</v>
      </c>
      <c r="N2256" s="2">
        <v>0</v>
      </c>
      <c r="O2256" s="83">
        <v>104807040</v>
      </c>
      <c r="P2256" s="83">
        <v>104807040</v>
      </c>
      <c r="Q2256" s="1">
        <v>0</v>
      </c>
      <c r="R2256" s="1">
        <v>0</v>
      </c>
      <c r="S2256" s="2" t="s">
        <v>3585</v>
      </c>
      <c r="T2256" s="2" t="s">
        <v>3084</v>
      </c>
      <c r="U2256" s="2" t="s">
        <v>1006</v>
      </c>
      <c r="V2256" s="2" t="s">
        <v>3586</v>
      </c>
      <c r="W2256" s="2" t="s">
        <v>3587</v>
      </c>
      <c r="X2256" s="2" t="s">
        <v>3588</v>
      </c>
      <c r="Y2256" s="120" t="s">
        <v>3589</v>
      </c>
    </row>
    <row r="2257" spans="1:25" ht="180" x14ac:dyDescent="0.2">
      <c r="A2257" s="2" t="s">
        <v>3590</v>
      </c>
      <c r="B2257" s="2" t="str">
        <f>IFERROR(VLOOKUP(VALUE(MID(A2257,1,IF(VALUE(MID(A2257,1,3))=898,3,4))),[18]Hoja1!$A$3:$K$222,2,0),"")</f>
        <v>1074 Educación superior para una ciudad de conocimiento</v>
      </c>
      <c r="C2257" s="2" t="s">
        <v>3582</v>
      </c>
      <c r="D2257" s="2" t="s">
        <v>3583</v>
      </c>
      <c r="E2257" s="24">
        <v>80111501</v>
      </c>
      <c r="F2257" s="24" t="s">
        <v>3591</v>
      </c>
      <c r="G2257" s="3">
        <v>1</v>
      </c>
      <c r="H2257" s="3">
        <v>1</v>
      </c>
      <c r="I2257" s="2">
        <v>11.4</v>
      </c>
      <c r="J2257" s="2">
        <v>1</v>
      </c>
      <c r="K2257" s="2" t="s">
        <v>30</v>
      </c>
      <c r="L2257" s="2" t="str">
        <f>IF(K2257=[18]Hoja3!$B$2,[18]Hoja3!$A$2,IF(K2257=[18]Hoja3!$B$3,[18]Hoja3!$A$3,IF(K2257=[18]Hoja3!$B$4,[18]Hoja3!$A$4,IF(K2257=[18]Hoja3!$B$5,[18]Hoja3!$A$5,IF(K2257=[18]Hoja3!$B$6,[18]Hoja3!$A$6,IF(K2257=[18]Hoja3!$B$7,[18]Hoja3!$A$7,IF(K2257=[18]Hoja3!$B$8,[18]Hoja3!$A$8,IF(K2257=[18]Hoja3!$B$9,[18]Hoja3!$A$9,IF(K2257=[18]Hoja3!$B$10,[18]Hoja3!$A$10,IF(K2257=[18]Hoja3!$B$11,[18]Hoja3!$A$11,IF(K2257=[18]Hoja3!$B$12,[18]Hoja3!$A$12,IF(K2257=[18]Hoja3!$B$13,[18]Hoja3!$A$13,IF(K2257=[18]Hoja3!$B$14,[18]Hoja3!$A$14,"")))))))))))))</f>
        <v>CCE-05</v>
      </c>
      <c r="M2257" s="2" t="s">
        <v>57</v>
      </c>
      <c r="N2257" s="2">
        <v>0</v>
      </c>
      <c r="O2257" s="83">
        <v>94848000</v>
      </c>
      <c r="P2257" s="83">
        <v>94848000</v>
      </c>
      <c r="Q2257" s="1">
        <v>0</v>
      </c>
      <c r="R2257" s="1">
        <v>0</v>
      </c>
      <c r="S2257" s="2" t="s">
        <v>3585</v>
      </c>
      <c r="T2257" s="2" t="s">
        <v>3084</v>
      </c>
      <c r="U2257" s="2" t="s">
        <v>1006</v>
      </c>
      <c r="V2257" s="2" t="s">
        <v>3586</v>
      </c>
      <c r="W2257" s="2" t="s">
        <v>3587</v>
      </c>
      <c r="X2257" s="2" t="s">
        <v>3588</v>
      </c>
      <c r="Y2257" s="120" t="s">
        <v>3589</v>
      </c>
    </row>
    <row r="2258" spans="1:25" ht="180" x14ac:dyDescent="0.2">
      <c r="A2258" s="2" t="s">
        <v>3592</v>
      </c>
      <c r="B2258" s="2" t="str">
        <f>IFERROR(VLOOKUP(VALUE(MID(A2258,1,IF(VALUE(MID(A2258,1,3))=898,3,4))),[18]Hoja1!$A$3:$K$222,2,0),"")</f>
        <v>1074 Educación superior para una ciudad de conocimiento</v>
      </c>
      <c r="C2258" s="2" t="s">
        <v>3582</v>
      </c>
      <c r="D2258" s="2" t="s">
        <v>3583</v>
      </c>
      <c r="E2258" s="24">
        <v>80111501</v>
      </c>
      <c r="F2258" s="24" t="s">
        <v>3593</v>
      </c>
      <c r="G2258" s="3">
        <v>1</v>
      </c>
      <c r="H2258" s="3">
        <v>1</v>
      </c>
      <c r="I2258" s="2">
        <v>11.5</v>
      </c>
      <c r="J2258" s="2">
        <v>1</v>
      </c>
      <c r="K2258" s="2" t="s">
        <v>30</v>
      </c>
      <c r="L2258" s="2" t="str">
        <f>IF(K2258=[18]Hoja3!$B$2,[18]Hoja3!$A$2,IF(K2258=[18]Hoja3!$B$3,[18]Hoja3!$A$3,IF(K2258=[18]Hoja3!$B$4,[18]Hoja3!$A$4,IF(K2258=[18]Hoja3!$B$5,[18]Hoja3!$A$5,IF(K2258=[18]Hoja3!$B$6,[18]Hoja3!$A$6,IF(K2258=[18]Hoja3!$B$7,[18]Hoja3!$A$7,IF(K2258=[18]Hoja3!$B$8,[18]Hoja3!$A$8,IF(K2258=[18]Hoja3!$B$9,[18]Hoja3!$A$9,IF(K2258=[18]Hoja3!$B$10,[18]Hoja3!$A$10,IF(K2258=[18]Hoja3!$B$11,[18]Hoja3!$A$11,IF(K2258=[18]Hoja3!$B$12,[18]Hoja3!$A$12,IF(K2258=[18]Hoja3!$B$13,[18]Hoja3!$A$13,IF(K2258=[18]Hoja3!$B$14,[18]Hoja3!$A$14,"")))))))))))))</f>
        <v>CCE-05</v>
      </c>
      <c r="M2258" s="2" t="s">
        <v>57</v>
      </c>
      <c r="N2258" s="2">
        <v>0</v>
      </c>
      <c r="O2258" s="83">
        <v>83720000</v>
      </c>
      <c r="P2258" s="83">
        <v>83720000</v>
      </c>
      <c r="Q2258" s="1">
        <v>0</v>
      </c>
      <c r="R2258" s="1">
        <v>0</v>
      </c>
      <c r="S2258" s="2" t="s">
        <v>3585</v>
      </c>
      <c r="T2258" s="2" t="s">
        <v>3084</v>
      </c>
      <c r="U2258" s="2" t="s">
        <v>1006</v>
      </c>
      <c r="V2258" s="2" t="s">
        <v>3586</v>
      </c>
      <c r="W2258" s="2" t="s">
        <v>3587</v>
      </c>
      <c r="X2258" s="2" t="s">
        <v>3588</v>
      </c>
      <c r="Y2258" s="120" t="s">
        <v>3589</v>
      </c>
    </row>
    <row r="2259" spans="1:25" ht="180" x14ac:dyDescent="0.2">
      <c r="A2259" s="2" t="s">
        <v>3594</v>
      </c>
      <c r="B2259" s="2" t="str">
        <f>IFERROR(VLOOKUP(VALUE(MID(A2259,1,IF(VALUE(MID(A2259,1,3))=898,3,4))),[18]Hoja1!$A$3:$K$222,2,0),"")</f>
        <v>1074 Educación superior para una ciudad de conocimiento</v>
      </c>
      <c r="C2259" s="2" t="s">
        <v>3582</v>
      </c>
      <c r="D2259" s="2" t="s">
        <v>3583</v>
      </c>
      <c r="E2259" s="24">
        <v>80111501</v>
      </c>
      <c r="F2259" s="24" t="s">
        <v>3595</v>
      </c>
      <c r="G2259" s="3">
        <v>1</v>
      </c>
      <c r="H2259" s="3">
        <v>1</v>
      </c>
      <c r="I2259" s="2">
        <v>11</v>
      </c>
      <c r="J2259" s="2">
        <v>1</v>
      </c>
      <c r="K2259" s="2" t="s">
        <v>30</v>
      </c>
      <c r="L2259" s="2" t="str">
        <f>IF(K2259=[18]Hoja3!$B$2,[18]Hoja3!$A$2,IF(K2259=[18]Hoja3!$B$3,[18]Hoja3!$A$3,IF(K2259=[18]Hoja3!$B$4,[18]Hoja3!$A$4,IF(K2259=[18]Hoja3!$B$5,[18]Hoja3!$A$5,IF(K2259=[18]Hoja3!$B$6,[18]Hoja3!$A$6,IF(K2259=[18]Hoja3!$B$7,[18]Hoja3!$A$7,IF(K2259=[18]Hoja3!$B$8,[18]Hoja3!$A$8,IF(K2259=[18]Hoja3!$B$9,[18]Hoja3!$A$9,IF(K2259=[18]Hoja3!$B$10,[18]Hoja3!$A$10,IF(K2259=[18]Hoja3!$B$11,[18]Hoja3!$A$11,IF(K2259=[18]Hoja3!$B$12,[18]Hoja3!$A$12,IF(K2259=[18]Hoja3!$B$13,[18]Hoja3!$A$13,IF(K2259=[18]Hoja3!$B$14,[18]Hoja3!$A$14,"")))))))))))))</f>
        <v>CCE-05</v>
      </c>
      <c r="M2259" s="2" t="s">
        <v>57</v>
      </c>
      <c r="N2259" s="2">
        <v>0</v>
      </c>
      <c r="O2259" s="83">
        <v>80080000</v>
      </c>
      <c r="P2259" s="83">
        <v>80080000</v>
      </c>
      <c r="Q2259" s="1">
        <v>0</v>
      </c>
      <c r="R2259" s="1">
        <v>0</v>
      </c>
      <c r="S2259" s="2" t="s">
        <v>3585</v>
      </c>
      <c r="T2259" s="2" t="s">
        <v>3084</v>
      </c>
      <c r="U2259" s="2" t="s">
        <v>1006</v>
      </c>
      <c r="V2259" s="2" t="s">
        <v>3586</v>
      </c>
      <c r="W2259" s="2" t="s">
        <v>3587</v>
      </c>
      <c r="X2259" s="2" t="s">
        <v>3588</v>
      </c>
      <c r="Y2259" s="120" t="s">
        <v>3589</v>
      </c>
    </row>
    <row r="2260" spans="1:25" ht="180" x14ac:dyDescent="0.2">
      <c r="A2260" s="2" t="s">
        <v>3596</v>
      </c>
      <c r="B2260" s="2" t="str">
        <f>IFERROR(VLOOKUP(VALUE(MID(A2260,1,IF(VALUE(MID(A2260,1,3))=898,3,4))),[18]Hoja1!$A$3:$K$222,2,0),"")</f>
        <v>1074 Educación superior para una ciudad de conocimiento</v>
      </c>
      <c r="C2260" s="2" t="s">
        <v>3582</v>
      </c>
      <c r="D2260" s="2" t="s">
        <v>3583</v>
      </c>
      <c r="E2260" s="24">
        <v>80111501</v>
      </c>
      <c r="F2260" s="24" t="s">
        <v>3597</v>
      </c>
      <c r="G2260" s="3">
        <v>1</v>
      </c>
      <c r="H2260" s="3">
        <v>1</v>
      </c>
      <c r="I2260" s="2">
        <v>7</v>
      </c>
      <c r="J2260" s="2">
        <v>1</v>
      </c>
      <c r="K2260" s="2" t="s">
        <v>30</v>
      </c>
      <c r="L2260" s="2" t="str">
        <f>IF(K2260=[18]Hoja3!$B$2,[18]Hoja3!$A$2,IF(K2260=[18]Hoja3!$B$3,[18]Hoja3!$A$3,IF(K2260=[18]Hoja3!$B$4,[18]Hoja3!$A$4,IF(K2260=[18]Hoja3!$B$5,[18]Hoja3!$A$5,IF(K2260=[18]Hoja3!$B$6,[18]Hoja3!$A$6,IF(K2260=[18]Hoja3!$B$7,[18]Hoja3!$A$7,IF(K2260=[18]Hoja3!$B$8,[18]Hoja3!$A$8,IF(K2260=[18]Hoja3!$B$9,[18]Hoja3!$A$9,IF(K2260=[18]Hoja3!$B$10,[18]Hoja3!$A$10,IF(K2260=[18]Hoja3!$B$11,[18]Hoja3!$A$11,IF(K2260=[18]Hoja3!$B$12,[18]Hoja3!$A$12,IF(K2260=[18]Hoja3!$B$13,[18]Hoja3!$A$13,IF(K2260=[18]Hoja3!$B$14,[18]Hoja3!$A$14,"")))))))))))))</f>
        <v>CCE-05</v>
      </c>
      <c r="M2260" s="2" t="s">
        <v>57</v>
      </c>
      <c r="N2260" s="2">
        <v>0</v>
      </c>
      <c r="O2260" s="83">
        <v>49000000</v>
      </c>
      <c r="P2260" s="83">
        <v>49000000</v>
      </c>
      <c r="Q2260" s="1">
        <v>0</v>
      </c>
      <c r="R2260" s="1">
        <v>0</v>
      </c>
      <c r="S2260" s="2" t="s">
        <v>3585</v>
      </c>
      <c r="T2260" s="2" t="s">
        <v>3084</v>
      </c>
      <c r="U2260" s="2" t="s">
        <v>1006</v>
      </c>
      <c r="V2260" s="2" t="s">
        <v>3586</v>
      </c>
      <c r="W2260" s="2" t="s">
        <v>3587</v>
      </c>
      <c r="X2260" s="2" t="s">
        <v>3588</v>
      </c>
      <c r="Y2260" s="120" t="s">
        <v>3589</v>
      </c>
    </row>
    <row r="2261" spans="1:25" ht="180" x14ac:dyDescent="0.2">
      <c r="A2261" s="2" t="s">
        <v>3598</v>
      </c>
      <c r="B2261" s="2" t="str">
        <f>IFERROR(VLOOKUP(VALUE(MID(A2261,1,IF(VALUE(MID(A2261,1,3))=898,3,4))),[18]Hoja1!$A$3:$K$222,2,0),"")</f>
        <v>1074 Educación superior para una ciudad de conocimiento</v>
      </c>
      <c r="C2261" s="2" t="s">
        <v>3582</v>
      </c>
      <c r="D2261" s="2" t="s">
        <v>3583</v>
      </c>
      <c r="E2261" s="24">
        <v>80111501</v>
      </c>
      <c r="F2261" s="24" t="s">
        <v>3599</v>
      </c>
      <c r="G2261" s="3">
        <v>1</v>
      </c>
      <c r="H2261" s="3">
        <v>1</v>
      </c>
      <c r="I2261" s="2">
        <v>11.5</v>
      </c>
      <c r="J2261" s="2">
        <v>1</v>
      </c>
      <c r="K2261" s="2" t="s">
        <v>30</v>
      </c>
      <c r="L2261" s="2" t="str">
        <f>IF(K2261=[18]Hoja3!$B$2,[18]Hoja3!$A$2,IF(K2261=[18]Hoja3!$B$3,[18]Hoja3!$A$3,IF(K2261=[18]Hoja3!$B$4,[18]Hoja3!$A$4,IF(K2261=[18]Hoja3!$B$5,[18]Hoja3!$A$5,IF(K2261=[18]Hoja3!$B$6,[18]Hoja3!$A$6,IF(K2261=[18]Hoja3!$B$7,[18]Hoja3!$A$7,IF(K2261=[18]Hoja3!$B$8,[18]Hoja3!$A$8,IF(K2261=[18]Hoja3!$B$9,[18]Hoja3!$A$9,IF(K2261=[18]Hoja3!$B$10,[18]Hoja3!$A$10,IF(K2261=[18]Hoja3!$B$11,[18]Hoja3!$A$11,IF(K2261=[18]Hoja3!$B$12,[18]Hoja3!$A$12,IF(K2261=[18]Hoja3!$B$13,[18]Hoja3!$A$13,IF(K2261=[18]Hoja3!$B$14,[18]Hoja3!$A$14,"")))))))))))))</f>
        <v>CCE-05</v>
      </c>
      <c r="M2261" s="2" t="s">
        <v>57</v>
      </c>
      <c r="N2261" s="2">
        <v>0</v>
      </c>
      <c r="O2261" s="83">
        <v>63250000</v>
      </c>
      <c r="P2261" s="83">
        <v>63250000</v>
      </c>
      <c r="Q2261" s="1">
        <v>0</v>
      </c>
      <c r="R2261" s="1">
        <v>0</v>
      </c>
      <c r="S2261" s="2" t="s">
        <v>3585</v>
      </c>
      <c r="T2261" s="2" t="s">
        <v>3084</v>
      </c>
      <c r="U2261" s="2" t="s">
        <v>1006</v>
      </c>
      <c r="V2261" s="2" t="s">
        <v>3586</v>
      </c>
      <c r="W2261" s="2" t="s">
        <v>3587</v>
      </c>
      <c r="X2261" s="2" t="s">
        <v>3588</v>
      </c>
      <c r="Y2261" s="120" t="s">
        <v>3589</v>
      </c>
    </row>
    <row r="2262" spans="1:25" ht="180" x14ac:dyDescent="0.2">
      <c r="A2262" s="2" t="s">
        <v>3600</v>
      </c>
      <c r="B2262" s="2" t="str">
        <f>IFERROR(VLOOKUP(VALUE(MID(A2262,1,IF(VALUE(MID(A2262,1,3))=898,3,4))),[18]Hoja1!$A$3:$K$222,2,0),"")</f>
        <v>1074 Educación superior para una ciudad de conocimiento</v>
      </c>
      <c r="C2262" s="2" t="s">
        <v>3582</v>
      </c>
      <c r="D2262" s="2" t="s">
        <v>3583</v>
      </c>
      <c r="E2262" s="24">
        <v>80111501</v>
      </c>
      <c r="F2262" s="24" t="s">
        <v>3601</v>
      </c>
      <c r="G2262" s="3">
        <v>1</v>
      </c>
      <c r="H2262" s="3">
        <v>1</v>
      </c>
      <c r="I2262" s="2">
        <v>7</v>
      </c>
      <c r="J2262" s="2">
        <v>1</v>
      </c>
      <c r="K2262" s="2" t="s">
        <v>30</v>
      </c>
      <c r="L2262" s="2" t="str">
        <f>IF(K2262=[18]Hoja3!$B$2,[18]Hoja3!$A$2,IF(K2262=[18]Hoja3!$B$3,[18]Hoja3!$A$3,IF(K2262=[18]Hoja3!$B$4,[18]Hoja3!$A$4,IF(K2262=[18]Hoja3!$B$5,[18]Hoja3!$A$5,IF(K2262=[18]Hoja3!$B$6,[18]Hoja3!$A$6,IF(K2262=[18]Hoja3!$B$7,[18]Hoja3!$A$7,IF(K2262=[18]Hoja3!$B$8,[18]Hoja3!$A$8,IF(K2262=[18]Hoja3!$B$9,[18]Hoja3!$A$9,IF(K2262=[18]Hoja3!$B$10,[18]Hoja3!$A$10,IF(K2262=[18]Hoja3!$B$11,[18]Hoja3!$A$11,IF(K2262=[18]Hoja3!$B$12,[18]Hoja3!$A$12,IF(K2262=[18]Hoja3!$B$13,[18]Hoja3!$A$13,IF(K2262=[18]Hoja3!$B$14,[18]Hoja3!$A$14,"")))))))))))))</f>
        <v>CCE-05</v>
      </c>
      <c r="M2262" s="2" t="s">
        <v>57</v>
      </c>
      <c r="N2262" s="2">
        <v>0</v>
      </c>
      <c r="O2262" s="83">
        <v>43680000</v>
      </c>
      <c r="P2262" s="83">
        <v>43680000</v>
      </c>
      <c r="Q2262" s="1">
        <v>0</v>
      </c>
      <c r="R2262" s="1">
        <v>0</v>
      </c>
      <c r="S2262" s="2" t="s">
        <v>3585</v>
      </c>
      <c r="T2262" s="2" t="s">
        <v>3084</v>
      </c>
      <c r="U2262" s="2" t="s">
        <v>1006</v>
      </c>
      <c r="V2262" s="2" t="s">
        <v>3586</v>
      </c>
      <c r="W2262" s="2" t="s">
        <v>3587</v>
      </c>
      <c r="X2262" s="2" t="s">
        <v>3588</v>
      </c>
      <c r="Y2262" s="120" t="s">
        <v>3589</v>
      </c>
    </row>
    <row r="2263" spans="1:25" ht="180" x14ac:dyDescent="0.2">
      <c r="A2263" s="2" t="s">
        <v>3602</v>
      </c>
      <c r="B2263" s="2" t="str">
        <f>IFERROR(VLOOKUP(VALUE(MID(A2263,1,IF(VALUE(MID(A2263,1,3))=898,3,4))),[18]Hoja1!$A$3:$K$222,2,0),"")</f>
        <v>1074 Educación superior para una ciudad de conocimiento</v>
      </c>
      <c r="C2263" s="2" t="s">
        <v>3582</v>
      </c>
      <c r="D2263" s="2" t="s">
        <v>3583</v>
      </c>
      <c r="E2263" s="24">
        <v>80111501</v>
      </c>
      <c r="F2263" s="24" t="s">
        <v>3603</v>
      </c>
      <c r="G2263" s="3">
        <v>1</v>
      </c>
      <c r="H2263" s="3">
        <v>1</v>
      </c>
      <c r="I2263" s="2">
        <v>7</v>
      </c>
      <c r="J2263" s="2">
        <v>1</v>
      </c>
      <c r="K2263" s="2" t="s">
        <v>30</v>
      </c>
      <c r="L2263" s="2" t="str">
        <f>IF(K2263=[18]Hoja3!$B$2,[18]Hoja3!$A$2,IF(K2263=[18]Hoja3!$B$3,[18]Hoja3!$A$3,IF(K2263=[18]Hoja3!$B$4,[18]Hoja3!$A$4,IF(K2263=[18]Hoja3!$B$5,[18]Hoja3!$A$5,IF(K2263=[18]Hoja3!$B$6,[18]Hoja3!$A$6,IF(K2263=[18]Hoja3!$B$7,[18]Hoja3!$A$7,IF(K2263=[18]Hoja3!$B$8,[18]Hoja3!$A$8,IF(K2263=[18]Hoja3!$B$9,[18]Hoja3!$A$9,IF(K2263=[18]Hoja3!$B$10,[18]Hoja3!$A$10,IF(K2263=[18]Hoja3!$B$11,[18]Hoja3!$A$11,IF(K2263=[18]Hoja3!$B$12,[18]Hoja3!$A$12,IF(K2263=[18]Hoja3!$B$13,[18]Hoja3!$A$13,IF(K2263=[18]Hoja3!$B$14,[18]Hoja3!$A$14,"")))))))))))))</f>
        <v>CCE-05</v>
      </c>
      <c r="M2263" s="2" t="s">
        <v>57</v>
      </c>
      <c r="N2263" s="2">
        <v>0</v>
      </c>
      <c r="O2263" s="83">
        <v>37366000</v>
      </c>
      <c r="P2263" s="83">
        <v>37366000</v>
      </c>
      <c r="Q2263" s="1">
        <v>0</v>
      </c>
      <c r="R2263" s="1">
        <v>0</v>
      </c>
      <c r="S2263" s="2" t="s">
        <v>3585</v>
      </c>
      <c r="T2263" s="2" t="s">
        <v>3084</v>
      </c>
      <c r="U2263" s="2" t="s">
        <v>1006</v>
      </c>
      <c r="V2263" s="2" t="s">
        <v>3586</v>
      </c>
      <c r="W2263" s="2" t="s">
        <v>3587</v>
      </c>
      <c r="X2263" s="2" t="s">
        <v>3588</v>
      </c>
      <c r="Y2263" s="120" t="s">
        <v>3589</v>
      </c>
    </row>
    <row r="2264" spans="1:25" ht="180" x14ac:dyDescent="0.2">
      <c r="A2264" s="2" t="s">
        <v>3604</v>
      </c>
      <c r="B2264" s="2" t="str">
        <f>IFERROR(VLOOKUP(VALUE(MID(A2264,1,IF(VALUE(MID(A2264,1,3))=898,3,4))),[18]Hoja1!$A$3:$K$222,2,0),"")</f>
        <v>1074 Educación superior para una ciudad de conocimiento</v>
      </c>
      <c r="C2264" s="2" t="s">
        <v>3582</v>
      </c>
      <c r="D2264" s="2" t="s">
        <v>3583</v>
      </c>
      <c r="E2264" s="24">
        <v>80111501</v>
      </c>
      <c r="F2264" s="24" t="s">
        <v>3603</v>
      </c>
      <c r="G2264" s="3">
        <v>1</v>
      </c>
      <c r="H2264" s="3">
        <v>1</v>
      </c>
      <c r="I2264" s="2">
        <v>7</v>
      </c>
      <c r="J2264" s="2">
        <v>1</v>
      </c>
      <c r="K2264" s="2" t="s">
        <v>30</v>
      </c>
      <c r="L2264" s="2" t="str">
        <f>IF(K2264=[18]Hoja3!$B$2,[18]Hoja3!$A$2,IF(K2264=[18]Hoja3!$B$3,[18]Hoja3!$A$3,IF(K2264=[18]Hoja3!$B$4,[18]Hoja3!$A$4,IF(K2264=[18]Hoja3!$B$5,[18]Hoja3!$A$5,IF(K2264=[18]Hoja3!$B$6,[18]Hoja3!$A$6,IF(K2264=[18]Hoja3!$B$7,[18]Hoja3!$A$7,IF(K2264=[18]Hoja3!$B$8,[18]Hoja3!$A$8,IF(K2264=[18]Hoja3!$B$9,[18]Hoja3!$A$9,IF(K2264=[18]Hoja3!$B$10,[18]Hoja3!$A$10,IF(K2264=[18]Hoja3!$B$11,[18]Hoja3!$A$11,IF(K2264=[18]Hoja3!$B$12,[18]Hoja3!$A$12,IF(K2264=[18]Hoja3!$B$13,[18]Hoja3!$A$13,IF(K2264=[18]Hoja3!$B$14,[18]Hoja3!$A$14,"")))))))))))))</f>
        <v>CCE-05</v>
      </c>
      <c r="M2264" s="2" t="s">
        <v>57</v>
      </c>
      <c r="N2264" s="2">
        <v>0</v>
      </c>
      <c r="O2264" s="83">
        <v>37366000</v>
      </c>
      <c r="P2264" s="83">
        <v>37366000</v>
      </c>
      <c r="Q2264" s="1">
        <v>0</v>
      </c>
      <c r="R2264" s="1">
        <v>0</v>
      </c>
      <c r="S2264" s="2" t="s">
        <v>3585</v>
      </c>
      <c r="T2264" s="2" t="s">
        <v>3084</v>
      </c>
      <c r="U2264" s="2" t="s">
        <v>1006</v>
      </c>
      <c r="V2264" s="2" t="s">
        <v>3586</v>
      </c>
      <c r="W2264" s="2" t="s">
        <v>3587</v>
      </c>
      <c r="X2264" s="2" t="s">
        <v>3588</v>
      </c>
      <c r="Y2264" s="120" t="s">
        <v>3589</v>
      </c>
    </row>
    <row r="2265" spans="1:25" ht="180" x14ac:dyDescent="0.2">
      <c r="A2265" s="2" t="s">
        <v>3605</v>
      </c>
      <c r="B2265" s="2" t="str">
        <f>IFERROR(VLOOKUP(VALUE(MID(A2265,1,IF(VALUE(MID(A2265,1,3))=898,3,4))),[18]Hoja1!$A$3:$K$222,2,0),"")</f>
        <v>1074 Educación superior para una ciudad de conocimiento</v>
      </c>
      <c r="C2265" s="2" t="s">
        <v>3582</v>
      </c>
      <c r="D2265" s="2" t="s">
        <v>3583</v>
      </c>
      <c r="E2265" s="24">
        <v>80111501</v>
      </c>
      <c r="F2265" s="24" t="s">
        <v>3606</v>
      </c>
      <c r="G2265" s="3">
        <v>1</v>
      </c>
      <c r="H2265" s="3">
        <v>1</v>
      </c>
      <c r="I2265" s="2">
        <v>7</v>
      </c>
      <c r="J2265" s="2">
        <v>1</v>
      </c>
      <c r="K2265" s="2" t="s">
        <v>30</v>
      </c>
      <c r="L2265" s="2" t="str">
        <f>IF(K2265=[18]Hoja3!$B$2,[18]Hoja3!$A$2,IF(K2265=[18]Hoja3!$B$3,[18]Hoja3!$A$3,IF(K2265=[18]Hoja3!$B$4,[18]Hoja3!$A$4,IF(K2265=[18]Hoja3!$B$5,[18]Hoja3!$A$5,IF(K2265=[18]Hoja3!$B$6,[18]Hoja3!$A$6,IF(K2265=[18]Hoja3!$B$7,[18]Hoja3!$A$7,IF(K2265=[18]Hoja3!$B$8,[18]Hoja3!$A$8,IF(K2265=[18]Hoja3!$B$9,[18]Hoja3!$A$9,IF(K2265=[18]Hoja3!$B$10,[18]Hoja3!$A$10,IF(K2265=[18]Hoja3!$B$11,[18]Hoja3!$A$11,IF(K2265=[18]Hoja3!$B$12,[18]Hoja3!$A$12,IF(K2265=[18]Hoja3!$B$13,[18]Hoja3!$A$13,IF(K2265=[18]Hoja3!$B$14,[18]Hoja3!$A$14,"")))))))))))))</f>
        <v>CCE-05</v>
      </c>
      <c r="M2265" s="2" t="s">
        <v>57</v>
      </c>
      <c r="N2265" s="2">
        <v>0</v>
      </c>
      <c r="O2265" s="83">
        <v>29680000</v>
      </c>
      <c r="P2265" s="83">
        <v>29680000</v>
      </c>
      <c r="Q2265" s="1">
        <v>0</v>
      </c>
      <c r="R2265" s="1">
        <v>0</v>
      </c>
      <c r="S2265" s="2" t="s">
        <v>3585</v>
      </c>
      <c r="T2265" s="2" t="s">
        <v>3084</v>
      </c>
      <c r="U2265" s="2" t="s">
        <v>1006</v>
      </c>
      <c r="V2265" s="2" t="s">
        <v>3586</v>
      </c>
      <c r="W2265" s="2" t="s">
        <v>3587</v>
      </c>
      <c r="X2265" s="2" t="s">
        <v>3588</v>
      </c>
      <c r="Y2265" s="120" t="s">
        <v>3589</v>
      </c>
    </row>
    <row r="2266" spans="1:25" ht="180" x14ac:dyDescent="0.2">
      <c r="A2266" s="2" t="s">
        <v>3607</v>
      </c>
      <c r="B2266" s="2" t="str">
        <f>IFERROR(VLOOKUP(VALUE(MID(A2266,1,IF(VALUE(MID(A2266,1,3))=898,3,4))),[18]Hoja1!$A$3:$K$222,2,0),"")</f>
        <v>1074 Educación superior para una ciudad de conocimiento</v>
      </c>
      <c r="C2266" s="2" t="s">
        <v>3582</v>
      </c>
      <c r="D2266" s="2" t="s">
        <v>3583</v>
      </c>
      <c r="E2266" s="24">
        <v>80111501</v>
      </c>
      <c r="F2266" s="24" t="s">
        <v>3608</v>
      </c>
      <c r="G2266" s="3">
        <v>1</v>
      </c>
      <c r="H2266" s="3">
        <v>1</v>
      </c>
      <c r="I2266" s="2">
        <v>11.4</v>
      </c>
      <c r="J2266" s="2">
        <v>1</v>
      </c>
      <c r="K2266" s="2" t="s">
        <v>30</v>
      </c>
      <c r="L2266" s="2" t="str">
        <f>IF(K2266=[18]Hoja3!$B$2,[18]Hoja3!$A$2,IF(K2266=[18]Hoja3!$B$3,[18]Hoja3!$A$3,IF(K2266=[18]Hoja3!$B$4,[18]Hoja3!$A$4,IF(K2266=[18]Hoja3!$B$5,[18]Hoja3!$A$5,IF(K2266=[18]Hoja3!$B$6,[18]Hoja3!$A$6,IF(K2266=[18]Hoja3!$B$7,[18]Hoja3!$A$7,IF(K2266=[18]Hoja3!$B$8,[18]Hoja3!$A$8,IF(K2266=[18]Hoja3!$B$9,[18]Hoja3!$A$9,IF(K2266=[18]Hoja3!$B$10,[18]Hoja3!$A$10,IF(K2266=[18]Hoja3!$B$11,[18]Hoja3!$A$11,IF(K2266=[18]Hoja3!$B$12,[18]Hoja3!$A$12,IF(K2266=[18]Hoja3!$B$13,[18]Hoja3!$A$13,IF(K2266=[18]Hoja3!$B$14,[18]Hoja3!$A$14,"")))))))))))))</f>
        <v>CCE-05</v>
      </c>
      <c r="M2266" s="2" t="s">
        <v>57</v>
      </c>
      <c r="N2266" s="2">
        <v>0</v>
      </c>
      <c r="O2266" s="83">
        <v>39900000</v>
      </c>
      <c r="P2266" s="83">
        <v>39900000</v>
      </c>
      <c r="Q2266" s="1">
        <v>0</v>
      </c>
      <c r="R2266" s="1">
        <v>0</v>
      </c>
      <c r="S2266" s="2" t="s">
        <v>3585</v>
      </c>
      <c r="T2266" s="2" t="s">
        <v>3084</v>
      </c>
      <c r="U2266" s="2" t="s">
        <v>1006</v>
      </c>
      <c r="V2266" s="2" t="s">
        <v>3586</v>
      </c>
      <c r="W2266" s="2" t="s">
        <v>3587</v>
      </c>
      <c r="X2266" s="2" t="s">
        <v>3588</v>
      </c>
      <c r="Y2266" s="120" t="s">
        <v>3589</v>
      </c>
    </row>
    <row r="2267" spans="1:25" ht="180" x14ac:dyDescent="0.2">
      <c r="A2267" s="2" t="s">
        <v>3609</v>
      </c>
      <c r="B2267" s="2" t="str">
        <f>IFERROR(VLOOKUP(VALUE(MID(A2267,1,IF(VALUE(MID(A2267,1,3))=898,3,4))),[18]Hoja1!$A$3:$K$222,2,0),"")</f>
        <v>1074 Educación superior para una ciudad de conocimiento</v>
      </c>
      <c r="C2267" s="2" t="s">
        <v>3582</v>
      </c>
      <c r="D2267" s="2" t="s">
        <v>3583</v>
      </c>
      <c r="E2267" s="24">
        <v>80111501</v>
      </c>
      <c r="F2267" s="24" t="s">
        <v>3608</v>
      </c>
      <c r="G2267" s="3">
        <v>1</v>
      </c>
      <c r="H2267" s="3">
        <v>1</v>
      </c>
      <c r="I2267" s="2">
        <v>11.4</v>
      </c>
      <c r="J2267" s="2">
        <v>1</v>
      </c>
      <c r="K2267" s="2" t="s">
        <v>30</v>
      </c>
      <c r="L2267" s="2" t="str">
        <f>IF(K2267=[18]Hoja3!$B$2,[18]Hoja3!$A$2,IF(K2267=[18]Hoja3!$B$3,[18]Hoja3!$A$3,IF(K2267=[18]Hoja3!$B$4,[18]Hoja3!$A$4,IF(K2267=[18]Hoja3!$B$5,[18]Hoja3!$A$5,IF(K2267=[18]Hoja3!$B$6,[18]Hoja3!$A$6,IF(K2267=[18]Hoja3!$B$7,[18]Hoja3!$A$7,IF(K2267=[18]Hoja3!$B$8,[18]Hoja3!$A$8,IF(K2267=[18]Hoja3!$B$9,[18]Hoja3!$A$9,IF(K2267=[18]Hoja3!$B$10,[18]Hoja3!$A$10,IF(K2267=[18]Hoja3!$B$11,[18]Hoja3!$A$11,IF(K2267=[18]Hoja3!$B$12,[18]Hoja3!$A$12,IF(K2267=[18]Hoja3!$B$13,[18]Hoja3!$A$13,IF(K2267=[18]Hoja3!$B$14,[18]Hoja3!$A$14,"")))))))))))))</f>
        <v>CCE-05</v>
      </c>
      <c r="M2267" s="2" t="s">
        <v>57</v>
      </c>
      <c r="N2267" s="2">
        <v>0</v>
      </c>
      <c r="O2267" s="83">
        <v>39900000</v>
      </c>
      <c r="P2267" s="83">
        <v>39900000</v>
      </c>
      <c r="Q2267" s="1">
        <v>0</v>
      </c>
      <c r="R2267" s="1">
        <v>0</v>
      </c>
      <c r="S2267" s="2" t="s">
        <v>3585</v>
      </c>
      <c r="T2267" s="2" t="s">
        <v>3084</v>
      </c>
      <c r="U2267" s="2" t="s">
        <v>1006</v>
      </c>
      <c r="V2267" s="2" t="s">
        <v>3586</v>
      </c>
      <c r="W2267" s="2" t="s">
        <v>3587</v>
      </c>
      <c r="X2267" s="2" t="s">
        <v>3588</v>
      </c>
      <c r="Y2267" s="120" t="s">
        <v>3589</v>
      </c>
    </row>
    <row r="2268" spans="1:25" ht="180" x14ac:dyDescent="0.2">
      <c r="A2268" s="2" t="s">
        <v>3610</v>
      </c>
      <c r="B2268" s="2" t="str">
        <f>IFERROR(VLOOKUP(VALUE(MID(A2268,1,IF(VALUE(MID(A2268,1,3))=898,3,4))),[18]Hoja1!$A$3:$K$222,2,0),"")</f>
        <v>1074 Educación superior para una ciudad de conocimiento</v>
      </c>
      <c r="C2268" s="2" t="s">
        <v>3582</v>
      </c>
      <c r="D2268" s="2" t="s">
        <v>3583</v>
      </c>
      <c r="E2268" s="24">
        <v>80111501</v>
      </c>
      <c r="F2268" s="24" t="s">
        <v>3611</v>
      </c>
      <c r="G2268" s="3">
        <v>1</v>
      </c>
      <c r="H2268" s="3">
        <v>1</v>
      </c>
      <c r="I2268" s="2">
        <v>11.5</v>
      </c>
      <c r="J2268" s="2">
        <v>1</v>
      </c>
      <c r="K2268" s="2" t="s">
        <v>30</v>
      </c>
      <c r="L2268" s="2" t="str">
        <f>IF(K2268=[18]Hoja3!$B$2,[18]Hoja3!$A$2,IF(K2268=[18]Hoja3!$B$3,[18]Hoja3!$A$3,IF(K2268=[18]Hoja3!$B$4,[18]Hoja3!$A$4,IF(K2268=[18]Hoja3!$B$5,[18]Hoja3!$A$5,IF(K2268=[18]Hoja3!$B$6,[18]Hoja3!$A$6,IF(K2268=[18]Hoja3!$B$7,[18]Hoja3!$A$7,IF(K2268=[18]Hoja3!$B$8,[18]Hoja3!$A$8,IF(K2268=[18]Hoja3!$B$9,[18]Hoja3!$A$9,IF(K2268=[18]Hoja3!$B$10,[18]Hoja3!$A$10,IF(K2268=[18]Hoja3!$B$11,[18]Hoja3!$A$11,IF(K2268=[18]Hoja3!$B$12,[18]Hoja3!$A$12,IF(K2268=[18]Hoja3!$B$13,[18]Hoja3!$A$13,IF(K2268=[18]Hoja3!$B$14,[18]Hoja3!$A$14,"")))))))))))))</f>
        <v>CCE-05</v>
      </c>
      <c r="M2268" s="2" t="s">
        <v>57</v>
      </c>
      <c r="N2268" s="2">
        <v>0</v>
      </c>
      <c r="O2268" s="83">
        <v>40250000</v>
      </c>
      <c r="P2268" s="83">
        <v>40250000</v>
      </c>
      <c r="Q2268" s="1">
        <v>0</v>
      </c>
      <c r="R2268" s="1">
        <v>0</v>
      </c>
      <c r="S2268" s="2" t="s">
        <v>3585</v>
      </c>
      <c r="T2268" s="2" t="s">
        <v>3084</v>
      </c>
      <c r="U2268" s="2" t="s">
        <v>1006</v>
      </c>
      <c r="V2268" s="2" t="s">
        <v>3586</v>
      </c>
      <c r="W2268" s="2" t="s">
        <v>3587</v>
      </c>
      <c r="X2268" s="2" t="s">
        <v>3588</v>
      </c>
      <c r="Y2268" s="120" t="s">
        <v>3589</v>
      </c>
    </row>
    <row r="2269" spans="1:25" ht="180" x14ac:dyDescent="0.2">
      <c r="A2269" s="2" t="s">
        <v>3612</v>
      </c>
      <c r="B2269" s="2" t="str">
        <f>IFERROR(VLOOKUP(VALUE(MID(A2269,1,IF(VALUE(MID(A2269,1,3))=898,3,4))),[18]Hoja1!$A$3:$K$222,2,0),"")</f>
        <v>1074 Educación superior para una ciudad de conocimiento</v>
      </c>
      <c r="C2269" s="2" t="s">
        <v>3582</v>
      </c>
      <c r="D2269" s="2" t="s">
        <v>3583</v>
      </c>
      <c r="E2269" s="24">
        <v>80111501</v>
      </c>
      <c r="F2269" s="24" t="s">
        <v>3608</v>
      </c>
      <c r="G2269" s="3">
        <v>1</v>
      </c>
      <c r="H2269" s="3">
        <v>1</v>
      </c>
      <c r="I2269" s="2">
        <v>11.4</v>
      </c>
      <c r="J2269" s="2">
        <v>1</v>
      </c>
      <c r="K2269" s="2" t="s">
        <v>30</v>
      </c>
      <c r="L2269" s="2" t="str">
        <f>IF(K2269=[18]Hoja3!$B$2,[18]Hoja3!$A$2,IF(K2269=[18]Hoja3!$B$3,[18]Hoja3!$A$3,IF(K2269=[18]Hoja3!$B$4,[18]Hoja3!$A$4,IF(K2269=[18]Hoja3!$B$5,[18]Hoja3!$A$5,IF(K2269=[18]Hoja3!$B$6,[18]Hoja3!$A$6,IF(K2269=[18]Hoja3!$B$7,[18]Hoja3!$A$7,IF(K2269=[18]Hoja3!$B$8,[18]Hoja3!$A$8,IF(K2269=[18]Hoja3!$B$9,[18]Hoja3!$A$9,IF(K2269=[18]Hoja3!$B$10,[18]Hoja3!$A$10,IF(K2269=[18]Hoja3!$B$11,[18]Hoja3!$A$11,IF(K2269=[18]Hoja3!$B$12,[18]Hoja3!$A$12,IF(K2269=[18]Hoja3!$B$13,[18]Hoja3!$A$13,IF(K2269=[18]Hoja3!$B$14,[18]Hoja3!$A$14,"")))))))))))))</f>
        <v>CCE-05</v>
      </c>
      <c r="M2269" s="2" t="s">
        <v>57</v>
      </c>
      <c r="N2269" s="2">
        <v>0</v>
      </c>
      <c r="O2269" s="83">
        <v>39900000</v>
      </c>
      <c r="P2269" s="83">
        <v>39900000</v>
      </c>
      <c r="Q2269" s="1">
        <v>0</v>
      </c>
      <c r="R2269" s="1">
        <v>0</v>
      </c>
      <c r="S2269" s="2" t="s">
        <v>3585</v>
      </c>
      <c r="T2269" s="2" t="s">
        <v>3084</v>
      </c>
      <c r="U2269" s="2" t="s">
        <v>1006</v>
      </c>
      <c r="V2269" s="2" t="s">
        <v>3586</v>
      </c>
      <c r="W2269" s="2" t="s">
        <v>3587</v>
      </c>
      <c r="X2269" s="2" t="s">
        <v>3588</v>
      </c>
      <c r="Y2269" s="120" t="s">
        <v>3589</v>
      </c>
    </row>
    <row r="2270" spans="1:25" ht="180" x14ac:dyDescent="0.2">
      <c r="A2270" s="2" t="s">
        <v>3613</v>
      </c>
      <c r="B2270" s="2" t="str">
        <f>IFERROR(VLOOKUP(VALUE(MID(A2270,1,IF(VALUE(MID(A2270,1,3))=898,3,4))),[18]Hoja1!$A$3:$K$222,2,0),"")</f>
        <v>1074 Educación superior para una ciudad de conocimiento</v>
      </c>
      <c r="C2270" s="2" t="s">
        <v>3582</v>
      </c>
      <c r="D2270" s="2" t="s">
        <v>3583</v>
      </c>
      <c r="E2270" s="24">
        <v>80111501</v>
      </c>
      <c r="F2270" s="24" t="s">
        <v>3614</v>
      </c>
      <c r="G2270" s="3">
        <v>1</v>
      </c>
      <c r="H2270" s="3">
        <v>1</v>
      </c>
      <c r="I2270" s="2">
        <v>11.4</v>
      </c>
      <c r="J2270" s="2">
        <v>1</v>
      </c>
      <c r="K2270" s="2" t="s">
        <v>30</v>
      </c>
      <c r="L2270" s="2" t="str">
        <f>IF(K2270=[18]Hoja3!$B$2,[18]Hoja3!$A$2,IF(K2270=[18]Hoja3!$B$3,[18]Hoja3!$A$3,IF(K2270=[18]Hoja3!$B$4,[18]Hoja3!$A$4,IF(K2270=[18]Hoja3!$B$5,[18]Hoja3!$A$5,IF(K2270=[18]Hoja3!$B$6,[18]Hoja3!$A$6,IF(K2270=[18]Hoja3!$B$7,[18]Hoja3!$A$7,IF(K2270=[18]Hoja3!$B$8,[18]Hoja3!$A$8,IF(K2270=[18]Hoja3!$B$9,[18]Hoja3!$A$9,IF(K2270=[18]Hoja3!$B$10,[18]Hoja3!$A$10,IF(K2270=[18]Hoja3!$B$11,[18]Hoja3!$A$11,IF(K2270=[18]Hoja3!$B$12,[18]Hoja3!$A$12,IF(K2270=[18]Hoja3!$B$13,[18]Hoja3!$A$13,IF(K2270=[18]Hoja3!$B$14,[18]Hoja3!$A$14,"")))))))))))))</f>
        <v>CCE-05</v>
      </c>
      <c r="M2270" s="2" t="s">
        <v>57</v>
      </c>
      <c r="N2270" s="2">
        <v>0</v>
      </c>
      <c r="O2270" s="83">
        <v>39900000</v>
      </c>
      <c r="P2270" s="83">
        <v>39900000</v>
      </c>
      <c r="Q2270" s="1">
        <v>0</v>
      </c>
      <c r="R2270" s="1">
        <v>0</v>
      </c>
      <c r="S2270" s="2" t="s">
        <v>3585</v>
      </c>
      <c r="T2270" s="2" t="s">
        <v>3084</v>
      </c>
      <c r="U2270" s="2" t="s">
        <v>1006</v>
      </c>
      <c r="V2270" s="2" t="s">
        <v>3586</v>
      </c>
      <c r="W2270" s="2" t="s">
        <v>3587</v>
      </c>
      <c r="X2270" s="2" t="s">
        <v>3588</v>
      </c>
      <c r="Y2270" s="120" t="s">
        <v>3589</v>
      </c>
    </row>
    <row r="2271" spans="1:25" ht="180" x14ac:dyDescent="0.2">
      <c r="A2271" s="2" t="s">
        <v>3615</v>
      </c>
      <c r="B2271" s="2" t="str">
        <f>IFERROR(VLOOKUP(VALUE(MID(A2271,1,IF(VALUE(MID(A2271,1,3))=898,3,4))),[18]Hoja1!$A$3:$K$222,2,0),"")</f>
        <v>1074 Educación superior para una ciudad de conocimiento</v>
      </c>
      <c r="C2271" s="2" t="s">
        <v>3582</v>
      </c>
      <c r="D2271" s="2" t="s">
        <v>3583</v>
      </c>
      <c r="E2271" s="24">
        <v>80111501</v>
      </c>
      <c r="F2271" s="24" t="s">
        <v>3614</v>
      </c>
      <c r="G2271" s="3">
        <v>1</v>
      </c>
      <c r="H2271" s="3">
        <v>1</v>
      </c>
      <c r="I2271" s="2">
        <v>11.4</v>
      </c>
      <c r="J2271" s="2">
        <v>1</v>
      </c>
      <c r="K2271" s="2" t="s">
        <v>30</v>
      </c>
      <c r="L2271" s="2" t="str">
        <f>IF(K2271=[18]Hoja3!$B$2,[18]Hoja3!$A$2,IF(K2271=[18]Hoja3!$B$3,[18]Hoja3!$A$3,IF(K2271=[18]Hoja3!$B$4,[18]Hoja3!$A$4,IF(K2271=[18]Hoja3!$B$5,[18]Hoja3!$A$5,IF(K2271=[18]Hoja3!$B$6,[18]Hoja3!$A$6,IF(K2271=[18]Hoja3!$B$7,[18]Hoja3!$A$7,IF(K2271=[18]Hoja3!$B$8,[18]Hoja3!$A$8,IF(K2271=[18]Hoja3!$B$9,[18]Hoja3!$A$9,IF(K2271=[18]Hoja3!$B$10,[18]Hoja3!$A$10,IF(K2271=[18]Hoja3!$B$11,[18]Hoja3!$A$11,IF(K2271=[18]Hoja3!$B$12,[18]Hoja3!$A$12,IF(K2271=[18]Hoja3!$B$13,[18]Hoja3!$A$13,IF(K2271=[18]Hoja3!$B$14,[18]Hoja3!$A$14,"")))))))))))))</f>
        <v>CCE-05</v>
      </c>
      <c r="M2271" s="2" t="s">
        <v>57</v>
      </c>
      <c r="N2271" s="2">
        <v>0</v>
      </c>
      <c r="O2271" s="83">
        <v>39900000</v>
      </c>
      <c r="P2271" s="83">
        <v>39900000</v>
      </c>
      <c r="Q2271" s="1">
        <v>0</v>
      </c>
      <c r="R2271" s="1">
        <v>0</v>
      </c>
      <c r="S2271" s="2" t="s">
        <v>3585</v>
      </c>
      <c r="T2271" s="2" t="s">
        <v>3084</v>
      </c>
      <c r="U2271" s="2" t="s">
        <v>1006</v>
      </c>
      <c r="V2271" s="2" t="s">
        <v>3586</v>
      </c>
      <c r="W2271" s="2" t="s">
        <v>3587</v>
      </c>
      <c r="X2271" s="2" t="s">
        <v>3588</v>
      </c>
      <c r="Y2271" s="120" t="s">
        <v>3589</v>
      </c>
    </row>
    <row r="2272" spans="1:25" ht="180" x14ac:dyDescent="0.2">
      <c r="A2272" s="2" t="s">
        <v>3616</v>
      </c>
      <c r="B2272" s="2" t="str">
        <f>IFERROR(VLOOKUP(VALUE(MID(A2272,1,IF(VALUE(MID(A2272,1,3))=898,3,4))),[18]Hoja1!$A$3:$K$222,2,0),"")</f>
        <v>1074 Educación superior para una ciudad de conocimiento</v>
      </c>
      <c r="C2272" s="2" t="s">
        <v>3582</v>
      </c>
      <c r="D2272" s="2" t="s">
        <v>3583</v>
      </c>
      <c r="E2272" s="24">
        <v>80111501</v>
      </c>
      <c r="F2272" s="24" t="s">
        <v>3617</v>
      </c>
      <c r="G2272" s="3">
        <v>1</v>
      </c>
      <c r="H2272" s="3">
        <v>1</v>
      </c>
      <c r="I2272" s="2">
        <v>6</v>
      </c>
      <c r="J2272" s="2">
        <v>1</v>
      </c>
      <c r="K2272" s="2" t="s">
        <v>30</v>
      </c>
      <c r="L2272" s="2" t="str">
        <f>IF(K2272=[18]Hoja3!$B$2,[18]Hoja3!$A$2,IF(K2272=[18]Hoja3!$B$3,[18]Hoja3!$A$3,IF(K2272=[18]Hoja3!$B$4,[18]Hoja3!$A$4,IF(K2272=[18]Hoja3!$B$5,[18]Hoja3!$A$5,IF(K2272=[18]Hoja3!$B$6,[18]Hoja3!$A$6,IF(K2272=[18]Hoja3!$B$7,[18]Hoja3!$A$7,IF(K2272=[18]Hoja3!$B$8,[18]Hoja3!$A$8,IF(K2272=[18]Hoja3!$B$9,[18]Hoja3!$A$9,IF(K2272=[18]Hoja3!$B$10,[18]Hoja3!$A$10,IF(K2272=[18]Hoja3!$B$11,[18]Hoja3!$A$11,IF(K2272=[18]Hoja3!$B$12,[18]Hoja3!$A$12,IF(K2272=[18]Hoja3!$B$13,[18]Hoja3!$A$13,IF(K2272=[18]Hoja3!$B$14,[18]Hoja3!$A$14,"")))))))))))))</f>
        <v>CCE-05</v>
      </c>
      <c r="M2272" s="2" t="s">
        <v>57</v>
      </c>
      <c r="N2272" s="2">
        <v>0</v>
      </c>
      <c r="O2272" s="83">
        <v>45000000</v>
      </c>
      <c r="P2272" s="83">
        <v>45000000</v>
      </c>
      <c r="Q2272" s="1">
        <v>0</v>
      </c>
      <c r="R2272" s="1">
        <v>0</v>
      </c>
      <c r="S2272" s="2" t="s">
        <v>3585</v>
      </c>
      <c r="T2272" s="2" t="s">
        <v>3084</v>
      </c>
      <c r="U2272" s="2" t="s">
        <v>1006</v>
      </c>
      <c r="V2272" s="2" t="s">
        <v>3586</v>
      </c>
      <c r="W2272" s="2" t="s">
        <v>3587</v>
      </c>
      <c r="X2272" s="2" t="s">
        <v>3588</v>
      </c>
      <c r="Y2272" s="120" t="s">
        <v>3589</v>
      </c>
    </row>
    <row r="2273" spans="1:25" ht="180" x14ac:dyDescent="0.2">
      <c r="A2273" s="2" t="s">
        <v>3618</v>
      </c>
      <c r="B2273" s="2" t="str">
        <f>IFERROR(VLOOKUP(VALUE(MID(A2273,1,IF(VALUE(MID(A2273,1,3))=898,3,4))),[18]Hoja1!$A$3:$K$222,2,0),"")</f>
        <v>1074 Educación superior para una ciudad de conocimiento</v>
      </c>
      <c r="C2273" s="2" t="s">
        <v>3582</v>
      </c>
      <c r="D2273" s="2" t="s">
        <v>3583</v>
      </c>
      <c r="E2273" s="24">
        <v>80111501</v>
      </c>
      <c r="F2273" s="24" t="s">
        <v>3617</v>
      </c>
      <c r="G2273" s="3">
        <v>7</v>
      </c>
      <c r="H2273" s="3">
        <v>7</v>
      </c>
      <c r="I2273" s="2">
        <v>5.4</v>
      </c>
      <c r="J2273" s="2">
        <v>1</v>
      </c>
      <c r="K2273" s="2" t="s">
        <v>30</v>
      </c>
      <c r="L2273" s="2" t="str">
        <f>IF(K2273=[18]Hoja3!$B$2,[18]Hoja3!$A$2,IF(K2273=[18]Hoja3!$B$3,[18]Hoja3!$A$3,IF(K2273=[18]Hoja3!$B$4,[18]Hoja3!$A$4,IF(K2273=[18]Hoja3!$B$5,[18]Hoja3!$A$5,IF(K2273=[18]Hoja3!$B$6,[18]Hoja3!$A$6,IF(K2273=[18]Hoja3!$B$7,[18]Hoja3!$A$7,IF(K2273=[18]Hoja3!$B$8,[18]Hoja3!$A$8,IF(K2273=[18]Hoja3!$B$9,[18]Hoja3!$A$9,IF(K2273=[18]Hoja3!$B$10,[18]Hoja3!$A$10,IF(K2273=[18]Hoja3!$B$11,[18]Hoja3!$A$11,IF(K2273=[18]Hoja3!$B$12,[18]Hoja3!$A$12,IF(K2273=[18]Hoja3!$B$13,[18]Hoja3!$A$13,IF(K2273=[18]Hoja3!$B$14,[18]Hoja3!$A$14,"")))))))))))))</f>
        <v>CCE-05</v>
      </c>
      <c r="M2273" s="2" t="s">
        <v>57</v>
      </c>
      <c r="N2273" s="2">
        <v>0</v>
      </c>
      <c r="O2273" s="83">
        <v>37500000</v>
      </c>
      <c r="P2273" s="83">
        <v>37500000</v>
      </c>
      <c r="Q2273" s="1">
        <v>0</v>
      </c>
      <c r="R2273" s="1">
        <v>0</v>
      </c>
      <c r="S2273" s="2" t="s">
        <v>3585</v>
      </c>
      <c r="T2273" s="2" t="s">
        <v>3084</v>
      </c>
      <c r="U2273" s="2" t="s">
        <v>1006</v>
      </c>
      <c r="V2273" s="2" t="s">
        <v>3586</v>
      </c>
      <c r="W2273" s="2" t="s">
        <v>3587</v>
      </c>
      <c r="X2273" s="2" t="s">
        <v>3588</v>
      </c>
      <c r="Y2273" s="120" t="s">
        <v>3589</v>
      </c>
    </row>
    <row r="2274" spans="1:25" ht="180" x14ac:dyDescent="0.2">
      <c r="A2274" s="2" t="s">
        <v>3619</v>
      </c>
      <c r="B2274" s="2" t="str">
        <f>IFERROR(VLOOKUP(VALUE(MID(A2274,1,IF(VALUE(MID(A2274,1,3))=898,3,4))),[18]Hoja1!$A$3:$K$222,2,0),"")</f>
        <v>1074 Educación superior para una ciudad de conocimiento</v>
      </c>
      <c r="C2274" s="2" t="s">
        <v>3582</v>
      </c>
      <c r="D2274" s="2" t="s">
        <v>3583</v>
      </c>
      <c r="E2274" s="24">
        <v>80111501</v>
      </c>
      <c r="F2274" s="24" t="s">
        <v>3620</v>
      </c>
      <c r="G2274" s="3">
        <v>1</v>
      </c>
      <c r="H2274" s="3">
        <v>1</v>
      </c>
      <c r="I2274" s="2">
        <v>11.4</v>
      </c>
      <c r="J2274" s="2">
        <v>1</v>
      </c>
      <c r="K2274" s="2" t="s">
        <v>30</v>
      </c>
      <c r="L2274" s="2" t="str">
        <f>IF(K2274=[18]Hoja3!$B$2,[18]Hoja3!$A$2,IF(K2274=[18]Hoja3!$B$3,[18]Hoja3!$A$3,IF(K2274=[18]Hoja3!$B$4,[18]Hoja3!$A$4,IF(K2274=[18]Hoja3!$B$5,[18]Hoja3!$A$5,IF(K2274=[18]Hoja3!$B$6,[18]Hoja3!$A$6,IF(K2274=[18]Hoja3!$B$7,[18]Hoja3!$A$7,IF(K2274=[18]Hoja3!$B$8,[18]Hoja3!$A$8,IF(K2274=[18]Hoja3!$B$9,[18]Hoja3!$A$9,IF(K2274=[18]Hoja3!$B$10,[18]Hoja3!$A$10,IF(K2274=[18]Hoja3!$B$11,[18]Hoja3!$A$11,IF(K2274=[18]Hoja3!$B$12,[18]Hoja3!$A$12,IF(K2274=[18]Hoja3!$B$13,[18]Hoja3!$A$13,IF(K2274=[18]Hoja3!$B$14,[18]Hoja3!$A$14,"")))))))))))))</f>
        <v>CCE-05</v>
      </c>
      <c r="M2274" s="2" t="s">
        <v>911</v>
      </c>
      <c r="N2274" s="2">
        <v>0</v>
      </c>
      <c r="O2274" s="83">
        <v>39900000</v>
      </c>
      <c r="P2274" s="83">
        <v>39900000</v>
      </c>
      <c r="Q2274" s="1">
        <v>0</v>
      </c>
      <c r="R2274" s="1">
        <v>0</v>
      </c>
      <c r="S2274" s="2" t="s">
        <v>3585</v>
      </c>
      <c r="T2274" s="2" t="s">
        <v>3084</v>
      </c>
      <c r="U2274" s="2" t="s">
        <v>1006</v>
      </c>
      <c r="V2274" s="2" t="s">
        <v>3586</v>
      </c>
      <c r="W2274" s="2" t="s">
        <v>3587</v>
      </c>
      <c r="X2274" s="2" t="s">
        <v>3588</v>
      </c>
      <c r="Y2274" s="120" t="s">
        <v>3589</v>
      </c>
    </row>
    <row r="2275" spans="1:25" ht="180" x14ac:dyDescent="0.2">
      <c r="A2275" s="2" t="s">
        <v>3621</v>
      </c>
      <c r="B2275" s="2" t="str">
        <f>IFERROR(VLOOKUP(VALUE(MID(A2275,1,IF(VALUE(MID(A2275,1,3))=898,3,4))),[18]Hoja1!$A$3:$K$222,2,0),"")</f>
        <v>1074 Educación superior para una ciudad de conocimiento</v>
      </c>
      <c r="C2275" s="2" t="s">
        <v>3582</v>
      </c>
      <c r="D2275" s="2" t="s">
        <v>3583</v>
      </c>
      <c r="E2275" s="24">
        <v>80111501</v>
      </c>
      <c r="F2275" s="24" t="s">
        <v>3622</v>
      </c>
      <c r="G2275" s="3">
        <v>1</v>
      </c>
      <c r="H2275" s="3">
        <v>1</v>
      </c>
      <c r="I2275" s="2">
        <v>11.4</v>
      </c>
      <c r="J2275" s="2">
        <v>1</v>
      </c>
      <c r="K2275" s="2" t="s">
        <v>30</v>
      </c>
      <c r="L2275" s="2" t="str">
        <f>IF(K2275=[18]Hoja3!$B$2,[18]Hoja3!$A$2,IF(K2275=[18]Hoja3!$B$3,[18]Hoja3!$A$3,IF(K2275=[18]Hoja3!$B$4,[18]Hoja3!$A$4,IF(K2275=[18]Hoja3!$B$5,[18]Hoja3!$A$5,IF(K2275=[18]Hoja3!$B$6,[18]Hoja3!$A$6,IF(K2275=[18]Hoja3!$B$7,[18]Hoja3!$A$7,IF(K2275=[18]Hoja3!$B$8,[18]Hoja3!$A$8,IF(K2275=[18]Hoja3!$B$9,[18]Hoja3!$A$9,IF(K2275=[18]Hoja3!$B$10,[18]Hoja3!$A$10,IF(K2275=[18]Hoja3!$B$11,[18]Hoja3!$A$11,IF(K2275=[18]Hoja3!$B$12,[18]Hoja3!$A$12,IF(K2275=[18]Hoja3!$B$13,[18]Hoja3!$A$13,IF(K2275=[18]Hoja3!$B$14,[18]Hoja3!$A$14,"")))))))))))))</f>
        <v>CCE-05</v>
      </c>
      <c r="M2275" s="2" t="s">
        <v>57</v>
      </c>
      <c r="N2275" s="2">
        <v>0</v>
      </c>
      <c r="O2275" s="83">
        <v>70680000</v>
      </c>
      <c r="P2275" s="83">
        <v>70680000</v>
      </c>
      <c r="Q2275" s="1">
        <v>0</v>
      </c>
      <c r="R2275" s="1">
        <v>0</v>
      </c>
      <c r="S2275" s="2" t="s">
        <v>3585</v>
      </c>
      <c r="T2275" s="2" t="s">
        <v>3084</v>
      </c>
      <c r="U2275" s="2" t="s">
        <v>1006</v>
      </c>
      <c r="V2275" s="2" t="s">
        <v>3586</v>
      </c>
      <c r="W2275" s="2" t="s">
        <v>3587</v>
      </c>
      <c r="X2275" s="2" t="s">
        <v>3588</v>
      </c>
      <c r="Y2275" s="120" t="s">
        <v>3589</v>
      </c>
    </row>
    <row r="2276" spans="1:25" ht="180" x14ac:dyDescent="0.2">
      <c r="A2276" s="2" t="s">
        <v>3623</v>
      </c>
      <c r="B2276" s="2" t="str">
        <f>IFERROR(VLOOKUP(VALUE(MID(A2276,1,IF(VALUE(MID(A2276,1,3))=898,3,4))),[18]Hoja1!$A$3:$K$222,2,0),"")</f>
        <v>1074 Educación superior para una ciudad de conocimiento</v>
      </c>
      <c r="C2276" s="2" t="s">
        <v>3582</v>
      </c>
      <c r="D2276" s="2" t="s">
        <v>3583</v>
      </c>
      <c r="E2276" s="24">
        <v>80111501</v>
      </c>
      <c r="F2276" s="24" t="s">
        <v>3624</v>
      </c>
      <c r="G2276" s="3">
        <v>7</v>
      </c>
      <c r="H2276" s="3">
        <v>7</v>
      </c>
      <c r="I2276" s="2">
        <v>6</v>
      </c>
      <c r="J2276" s="2">
        <v>1</v>
      </c>
      <c r="K2276" s="2" t="s">
        <v>30</v>
      </c>
      <c r="L2276" s="2" t="str">
        <f>IF(K2276=[18]Hoja3!$B$2,[18]Hoja3!$A$2,IF(K2276=[18]Hoja3!$B$3,[18]Hoja3!$A$3,IF(K2276=[18]Hoja3!$B$4,[18]Hoja3!$A$4,IF(K2276=[18]Hoja3!$B$5,[18]Hoja3!$A$5,IF(K2276=[18]Hoja3!$B$6,[18]Hoja3!$A$6,IF(K2276=[18]Hoja3!$B$7,[18]Hoja3!$A$7,IF(K2276=[18]Hoja3!$B$8,[18]Hoja3!$A$8,IF(K2276=[18]Hoja3!$B$9,[18]Hoja3!$A$9,IF(K2276=[18]Hoja3!$B$10,[18]Hoja3!$A$10,IF(K2276=[18]Hoja3!$B$11,[18]Hoja3!$A$11,IF(K2276=[18]Hoja3!$B$12,[18]Hoja3!$A$12,IF(K2276=[18]Hoja3!$B$13,[18]Hoja3!$A$13,IF(K2276=[18]Hoja3!$B$14,[18]Hoja3!$A$14,"")))))))))))))</f>
        <v>CCE-05</v>
      </c>
      <c r="M2276" s="2" t="s">
        <v>57</v>
      </c>
      <c r="N2276" s="2">
        <v>0</v>
      </c>
      <c r="O2276" s="83">
        <v>32640000</v>
      </c>
      <c r="P2276" s="83">
        <v>32640000</v>
      </c>
      <c r="Q2276" s="1">
        <v>0</v>
      </c>
      <c r="R2276" s="1">
        <v>0</v>
      </c>
      <c r="S2276" s="2" t="s">
        <v>3585</v>
      </c>
      <c r="T2276" s="2" t="s">
        <v>3084</v>
      </c>
      <c r="U2276" s="2" t="s">
        <v>1006</v>
      </c>
      <c r="V2276" s="2" t="s">
        <v>3586</v>
      </c>
      <c r="W2276" s="2" t="s">
        <v>3587</v>
      </c>
      <c r="X2276" s="2" t="s">
        <v>3588</v>
      </c>
      <c r="Y2276" s="120" t="s">
        <v>3589</v>
      </c>
    </row>
    <row r="2277" spans="1:25" ht="180" x14ac:dyDescent="0.2">
      <c r="A2277" s="2" t="s">
        <v>3625</v>
      </c>
      <c r="B2277" s="2" t="str">
        <f>IFERROR(VLOOKUP(VALUE(MID(A2277,1,IF(VALUE(MID(A2277,1,3))=898,3,4))),[18]Hoja1!$A$3:$K$222,2,0),"")</f>
        <v>1074 Educación superior para una ciudad de conocimiento</v>
      </c>
      <c r="C2277" s="2" t="s">
        <v>3582</v>
      </c>
      <c r="D2277" s="2" t="s">
        <v>3583</v>
      </c>
      <c r="E2277" s="24">
        <v>80111501</v>
      </c>
      <c r="F2277" s="24" t="s">
        <v>3626</v>
      </c>
      <c r="G2277" s="3">
        <v>7</v>
      </c>
      <c r="H2277" s="3">
        <v>7</v>
      </c>
      <c r="I2277" s="2">
        <v>6</v>
      </c>
      <c r="J2277" s="2">
        <v>1</v>
      </c>
      <c r="K2277" s="2" t="s">
        <v>30</v>
      </c>
      <c r="L2277" s="2" t="str">
        <f>IF(K2277=[18]Hoja3!$B$2,[18]Hoja3!$A$2,IF(K2277=[18]Hoja3!$B$3,[18]Hoja3!$A$3,IF(K2277=[18]Hoja3!$B$4,[18]Hoja3!$A$4,IF(K2277=[18]Hoja3!$B$5,[18]Hoja3!$A$5,IF(K2277=[18]Hoja3!$B$6,[18]Hoja3!$A$6,IF(K2277=[18]Hoja3!$B$7,[18]Hoja3!$A$7,IF(K2277=[18]Hoja3!$B$8,[18]Hoja3!$A$8,IF(K2277=[18]Hoja3!$B$9,[18]Hoja3!$A$9,IF(K2277=[18]Hoja3!$B$10,[18]Hoja3!$A$10,IF(K2277=[18]Hoja3!$B$11,[18]Hoja3!$A$11,IF(K2277=[18]Hoja3!$B$12,[18]Hoja3!$A$12,IF(K2277=[18]Hoja3!$B$13,[18]Hoja3!$A$13,IF(K2277=[18]Hoja3!$B$14,[18]Hoja3!$A$14,"")))))))))))))</f>
        <v>CCE-05</v>
      </c>
      <c r="M2277" s="2" t="s">
        <v>57</v>
      </c>
      <c r="N2277" s="2">
        <v>0</v>
      </c>
      <c r="O2277" s="83">
        <v>32640000</v>
      </c>
      <c r="P2277" s="83">
        <v>32640000</v>
      </c>
      <c r="Q2277" s="1">
        <v>0</v>
      </c>
      <c r="R2277" s="1">
        <v>0</v>
      </c>
      <c r="S2277" s="2" t="s">
        <v>3585</v>
      </c>
      <c r="T2277" s="2" t="s">
        <v>3084</v>
      </c>
      <c r="U2277" s="2" t="s">
        <v>1006</v>
      </c>
      <c r="V2277" s="2" t="s">
        <v>3586</v>
      </c>
      <c r="W2277" s="2" t="s">
        <v>3587</v>
      </c>
      <c r="X2277" s="2" t="s">
        <v>3588</v>
      </c>
      <c r="Y2277" s="120" t="s">
        <v>3589</v>
      </c>
    </row>
    <row r="2278" spans="1:25" ht="180" x14ac:dyDescent="0.2">
      <c r="A2278" s="2" t="s">
        <v>3627</v>
      </c>
      <c r="B2278" s="2" t="str">
        <f>IFERROR(VLOOKUP(VALUE(MID(A2278,1,IF(VALUE(MID(A2278,1,3))=898,3,4))),[18]Hoja1!$A$3:$K$222,2,0),"")</f>
        <v>1074 Educación superior para una ciudad de conocimiento</v>
      </c>
      <c r="C2278" s="2" t="s">
        <v>3582</v>
      </c>
      <c r="D2278" s="2" t="s">
        <v>3583</v>
      </c>
      <c r="E2278" s="24">
        <v>80111501</v>
      </c>
      <c r="F2278" s="24" t="s">
        <v>3626</v>
      </c>
      <c r="G2278" s="3">
        <v>7</v>
      </c>
      <c r="H2278" s="3">
        <v>7</v>
      </c>
      <c r="I2278" s="2">
        <v>6</v>
      </c>
      <c r="J2278" s="2">
        <v>1</v>
      </c>
      <c r="K2278" s="2" t="s">
        <v>30</v>
      </c>
      <c r="L2278" s="2" t="str">
        <f>IF(K2278=[18]Hoja3!$B$2,[18]Hoja3!$A$2,IF(K2278=[18]Hoja3!$B$3,[18]Hoja3!$A$3,IF(K2278=[18]Hoja3!$B$4,[18]Hoja3!$A$4,IF(K2278=[18]Hoja3!$B$5,[18]Hoja3!$A$5,IF(K2278=[18]Hoja3!$B$6,[18]Hoja3!$A$6,IF(K2278=[18]Hoja3!$B$7,[18]Hoja3!$A$7,IF(K2278=[18]Hoja3!$B$8,[18]Hoja3!$A$8,IF(K2278=[18]Hoja3!$B$9,[18]Hoja3!$A$9,IF(K2278=[18]Hoja3!$B$10,[18]Hoja3!$A$10,IF(K2278=[18]Hoja3!$B$11,[18]Hoja3!$A$11,IF(K2278=[18]Hoja3!$B$12,[18]Hoja3!$A$12,IF(K2278=[18]Hoja3!$B$13,[18]Hoja3!$A$13,IF(K2278=[18]Hoja3!$B$14,[18]Hoja3!$A$14,"")))))))))))))</f>
        <v>CCE-05</v>
      </c>
      <c r="M2278" s="2" t="s">
        <v>57</v>
      </c>
      <c r="N2278" s="2">
        <v>0</v>
      </c>
      <c r="O2278" s="83">
        <v>32088959.999999993</v>
      </c>
      <c r="P2278" s="83">
        <v>32088959.999999993</v>
      </c>
      <c r="Q2278" s="1">
        <v>0</v>
      </c>
      <c r="R2278" s="1">
        <v>0</v>
      </c>
      <c r="S2278" s="2" t="s">
        <v>3585</v>
      </c>
      <c r="T2278" s="2" t="s">
        <v>3084</v>
      </c>
      <c r="U2278" s="2" t="s">
        <v>1006</v>
      </c>
      <c r="V2278" s="2" t="s">
        <v>3586</v>
      </c>
      <c r="W2278" s="2" t="s">
        <v>3587</v>
      </c>
      <c r="X2278" s="2" t="s">
        <v>3588</v>
      </c>
      <c r="Y2278" s="120" t="s">
        <v>3589</v>
      </c>
    </row>
    <row r="2279" spans="1:25" ht="180" x14ac:dyDescent="0.2">
      <c r="A2279" s="2" t="s">
        <v>3628</v>
      </c>
      <c r="B2279" s="2" t="str">
        <f>IFERROR(VLOOKUP(VALUE(MID(A2279,1,IF(VALUE(MID(A2279,1,3))=898,3,4))),[18]Hoja1!$A$3:$K$222,2,0),"")</f>
        <v>1074 Educación superior para una ciudad de conocimiento</v>
      </c>
      <c r="C2279" s="2" t="s">
        <v>3582</v>
      </c>
      <c r="D2279" s="2" t="s">
        <v>3583</v>
      </c>
      <c r="E2279" s="24">
        <v>80111501</v>
      </c>
      <c r="F2279" s="24" t="s">
        <v>3603</v>
      </c>
      <c r="G2279" s="3">
        <v>9</v>
      </c>
      <c r="H2279" s="3">
        <v>9</v>
      </c>
      <c r="I2279" s="2">
        <v>4</v>
      </c>
      <c r="J2279" s="2">
        <v>1</v>
      </c>
      <c r="K2279" s="2" t="s">
        <v>30</v>
      </c>
      <c r="L2279" s="2" t="str">
        <f>IF(K2279=[18]Hoja3!$B$2,[18]Hoja3!$A$2,IF(K2279=[18]Hoja3!$B$3,[18]Hoja3!$A$3,IF(K2279=[18]Hoja3!$B$4,[18]Hoja3!$A$4,IF(K2279=[18]Hoja3!$B$5,[18]Hoja3!$A$5,IF(K2279=[18]Hoja3!$B$6,[18]Hoja3!$A$6,IF(K2279=[18]Hoja3!$B$7,[18]Hoja3!$A$7,IF(K2279=[18]Hoja3!$B$8,[18]Hoja3!$A$8,IF(K2279=[18]Hoja3!$B$9,[18]Hoja3!$A$9,IF(K2279=[18]Hoja3!$B$10,[18]Hoja3!$A$10,IF(K2279=[18]Hoja3!$B$11,[18]Hoja3!$A$11,IF(K2279=[18]Hoja3!$B$12,[18]Hoja3!$A$12,IF(K2279=[18]Hoja3!$B$13,[18]Hoja3!$A$13,IF(K2279=[18]Hoja3!$B$14,[18]Hoja3!$A$14,"")))))))))))))</f>
        <v>CCE-05</v>
      </c>
      <c r="M2279" s="2" t="s">
        <v>57</v>
      </c>
      <c r="N2279" s="2">
        <v>0</v>
      </c>
      <c r="O2279" s="83">
        <v>21352000</v>
      </c>
      <c r="P2279" s="83">
        <v>21352000</v>
      </c>
      <c r="Q2279" s="1">
        <v>0</v>
      </c>
      <c r="R2279" s="1">
        <v>0</v>
      </c>
      <c r="S2279" s="2" t="s">
        <v>3585</v>
      </c>
      <c r="T2279" s="2" t="s">
        <v>3084</v>
      </c>
      <c r="U2279" s="2" t="s">
        <v>1006</v>
      </c>
      <c r="V2279" s="2" t="s">
        <v>3586</v>
      </c>
      <c r="W2279" s="2" t="s">
        <v>3587</v>
      </c>
      <c r="X2279" s="2" t="s">
        <v>3588</v>
      </c>
      <c r="Y2279" s="120" t="s">
        <v>3589</v>
      </c>
    </row>
    <row r="2280" spans="1:25" ht="180" x14ac:dyDescent="0.2">
      <c r="A2280" s="2" t="s">
        <v>3629</v>
      </c>
      <c r="B2280" s="2" t="str">
        <f>IFERROR(VLOOKUP(VALUE(MID(A2280,1,IF(VALUE(MID(A2280,1,3))=898,3,4))),[18]Hoja1!$A$3:$K$222,2,0),"")</f>
        <v>1074 Educación superior para una ciudad de conocimiento</v>
      </c>
      <c r="C2280" s="2" t="s">
        <v>3582</v>
      </c>
      <c r="D2280" s="2" t="s">
        <v>3583</v>
      </c>
      <c r="E2280" s="24">
        <v>80111501</v>
      </c>
      <c r="F2280" s="24" t="s">
        <v>3603</v>
      </c>
      <c r="G2280" s="3">
        <v>9</v>
      </c>
      <c r="H2280" s="3">
        <v>9</v>
      </c>
      <c r="I2280" s="2">
        <v>4</v>
      </c>
      <c r="J2280" s="2">
        <v>1</v>
      </c>
      <c r="K2280" s="2" t="s">
        <v>30</v>
      </c>
      <c r="L2280" s="2" t="str">
        <f>IF(K2280=[18]Hoja3!$B$2,[18]Hoja3!$A$2,IF(K2280=[18]Hoja3!$B$3,[18]Hoja3!$A$3,IF(K2280=[18]Hoja3!$B$4,[18]Hoja3!$A$4,IF(K2280=[18]Hoja3!$B$5,[18]Hoja3!$A$5,IF(K2280=[18]Hoja3!$B$6,[18]Hoja3!$A$6,IF(K2280=[18]Hoja3!$B$7,[18]Hoja3!$A$7,IF(K2280=[18]Hoja3!$B$8,[18]Hoja3!$A$8,IF(K2280=[18]Hoja3!$B$9,[18]Hoja3!$A$9,IF(K2280=[18]Hoja3!$B$10,[18]Hoja3!$A$10,IF(K2280=[18]Hoja3!$B$11,[18]Hoja3!$A$11,IF(K2280=[18]Hoja3!$B$12,[18]Hoja3!$A$12,IF(K2280=[18]Hoja3!$B$13,[18]Hoja3!$A$13,IF(K2280=[18]Hoja3!$B$14,[18]Hoja3!$A$14,"")))))))))))))</f>
        <v>CCE-05</v>
      </c>
      <c r="M2280" s="2" t="s">
        <v>57</v>
      </c>
      <c r="N2280" s="2">
        <v>0</v>
      </c>
      <c r="O2280" s="83">
        <v>21352000</v>
      </c>
      <c r="P2280" s="83">
        <v>21352000</v>
      </c>
      <c r="Q2280" s="1">
        <v>0</v>
      </c>
      <c r="R2280" s="1">
        <v>0</v>
      </c>
      <c r="S2280" s="2" t="s">
        <v>3585</v>
      </c>
      <c r="T2280" s="2" t="s">
        <v>3084</v>
      </c>
      <c r="U2280" s="2" t="s">
        <v>1006</v>
      </c>
      <c r="V2280" s="2" t="s">
        <v>3586</v>
      </c>
      <c r="W2280" s="2" t="s">
        <v>3587</v>
      </c>
      <c r="X2280" s="2" t="s">
        <v>3588</v>
      </c>
      <c r="Y2280" s="120" t="s">
        <v>3589</v>
      </c>
    </row>
    <row r="2281" spans="1:25" ht="180" x14ac:dyDescent="0.2">
      <c r="A2281" s="2" t="s">
        <v>3630</v>
      </c>
      <c r="B2281" s="2" t="str">
        <f>IFERROR(VLOOKUP(VALUE(MID(A2281,1,IF(VALUE(MID(A2281,1,3))=898,3,4))),[18]Hoja1!$A$3:$K$222,2,0),"")</f>
        <v>1074 Educación superior para una ciudad de conocimiento</v>
      </c>
      <c r="C2281" s="2" t="s">
        <v>3582</v>
      </c>
      <c r="D2281" s="2" t="s">
        <v>3583</v>
      </c>
      <c r="E2281" s="24">
        <v>80111501</v>
      </c>
      <c r="F2281" s="24" t="s">
        <v>3631</v>
      </c>
      <c r="G2281" s="3">
        <v>9</v>
      </c>
      <c r="H2281" s="3">
        <v>9</v>
      </c>
      <c r="I2281" s="2">
        <v>4</v>
      </c>
      <c r="J2281" s="2">
        <v>1</v>
      </c>
      <c r="K2281" s="2" t="s">
        <v>30</v>
      </c>
      <c r="L2281" s="2" t="str">
        <f>IF(K2281=[18]Hoja3!$B$2,[18]Hoja3!$A$2,IF(K2281=[18]Hoja3!$B$3,[18]Hoja3!$A$3,IF(K2281=[18]Hoja3!$B$4,[18]Hoja3!$A$4,IF(K2281=[18]Hoja3!$B$5,[18]Hoja3!$A$5,IF(K2281=[18]Hoja3!$B$6,[18]Hoja3!$A$6,IF(K2281=[18]Hoja3!$B$7,[18]Hoja3!$A$7,IF(K2281=[18]Hoja3!$B$8,[18]Hoja3!$A$8,IF(K2281=[18]Hoja3!$B$9,[18]Hoja3!$A$9,IF(K2281=[18]Hoja3!$B$10,[18]Hoja3!$A$10,IF(K2281=[18]Hoja3!$B$11,[18]Hoja3!$A$11,IF(K2281=[18]Hoja3!$B$12,[18]Hoja3!$A$12,IF(K2281=[18]Hoja3!$B$13,[18]Hoja3!$A$13,IF(K2281=[18]Hoja3!$B$14,[18]Hoja3!$A$14,"")))))))))))))</f>
        <v>CCE-05</v>
      </c>
      <c r="M2281" s="2" t="s">
        <v>57</v>
      </c>
      <c r="N2281" s="2">
        <v>0</v>
      </c>
      <c r="O2281" s="83">
        <v>16960000</v>
      </c>
      <c r="P2281" s="83">
        <v>16960000</v>
      </c>
      <c r="Q2281" s="1">
        <v>0</v>
      </c>
      <c r="R2281" s="1">
        <v>0</v>
      </c>
      <c r="S2281" s="2" t="s">
        <v>3585</v>
      </c>
      <c r="T2281" s="2" t="s">
        <v>3084</v>
      </c>
      <c r="U2281" s="2" t="s">
        <v>1006</v>
      </c>
      <c r="V2281" s="2" t="s">
        <v>3586</v>
      </c>
      <c r="W2281" s="2" t="s">
        <v>3587</v>
      </c>
      <c r="X2281" s="2" t="s">
        <v>3588</v>
      </c>
      <c r="Y2281" s="120" t="s">
        <v>3589</v>
      </c>
    </row>
    <row r="2282" spans="1:25" ht="180" x14ac:dyDescent="0.2">
      <c r="A2282" s="2" t="s">
        <v>3632</v>
      </c>
      <c r="B2282" s="2" t="str">
        <f>IFERROR(VLOOKUP(VALUE(MID(A2282,1,IF(VALUE(MID(A2282,1,3))=898,3,4))),[18]Hoja1!$A$3:$K$222,2,0),"")</f>
        <v>1074 Educación superior para una ciudad de conocimiento</v>
      </c>
      <c r="C2282" s="2" t="s">
        <v>3582</v>
      </c>
      <c r="D2282" s="2" t="s">
        <v>3583</v>
      </c>
      <c r="E2282" s="24">
        <v>80111501</v>
      </c>
      <c r="F2282" s="24" t="s">
        <v>3597</v>
      </c>
      <c r="G2282" s="3">
        <v>9</v>
      </c>
      <c r="H2282" s="3">
        <v>9</v>
      </c>
      <c r="I2282" s="2">
        <v>3.5</v>
      </c>
      <c r="J2282" s="2">
        <v>1</v>
      </c>
      <c r="K2282" s="2" t="s">
        <v>30</v>
      </c>
      <c r="L2282" s="2" t="str">
        <f>IF(K2282=[18]Hoja3!$B$2,[18]Hoja3!$A$2,IF(K2282=[18]Hoja3!$B$3,[18]Hoja3!$A$3,IF(K2282=[18]Hoja3!$B$4,[18]Hoja3!$A$4,IF(K2282=[18]Hoja3!$B$5,[18]Hoja3!$A$5,IF(K2282=[18]Hoja3!$B$6,[18]Hoja3!$A$6,IF(K2282=[18]Hoja3!$B$7,[18]Hoja3!$A$7,IF(K2282=[18]Hoja3!$B$8,[18]Hoja3!$A$8,IF(K2282=[18]Hoja3!$B$9,[18]Hoja3!$A$9,IF(K2282=[18]Hoja3!$B$10,[18]Hoja3!$A$10,IF(K2282=[18]Hoja3!$B$11,[18]Hoja3!$A$11,IF(K2282=[18]Hoja3!$B$12,[18]Hoja3!$A$12,IF(K2282=[18]Hoja3!$B$13,[18]Hoja3!$A$13,IF(K2282=[18]Hoja3!$B$14,[18]Hoja3!$A$14,"")))))))))))))</f>
        <v>CCE-05</v>
      </c>
      <c r="M2282" s="2" t="s">
        <v>57</v>
      </c>
      <c r="N2282" s="2">
        <v>0</v>
      </c>
      <c r="O2282" s="83">
        <v>24500000</v>
      </c>
      <c r="P2282" s="83">
        <v>24500000</v>
      </c>
      <c r="Q2282" s="1">
        <v>0</v>
      </c>
      <c r="R2282" s="1">
        <v>0</v>
      </c>
      <c r="S2282" s="2" t="s">
        <v>3585</v>
      </c>
      <c r="T2282" s="2" t="s">
        <v>3084</v>
      </c>
      <c r="U2282" s="2" t="s">
        <v>1006</v>
      </c>
      <c r="V2282" s="2" t="s">
        <v>3586</v>
      </c>
      <c r="W2282" s="2" t="s">
        <v>3587</v>
      </c>
      <c r="X2282" s="2" t="s">
        <v>3588</v>
      </c>
      <c r="Y2282" s="120" t="s">
        <v>3589</v>
      </c>
    </row>
    <row r="2283" spans="1:25" ht="180" x14ac:dyDescent="0.2">
      <c r="A2283" s="2" t="s">
        <v>3633</v>
      </c>
      <c r="B2283" s="2" t="str">
        <f>IFERROR(VLOOKUP(VALUE(MID(A2283,1,IF(VALUE(MID(A2283,1,3))=898,3,4))),[18]Hoja1!$A$3:$K$222,2,0),"")</f>
        <v>1074 Educación superior para una ciudad de conocimiento</v>
      </c>
      <c r="C2283" s="2" t="s">
        <v>3582</v>
      </c>
      <c r="D2283" s="2" t="s">
        <v>3583</v>
      </c>
      <c r="E2283" s="24">
        <v>80111501</v>
      </c>
      <c r="F2283" s="24" t="s">
        <v>3634</v>
      </c>
      <c r="G2283" s="3">
        <v>9</v>
      </c>
      <c r="H2283" s="3">
        <v>9</v>
      </c>
      <c r="I2283" s="2">
        <v>3.5</v>
      </c>
      <c r="J2283" s="2">
        <v>1</v>
      </c>
      <c r="K2283" s="2" t="s">
        <v>30</v>
      </c>
      <c r="L2283" s="2" t="str">
        <f>IF(K2283=[18]Hoja3!$B$2,[18]Hoja3!$A$2,IF(K2283=[18]Hoja3!$B$3,[18]Hoja3!$A$3,IF(K2283=[18]Hoja3!$B$4,[18]Hoja3!$A$4,IF(K2283=[18]Hoja3!$B$5,[18]Hoja3!$A$5,IF(K2283=[18]Hoja3!$B$6,[18]Hoja3!$A$6,IF(K2283=[18]Hoja3!$B$7,[18]Hoja3!$A$7,IF(K2283=[18]Hoja3!$B$8,[18]Hoja3!$A$8,IF(K2283=[18]Hoja3!$B$9,[18]Hoja3!$A$9,IF(K2283=[18]Hoja3!$B$10,[18]Hoja3!$A$10,IF(K2283=[18]Hoja3!$B$11,[18]Hoja3!$A$11,IF(K2283=[18]Hoja3!$B$12,[18]Hoja3!$A$12,IF(K2283=[18]Hoja3!$B$13,[18]Hoja3!$A$13,IF(K2283=[18]Hoja3!$B$14,[18]Hoja3!$A$14,"")))))))))))))</f>
        <v>CCE-05</v>
      </c>
      <c r="M2283" s="2" t="s">
        <v>57</v>
      </c>
      <c r="N2283" s="2">
        <v>0</v>
      </c>
      <c r="O2283" s="83">
        <v>21840000</v>
      </c>
      <c r="P2283" s="83">
        <v>21840000</v>
      </c>
      <c r="Q2283" s="1">
        <v>0</v>
      </c>
      <c r="R2283" s="1">
        <v>0</v>
      </c>
      <c r="S2283" s="2" t="s">
        <v>3585</v>
      </c>
      <c r="T2283" s="2" t="s">
        <v>3084</v>
      </c>
      <c r="U2283" s="2" t="s">
        <v>1006</v>
      </c>
      <c r="V2283" s="2" t="s">
        <v>3586</v>
      </c>
      <c r="W2283" s="2" t="s">
        <v>3587</v>
      </c>
      <c r="X2283" s="2" t="s">
        <v>3588</v>
      </c>
      <c r="Y2283" s="120" t="s">
        <v>3589</v>
      </c>
    </row>
    <row r="2284" spans="1:25" ht="180" x14ac:dyDescent="0.2">
      <c r="A2284" s="2" t="s">
        <v>3635</v>
      </c>
      <c r="B2284" s="2" t="str">
        <f>IFERROR(VLOOKUP(VALUE(MID(A2284,1,IF(VALUE(MID(A2284,1,3))=898,3,4))),[18]Hoja1!$A$3:$K$222,2,0),"")</f>
        <v>1074 Educación superior para una ciudad de conocimiento</v>
      </c>
      <c r="C2284" s="2" t="s">
        <v>3582</v>
      </c>
      <c r="D2284" s="2" t="s">
        <v>3636</v>
      </c>
      <c r="E2284" s="24">
        <v>80101601</v>
      </c>
      <c r="F2284" s="24" t="s">
        <v>3637</v>
      </c>
      <c r="G2284" s="3">
        <v>4</v>
      </c>
      <c r="H2284" s="3">
        <v>3</v>
      </c>
      <c r="I2284" s="2">
        <v>8</v>
      </c>
      <c r="J2284" s="2">
        <v>1</v>
      </c>
      <c r="K2284" s="2" t="s">
        <v>944</v>
      </c>
      <c r="L2284" s="2" t="str">
        <f>IF(K2284=[18]Hoja3!$B$2,[18]Hoja3!$A$2,IF(K2284=[18]Hoja3!$B$3,[18]Hoja3!$A$3,IF(K2284=[18]Hoja3!$B$4,[18]Hoja3!$A$4,IF(K2284=[18]Hoja3!$B$5,[18]Hoja3!$A$5,IF(K2284=[18]Hoja3!$B$6,[18]Hoja3!$A$6,IF(K2284=[18]Hoja3!$B$7,[18]Hoja3!$A$7,IF(K2284=[18]Hoja3!$B$8,[18]Hoja3!$A$8,IF(K2284=[18]Hoja3!$B$9,[18]Hoja3!$A$9,IF(K2284=[18]Hoja3!$B$10,[18]Hoja3!$A$10,IF(K2284=[18]Hoja3!$B$11,[18]Hoja3!$A$11,IF(K2284=[18]Hoja3!$B$12,[18]Hoja3!$A$12,IF(K2284=[18]Hoja3!$B$13,[18]Hoja3!$A$13,IF(K2284=[18]Hoja3!$B$14,[18]Hoja3!$A$14,"")))))))))))))</f>
        <v>CCE-04</v>
      </c>
      <c r="M2284" s="2" t="s">
        <v>945</v>
      </c>
      <c r="N2284" s="2">
        <v>0</v>
      </c>
      <c r="O2284" s="83">
        <v>200000000</v>
      </c>
      <c r="P2284" s="83">
        <v>200000000</v>
      </c>
      <c r="Q2284" s="1">
        <v>0</v>
      </c>
      <c r="R2284" s="1">
        <v>0</v>
      </c>
      <c r="S2284" s="2" t="s">
        <v>3585</v>
      </c>
      <c r="T2284" s="2" t="s">
        <v>3084</v>
      </c>
      <c r="U2284" s="2" t="s">
        <v>1006</v>
      </c>
      <c r="V2284" s="2" t="s">
        <v>3586</v>
      </c>
      <c r="W2284" s="2" t="s">
        <v>3587</v>
      </c>
      <c r="X2284" s="2" t="s">
        <v>3588</v>
      </c>
      <c r="Y2284" s="120" t="s">
        <v>3589</v>
      </c>
    </row>
    <row r="2285" spans="1:25" ht="180" x14ac:dyDescent="0.2">
      <c r="A2285" s="2" t="s">
        <v>3638</v>
      </c>
      <c r="B2285" s="2" t="str">
        <f>IFERROR(VLOOKUP(VALUE(MID(A2285,1,IF(VALUE(MID(A2285,1,3))=898,3,4))),[18]Hoja1!$A$3:$K$222,2,0),"")</f>
        <v>1074 Educación superior para una ciudad de conocimiento</v>
      </c>
      <c r="C2285" s="2" t="s">
        <v>3582</v>
      </c>
      <c r="D2285" s="2" t="s">
        <v>3636</v>
      </c>
      <c r="E2285" s="24">
        <v>86141502</v>
      </c>
      <c r="F2285" s="24" t="s">
        <v>3639</v>
      </c>
      <c r="G2285" s="3">
        <v>7</v>
      </c>
      <c r="H2285" s="3">
        <v>7</v>
      </c>
      <c r="I2285" s="2">
        <v>6</v>
      </c>
      <c r="J2285" s="2">
        <v>1</v>
      </c>
      <c r="K2285" s="24" t="s">
        <v>30</v>
      </c>
      <c r="L2285" s="2" t="str">
        <f>IF(K2285=[18]Hoja3!$B$2,[18]Hoja3!$A$2,IF(K2285=[18]Hoja3!$B$3,[18]Hoja3!$A$3,IF(K2285=[18]Hoja3!$B$4,[18]Hoja3!$A$4,IF(K2285=[18]Hoja3!$B$5,[18]Hoja3!$A$5,IF(K2285=[18]Hoja3!$B$6,[18]Hoja3!$A$6,IF(K2285=[18]Hoja3!$B$7,[18]Hoja3!$A$7,IF(K2285=[18]Hoja3!$B$8,[18]Hoja3!$A$8,IF(K2285=[18]Hoja3!$B$9,[18]Hoja3!$A$9,IF(K2285=[18]Hoja3!$B$10,[18]Hoja3!$A$10,IF(K2285=[18]Hoja3!$B$11,[18]Hoja3!$A$11,IF(K2285=[18]Hoja3!$B$12,[18]Hoja3!$A$12,IF(K2285=[18]Hoja3!$B$13,[18]Hoja3!$A$13,IF(K2285=[18]Hoja3!$B$14,[18]Hoja3!$A$14,"")))))))))))))</f>
        <v>CCE-05</v>
      </c>
      <c r="M2285" s="2" t="s">
        <v>2928</v>
      </c>
      <c r="N2285" s="2">
        <v>0</v>
      </c>
      <c r="O2285" s="83">
        <v>300000000</v>
      </c>
      <c r="P2285" s="83">
        <v>300000000</v>
      </c>
      <c r="Q2285" s="1">
        <v>0</v>
      </c>
      <c r="R2285" s="1">
        <v>0</v>
      </c>
      <c r="S2285" s="2" t="s">
        <v>3585</v>
      </c>
      <c r="T2285" s="2" t="s">
        <v>3084</v>
      </c>
      <c r="U2285" s="2" t="s">
        <v>1006</v>
      </c>
      <c r="V2285" s="2" t="s">
        <v>3586</v>
      </c>
      <c r="W2285" s="2" t="s">
        <v>3587</v>
      </c>
      <c r="X2285" s="2" t="s">
        <v>3588</v>
      </c>
      <c r="Y2285" s="120" t="s">
        <v>3589</v>
      </c>
    </row>
    <row r="2286" spans="1:25" ht="180" x14ac:dyDescent="0.2">
      <c r="A2286" s="2" t="s">
        <v>3640</v>
      </c>
      <c r="B2286" s="2" t="str">
        <f>IFERROR(VLOOKUP(VALUE(MID(A2286,1,IF(VALUE(MID(A2286,1,3))=898,3,4))),[18]Hoja1!$A$3:$K$222,2,0),"")</f>
        <v>1074 Educación superior para una ciudad de conocimiento</v>
      </c>
      <c r="C2286" s="2" t="s">
        <v>3582</v>
      </c>
      <c r="D2286" s="2" t="s">
        <v>3641</v>
      </c>
      <c r="E2286" s="24">
        <v>80101604</v>
      </c>
      <c r="F2286" s="24" t="s">
        <v>3642</v>
      </c>
      <c r="G2286" s="3">
        <v>4</v>
      </c>
      <c r="H2286" s="3">
        <v>3</v>
      </c>
      <c r="I2286" s="2">
        <v>8</v>
      </c>
      <c r="J2286" s="2">
        <v>1</v>
      </c>
      <c r="K2286" s="2" t="s">
        <v>921</v>
      </c>
      <c r="L2286" s="2" t="str">
        <f>IF(K2286=[18]Hoja3!$B$2,[18]Hoja3!$A$2,IF(K2286=[18]Hoja3!$B$3,[18]Hoja3!$A$3,IF(K2286=[18]Hoja3!$B$4,[18]Hoja3!$A$4,IF(K2286=[18]Hoja3!$B$5,[18]Hoja3!$A$5,IF(K2286=[18]Hoja3!$B$6,[18]Hoja3!$A$6,IF(K2286=[18]Hoja3!$B$7,[18]Hoja3!$A$7,IF(K2286=[18]Hoja3!$B$8,[18]Hoja3!$A$8,IF(K2286=[18]Hoja3!$B$9,[18]Hoja3!$A$9,IF(K2286=[18]Hoja3!$B$10,[18]Hoja3!$A$10,IF(K2286=[18]Hoja3!$B$11,[18]Hoja3!$A$11,IF(K2286=[18]Hoja3!$B$12,[18]Hoja3!$A$12,IF(K2286=[18]Hoja3!$B$13,[18]Hoja3!$A$13,IF(K2286=[18]Hoja3!$B$14,[18]Hoja3!$A$14,"")))))))))))))</f>
        <v>CCE-06</v>
      </c>
      <c r="M2286" s="2" t="s">
        <v>57</v>
      </c>
      <c r="N2286" s="2">
        <v>0</v>
      </c>
      <c r="O2286" s="83">
        <v>350000000</v>
      </c>
      <c r="P2286" s="83">
        <v>350000000</v>
      </c>
      <c r="Q2286" s="1">
        <v>0</v>
      </c>
      <c r="R2286" s="1">
        <v>0</v>
      </c>
      <c r="S2286" s="2" t="s">
        <v>3585</v>
      </c>
      <c r="T2286" s="2" t="s">
        <v>3084</v>
      </c>
      <c r="U2286" s="2" t="s">
        <v>1006</v>
      </c>
      <c r="V2286" s="2" t="s">
        <v>3586</v>
      </c>
      <c r="W2286" s="2" t="s">
        <v>3587</v>
      </c>
      <c r="X2286" s="2" t="s">
        <v>3588</v>
      </c>
      <c r="Y2286" s="120" t="s">
        <v>3589</v>
      </c>
    </row>
    <row r="2287" spans="1:25" ht="180" x14ac:dyDescent="0.2">
      <c r="A2287" s="2" t="s">
        <v>3643</v>
      </c>
      <c r="B2287" s="2" t="str">
        <f>IFERROR(VLOOKUP(VALUE(MID(A2287,1,IF(VALUE(MID(A2287,1,3))=898,3,4))),[18]Hoja1!$A$3:$K$222,2,0),"")</f>
        <v>1074 Educación superior para una ciudad de conocimiento</v>
      </c>
      <c r="C2287" s="2" t="s">
        <v>3582</v>
      </c>
      <c r="D2287" s="2" t="s">
        <v>3641</v>
      </c>
      <c r="E2287" s="24">
        <v>80101601</v>
      </c>
      <c r="F2287" s="24" t="s">
        <v>3644</v>
      </c>
      <c r="G2287" s="3">
        <v>4</v>
      </c>
      <c r="H2287" s="3">
        <v>3</v>
      </c>
      <c r="I2287" s="2">
        <v>8</v>
      </c>
      <c r="J2287" s="2">
        <v>1</v>
      </c>
      <c r="K2287" s="2" t="s">
        <v>944</v>
      </c>
      <c r="L2287" s="2" t="str">
        <f>IF(K2287=[18]Hoja3!$B$2,[18]Hoja3!$A$2,IF(K2287=[18]Hoja3!$B$3,[18]Hoja3!$A$3,IF(K2287=[18]Hoja3!$B$4,[18]Hoja3!$A$4,IF(K2287=[18]Hoja3!$B$5,[18]Hoja3!$A$5,IF(K2287=[18]Hoja3!$B$6,[18]Hoja3!$A$6,IF(K2287=[18]Hoja3!$B$7,[18]Hoja3!$A$7,IF(K2287=[18]Hoja3!$B$8,[18]Hoja3!$A$8,IF(K2287=[18]Hoja3!$B$9,[18]Hoja3!$A$9,IF(K2287=[18]Hoja3!$B$10,[18]Hoja3!$A$10,IF(K2287=[18]Hoja3!$B$11,[18]Hoja3!$A$11,IF(K2287=[18]Hoja3!$B$12,[18]Hoja3!$A$12,IF(K2287=[18]Hoja3!$B$13,[18]Hoja3!$A$13,IF(K2287=[18]Hoja3!$B$14,[18]Hoja3!$A$14,"")))))))))))))</f>
        <v>CCE-04</v>
      </c>
      <c r="M2287" s="2" t="s">
        <v>945</v>
      </c>
      <c r="N2287" s="2">
        <v>0</v>
      </c>
      <c r="O2287" s="83">
        <v>100000000</v>
      </c>
      <c r="P2287" s="83">
        <v>100000000</v>
      </c>
      <c r="Q2287" s="1">
        <v>0</v>
      </c>
      <c r="R2287" s="1">
        <v>0</v>
      </c>
      <c r="S2287" s="2" t="s">
        <v>3585</v>
      </c>
      <c r="T2287" s="2" t="s">
        <v>3084</v>
      </c>
      <c r="U2287" s="2" t="s">
        <v>1006</v>
      </c>
      <c r="V2287" s="2" t="s">
        <v>3586</v>
      </c>
      <c r="W2287" s="2" t="s">
        <v>3587</v>
      </c>
      <c r="X2287" s="2" t="s">
        <v>3588</v>
      </c>
      <c r="Y2287" s="120" t="s">
        <v>3589</v>
      </c>
    </row>
    <row r="2288" spans="1:25" ht="195" x14ac:dyDescent="0.2">
      <c r="A2288" s="2" t="s">
        <v>3645</v>
      </c>
      <c r="B2288" s="2" t="s">
        <v>3646</v>
      </c>
      <c r="C2288" s="2" t="s">
        <v>3582</v>
      </c>
      <c r="D2288" s="2" t="s">
        <v>3641</v>
      </c>
      <c r="E2288" s="24" t="s">
        <v>3218</v>
      </c>
      <c r="F2288" s="24" t="s">
        <v>3647</v>
      </c>
      <c r="G2288" s="3">
        <v>7</v>
      </c>
      <c r="H2288" s="3">
        <v>7</v>
      </c>
      <c r="I2288" s="2">
        <v>6</v>
      </c>
      <c r="J2288" s="2">
        <v>1</v>
      </c>
      <c r="K2288" s="2" t="s">
        <v>30</v>
      </c>
      <c r="L2288" s="2" t="s">
        <v>31</v>
      </c>
      <c r="M2288" s="2" t="s">
        <v>1702</v>
      </c>
      <c r="N2288" s="2">
        <v>0</v>
      </c>
      <c r="O2288" s="4">
        <v>200000000</v>
      </c>
      <c r="P2288" s="5">
        <v>200000000</v>
      </c>
      <c r="Q2288" s="1">
        <v>0</v>
      </c>
      <c r="R2288" s="2">
        <v>0</v>
      </c>
      <c r="S2288" s="2" t="s">
        <v>3585</v>
      </c>
      <c r="T2288" s="2" t="s">
        <v>3084</v>
      </c>
      <c r="U2288" s="2" t="s">
        <v>3648</v>
      </c>
      <c r="V2288" s="2" t="s">
        <v>3586</v>
      </c>
      <c r="W2288" s="2" t="s">
        <v>3649</v>
      </c>
      <c r="X2288" s="2" t="s">
        <v>3588</v>
      </c>
      <c r="Y2288" s="96" t="s">
        <v>3650</v>
      </c>
    </row>
    <row r="2289" spans="1:25" ht="75" x14ac:dyDescent="0.2">
      <c r="A2289" s="2" t="s">
        <v>3651</v>
      </c>
      <c r="B2289" s="2" t="s">
        <v>3652</v>
      </c>
      <c r="C2289" s="2" t="str">
        <f t="shared" ref="C2289:C2302" si="2">IF(B2289="","",IFERROR(IF(VALUE(MID(B2289,1,4))&gt;0,"",""),"N/A"))</f>
        <v>N/A</v>
      </c>
      <c r="D2289" s="2" t="str">
        <f t="shared" ref="D2289:D2302" si="3">IF(B2289="","",IFERROR(IF(VALUE(MID(B2289,1,4))&gt;0,"",""),"N/A"))</f>
        <v>N/A</v>
      </c>
      <c r="E2289" s="2">
        <v>44103103</v>
      </c>
      <c r="F2289" s="2" t="s">
        <v>3653</v>
      </c>
      <c r="G2289" s="3">
        <v>2</v>
      </c>
      <c r="H2289" s="3">
        <v>2</v>
      </c>
      <c r="I2289" s="2">
        <v>3</v>
      </c>
      <c r="J2289" s="2">
        <v>1</v>
      </c>
      <c r="K2289" s="2" t="s">
        <v>1251</v>
      </c>
      <c r="L2289" s="2" t="s">
        <v>1252</v>
      </c>
      <c r="M2289" s="2" t="s">
        <v>47</v>
      </c>
      <c r="N2289" s="2">
        <v>0</v>
      </c>
      <c r="O2289" s="4">
        <v>150088460</v>
      </c>
      <c r="P2289" s="4">
        <v>150088460</v>
      </c>
      <c r="Q2289" s="1">
        <v>0</v>
      </c>
      <c r="R2289" s="2">
        <v>0</v>
      </c>
      <c r="S2289" s="2" t="s">
        <v>1048</v>
      </c>
      <c r="T2289" s="2" t="s">
        <v>1049</v>
      </c>
      <c r="U2289" s="2" t="s">
        <v>3654</v>
      </c>
      <c r="V2289" s="2" t="s">
        <v>3655</v>
      </c>
      <c r="W2289" s="2" t="s">
        <v>3656</v>
      </c>
      <c r="X2289" s="2">
        <v>3241000</v>
      </c>
      <c r="Y2289" s="96" t="s">
        <v>3657</v>
      </c>
    </row>
    <row r="2290" spans="1:25" ht="75" x14ac:dyDescent="0.2">
      <c r="A2290" s="4" t="s">
        <v>3658</v>
      </c>
      <c r="B2290" s="4" t="s">
        <v>3652</v>
      </c>
      <c r="C2290" s="4" t="str">
        <f t="shared" si="2"/>
        <v>N/A</v>
      </c>
      <c r="D2290" s="4" t="str">
        <f t="shared" si="3"/>
        <v>N/A</v>
      </c>
      <c r="E2290" s="4">
        <v>43231601</v>
      </c>
      <c r="F2290" s="2" t="s">
        <v>3659</v>
      </c>
      <c r="G2290" s="3">
        <v>1</v>
      </c>
      <c r="H2290" s="3">
        <v>1</v>
      </c>
      <c r="I2290" s="2">
        <v>11</v>
      </c>
      <c r="J2290" s="2">
        <v>1</v>
      </c>
      <c r="K2290" s="2" t="s">
        <v>30</v>
      </c>
      <c r="L2290" s="2" t="str">
        <f>IF(K2290=[19]Hoja3!$B$2,[19]Hoja3!$A$2,IF(K2290=[19]Hoja3!$B$3,[19]Hoja3!$A$3,IF(K2290=[19]Hoja3!$B$4,[19]Hoja3!$A$4,IF(K2290=[19]Hoja3!$B$5,[19]Hoja3!$A$5,IF(K2290=[19]Hoja3!$B$6,[19]Hoja3!$A$6,IF(K2290=[19]Hoja3!$B$7,[19]Hoja3!$A$7,IF(K2290=[19]Hoja3!$B$8,[19]Hoja3!$A$8,IF(K2290=[19]Hoja3!$B$9,[19]Hoja3!$A$9,IF(K2290=[19]Hoja3!$B$10,[19]Hoja3!$A$10,IF(K2290=[19]Hoja3!$B$11,[19]Hoja3!$A$11,IF(K2290=[19]Hoja3!$B$12,[19]Hoja3!$A$12,IF(K2290=[19]Hoja3!$B$13,[19]Hoja3!$A$13,IF(K2290=[19]Hoja3!$B$14,[19]Hoja3!$A$14,"")))))))))))))</f>
        <v>CCE-05</v>
      </c>
      <c r="M2290" s="2" t="s">
        <v>917</v>
      </c>
      <c r="N2290" s="2">
        <v>0</v>
      </c>
      <c r="O2290" s="4">
        <v>311609966</v>
      </c>
      <c r="P2290" s="4">
        <v>311609966</v>
      </c>
      <c r="Q2290" s="1">
        <v>0</v>
      </c>
      <c r="R2290" s="2">
        <v>0</v>
      </c>
      <c r="S2290" s="2" t="s">
        <v>1048</v>
      </c>
      <c r="T2290" s="2" t="s">
        <v>1049</v>
      </c>
      <c r="U2290" s="2" t="s">
        <v>3654</v>
      </c>
      <c r="V2290" s="2" t="s">
        <v>3655</v>
      </c>
      <c r="W2290" s="2" t="s">
        <v>1052</v>
      </c>
      <c r="X2290" s="2" t="s">
        <v>1189</v>
      </c>
      <c r="Y2290" s="96" t="s">
        <v>1053</v>
      </c>
    </row>
    <row r="2291" spans="1:25" ht="120" x14ac:dyDescent="0.2">
      <c r="A2291" s="2" t="s">
        <v>3660</v>
      </c>
      <c r="B2291" s="2" t="s">
        <v>3652</v>
      </c>
      <c r="C2291" s="2" t="str">
        <f t="shared" si="2"/>
        <v>N/A</v>
      </c>
      <c r="D2291" s="2" t="str">
        <f t="shared" si="3"/>
        <v>N/A</v>
      </c>
      <c r="E2291" s="2" t="s">
        <v>3661</v>
      </c>
      <c r="F2291" s="2" t="s">
        <v>3662</v>
      </c>
      <c r="G2291" s="3">
        <v>9</v>
      </c>
      <c r="H2291" s="3">
        <v>9</v>
      </c>
      <c r="I2291" s="2">
        <v>1</v>
      </c>
      <c r="J2291" s="2">
        <v>1</v>
      </c>
      <c r="K2291" s="2" t="s">
        <v>30</v>
      </c>
      <c r="L2291" s="2" t="str">
        <f>IF(K2291=[19]Hoja3!$B$2,[19]Hoja3!$A$2,IF(K2291=[19]Hoja3!$B$3,[19]Hoja3!$A$3,IF(K2291=[19]Hoja3!$B$4,[19]Hoja3!$A$4,IF(K2291=[19]Hoja3!$B$5,[19]Hoja3!$A$5,IF(K2291=[19]Hoja3!$B$6,[19]Hoja3!$A$6,IF(K2291=[19]Hoja3!$B$7,[19]Hoja3!$A$7,IF(K2291=[19]Hoja3!$B$8,[19]Hoja3!$A$8,IF(K2291=[19]Hoja3!$B$9,[19]Hoja3!$A$9,IF(K2291=[19]Hoja3!$B$10,[19]Hoja3!$A$10,IF(K2291=[19]Hoja3!$B$11,[19]Hoja3!$A$11,IF(K2291=[19]Hoja3!$B$12,[19]Hoja3!$A$12,IF(K2291=[19]Hoja3!$B$13,[19]Hoja3!$A$13,IF(K2291=[19]Hoja3!$B$14,[19]Hoja3!$A$14,"")))))))))))))</f>
        <v>CCE-05</v>
      </c>
      <c r="M2291" s="2" t="s">
        <v>1084</v>
      </c>
      <c r="N2291" s="2">
        <v>0</v>
      </c>
      <c r="O2291" s="4">
        <v>100000000</v>
      </c>
      <c r="P2291" s="4">
        <v>100000000</v>
      </c>
      <c r="Q2291" s="1">
        <v>0</v>
      </c>
      <c r="R2291" s="2">
        <v>0</v>
      </c>
      <c r="S2291" s="2" t="s">
        <v>1048</v>
      </c>
      <c r="T2291" s="2" t="s">
        <v>1049</v>
      </c>
      <c r="U2291" s="2" t="s">
        <v>3654</v>
      </c>
      <c r="V2291" s="2" t="s">
        <v>3655</v>
      </c>
      <c r="W2291" s="2" t="s">
        <v>1052</v>
      </c>
      <c r="X2291" s="2" t="s">
        <v>1189</v>
      </c>
      <c r="Y2291" s="2" t="s">
        <v>1053</v>
      </c>
    </row>
    <row r="2292" spans="1:25" ht="105" x14ac:dyDescent="0.2">
      <c r="A2292" s="2" t="s">
        <v>3663</v>
      </c>
      <c r="B2292" s="2" t="s">
        <v>3652</v>
      </c>
      <c r="C2292" s="2" t="str">
        <f t="shared" si="2"/>
        <v>N/A</v>
      </c>
      <c r="D2292" s="2" t="str">
        <f t="shared" si="3"/>
        <v>N/A</v>
      </c>
      <c r="E2292" s="2" t="s">
        <v>3664</v>
      </c>
      <c r="F2292" s="2" t="s">
        <v>3665</v>
      </c>
      <c r="G2292" s="3">
        <v>1</v>
      </c>
      <c r="H2292" s="3">
        <v>1</v>
      </c>
      <c r="I2292" s="2">
        <v>11</v>
      </c>
      <c r="J2292" s="2">
        <v>1</v>
      </c>
      <c r="K2292" s="2" t="s">
        <v>30</v>
      </c>
      <c r="L2292" s="2" t="str">
        <f>IF(K2292=[19]Hoja3!$B$2,[19]Hoja3!$A$2,IF(K2292=[19]Hoja3!$B$3,[19]Hoja3!$A$3,IF(K2292=[19]Hoja3!$B$4,[19]Hoja3!$A$4,IF(K2292=[19]Hoja3!$B$5,[19]Hoja3!$A$5,IF(K2292=[19]Hoja3!$B$6,[19]Hoja3!$A$6,IF(K2292=[19]Hoja3!$B$7,[19]Hoja3!$A$7,IF(K2292=[19]Hoja3!$B$8,[19]Hoja3!$A$8,IF(K2292=[19]Hoja3!$B$9,[19]Hoja3!$A$9,IF(K2292=[19]Hoja3!$B$10,[19]Hoja3!$A$10,IF(K2292=[19]Hoja3!$B$11,[19]Hoja3!$A$11,IF(K2292=[19]Hoja3!$B$12,[19]Hoja3!$A$12,IF(K2292=[19]Hoja3!$B$13,[19]Hoja3!$A$13,IF(K2292=[19]Hoja3!$B$14,[19]Hoja3!$A$14,"")))))))))))))</f>
        <v>CCE-05</v>
      </c>
      <c r="M2292" s="2" t="s">
        <v>917</v>
      </c>
      <c r="N2292" s="2">
        <v>0</v>
      </c>
      <c r="O2292" s="4">
        <v>50000000</v>
      </c>
      <c r="P2292" s="4">
        <v>50000000</v>
      </c>
      <c r="Q2292" s="1">
        <v>0</v>
      </c>
      <c r="R2292" s="2">
        <v>0</v>
      </c>
      <c r="S2292" s="2" t="s">
        <v>1048</v>
      </c>
      <c r="T2292" s="2" t="s">
        <v>1049</v>
      </c>
      <c r="U2292" s="2" t="s">
        <v>3654</v>
      </c>
      <c r="V2292" s="2" t="s">
        <v>3655</v>
      </c>
      <c r="W2292" s="2" t="s">
        <v>1052</v>
      </c>
      <c r="X2292" s="2" t="s">
        <v>1189</v>
      </c>
      <c r="Y2292" s="2" t="s">
        <v>1053</v>
      </c>
    </row>
    <row r="2293" spans="1:25" ht="90" x14ac:dyDescent="0.2">
      <c r="A2293" s="2" t="s">
        <v>3666</v>
      </c>
      <c r="B2293" s="2" t="s">
        <v>3652</v>
      </c>
      <c r="C2293" s="2" t="str">
        <f t="shared" si="2"/>
        <v>N/A</v>
      </c>
      <c r="D2293" s="2" t="str">
        <f t="shared" si="3"/>
        <v>N/A</v>
      </c>
      <c r="E2293" s="2">
        <v>43232202</v>
      </c>
      <c r="F2293" s="2" t="s">
        <v>3667</v>
      </c>
      <c r="G2293" s="3">
        <v>9</v>
      </c>
      <c r="H2293" s="3">
        <v>9</v>
      </c>
      <c r="I2293" s="2">
        <v>12</v>
      </c>
      <c r="J2293" s="2">
        <v>1</v>
      </c>
      <c r="K2293" s="2" t="s">
        <v>30</v>
      </c>
      <c r="L2293" s="2" t="str">
        <f>IF(K2293=[19]Hoja3!$B$2,[19]Hoja3!$A$2,IF(K2293=[19]Hoja3!$B$3,[19]Hoja3!$A$3,IF(K2293=[19]Hoja3!$B$4,[19]Hoja3!$A$4,IF(K2293=[19]Hoja3!$B$5,[19]Hoja3!$A$5,IF(K2293=[19]Hoja3!$B$6,[19]Hoja3!$A$6,IF(K2293=[19]Hoja3!$B$7,[19]Hoja3!$A$7,IF(K2293=[19]Hoja3!$B$8,[19]Hoja3!$A$8,IF(K2293=[19]Hoja3!$B$9,[19]Hoja3!$A$9,IF(K2293=[19]Hoja3!$B$10,[19]Hoja3!$A$10,IF(K2293=[19]Hoja3!$B$11,[19]Hoja3!$A$11,IF(K2293=[19]Hoja3!$B$12,[19]Hoja3!$A$12,IF(K2293=[19]Hoja3!$B$13,[19]Hoja3!$A$13,IF(K2293=[19]Hoja3!$B$14,[19]Hoja3!$A$14,"")))))))))))))</f>
        <v>CCE-05</v>
      </c>
      <c r="M2293" s="2" t="s">
        <v>917</v>
      </c>
      <c r="N2293" s="2">
        <v>0</v>
      </c>
      <c r="O2293" s="4">
        <v>30000000</v>
      </c>
      <c r="P2293" s="4">
        <v>30000000</v>
      </c>
      <c r="Q2293" s="1">
        <v>0</v>
      </c>
      <c r="R2293" s="2">
        <v>0</v>
      </c>
      <c r="S2293" s="2" t="s">
        <v>1048</v>
      </c>
      <c r="T2293" s="2" t="s">
        <v>1049</v>
      </c>
      <c r="U2293" s="2" t="s">
        <v>3654</v>
      </c>
      <c r="V2293" s="2" t="s">
        <v>3655</v>
      </c>
      <c r="W2293" s="2" t="s">
        <v>1052</v>
      </c>
      <c r="X2293" s="2" t="s">
        <v>1189</v>
      </c>
      <c r="Y2293" s="2" t="s">
        <v>1053</v>
      </c>
    </row>
    <row r="2294" spans="1:25" ht="90" x14ac:dyDescent="0.2">
      <c r="A2294" s="2" t="s">
        <v>3668</v>
      </c>
      <c r="B2294" s="2" t="s">
        <v>3652</v>
      </c>
      <c r="C2294" s="2" t="str">
        <f t="shared" si="2"/>
        <v>N/A</v>
      </c>
      <c r="D2294" s="2" t="str">
        <f t="shared" si="3"/>
        <v>N/A</v>
      </c>
      <c r="E2294" s="2">
        <v>43233701</v>
      </c>
      <c r="F2294" s="2" t="s">
        <v>3669</v>
      </c>
      <c r="G2294" s="3">
        <v>9</v>
      </c>
      <c r="H2294" s="3">
        <v>9</v>
      </c>
      <c r="I2294" s="2">
        <v>12</v>
      </c>
      <c r="J2294" s="2">
        <v>1</v>
      </c>
      <c r="K2294" s="2" t="s">
        <v>30</v>
      </c>
      <c r="L2294" s="2" t="str">
        <f>IF(K2294=[19]Hoja3!$B$2,[19]Hoja3!$A$2,IF(K2294=[19]Hoja3!$B$3,[19]Hoja3!$A$3,IF(K2294=[19]Hoja3!$B$4,[19]Hoja3!$A$4,IF(K2294=[19]Hoja3!$B$5,[19]Hoja3!$A$5,IF(K2294=[19]Hoja3!$B$6,[19]Hoja3!$A$6,IF(K2294=[19]Hoja3!$B$7,[19]Hoja3!$A$7,IF(K2294=[19]Hoja3!$B$8,[19]Hoja3!$A$8,IF(K2294=[19]Hoja3!$B$9,[19]Hoja3!$A$9,IF(K2294=[19]Hoja3!$B$10,[19]Hoja3!$A$10,IF(K2294=[19]Hoja3!$B$11,[19]Hoja3!$A$11,IF(K2294=[19]Hoja3!$B$12,[19]Hoja3!$A$12,IF(K2294=[19]Hoja3!$B$13,[19]Hoja3!$A$13,IF(K2294=[19]Hoja3!$B$14,[19]Hoja3!$A$14,"")))))))))))))</f>
        <v>CCE-05</v>
      </c>
      <c r="M2294" s="2" t="s">
        <v>917</v>
      </c>
      <c r="N2294" s="2">
        <v>0</v>
      </c>
      <c r="O2294" s="4">
        <v>100000000</v>
      </c>
      <c r="P2294" s="4">
        <v>100000000</v>
      </c>
      <c r="Q2294" s="1">
        <v>0</v>
      </c>
      <c r="R2294" s="2">
        <v>0</v>
      </c>
      <c r="S2294" s="2" t="s">
        <v>1048</v>
      </c>
      <c r="T2294" s="2" t="s">
        <v>1049</v>
      </c>
      <c r="U2294" s="2" t="s">
        <v>3654</v>
      </c>
      <c r="V2294" s="2" t="s">
        <v>3655</v>
      </c>
      <c r="W2294" s="2" t="s">
        <v>1052</v>
      </c>
      <c r="X2294" s="2" t="s">
        <v>1189</v>
      </c>
      <c r="Y2294" s="2" t="s">
        <v>1053</v>
      </c>
    </row>
    <row r="2295" spans="1:25" ht="120" x14ac:dyDescent="0.2">
      <c r="A2295" s="2" t="s">
        <v>3670</v>
      </c>
      <c r="B2295" s="2" t="s">
        <v>3652</v>
      </c>
      <c r="C2295" s="2" t="str">
        <f t="shared" si="2"/>
        <v>N/A</v>
      </c>
      <c r="D2295" s="2" t="str">
        <f t="shared" si="3"/>
        <v>N/A</v>
      </c>
      <c r="E2295" s="2" t="s">
        <v>3671</v>
      </c>
      <c r="F2295" s="2" t="s">
        <v>3672</v>
      </c>
      <c r="G2295" s="3">
        <v>5</v>
      </c>
      <c r="H2295" s="3">
        <v>5</v>
      </c>
      <c r="I2295" s="2">
        <v>1</v>
      </c>
      <c r="J2295" s="2">
        <v>1</v>
      </c>
      <c r="K2295" s="2" t="s">
        <v>2787</v>
      </c>
      <c r="L2295" s="2" t="str">
        <f>IF(K2295=[19]Hoja3!$B$2,[19]Hoja3!$A$2,IF(K2295=[19]Hoja3!$B$3,[19]Hoja3!$A$3,IF(K2295=[19]Hoja3!$B$4,[19]Hoja3!$A$4,IF(K2295=[19]Hoja3!$B$5,[19]Hoja3!$A$5,IF(K2295=[19]Hoja3!$B$6,[19]Hoja3!$A$6,IF(K2295=[19]Hoja3!$B$7,[19]Hoja3!$A$7,IF(K2295=[19]Hoja3!$B$8,[19]Hoja3!$A$8,IF(K2295=[19]Hoja3!$B$9,[19]Hoja3!$A$9,IF(K2295=[19]Hoja3!$B$10,[19]Hoja3!$A$10,IF(K2295=[19]Hoja3!$B$11,[19]Hoja3!$A$11,IF(K2295=[19]Hoja3!$B$12,[19]Hoja3!$A$12,IF(K2295=[19]Hoja3!$B$13,[19]Hoja3!$A$13,IF(K2295=[19]Hoja3!$B$14,[19]Hoja3!$A$14,"")))))))))))))</f>
        <v>CCE-10</v>
      </c>
      <c r="M2295" s="2" t="s">
        <v>1084</v>
      </c>
      <c r="N2295" s="2">
        <v>0</v>
      </c>
      <c r="O2295" s="4">
        <v>60000000</v>
      </c>
      <c r="P2295" s="4">
        <v>60000000</v>
      </c>
      <c r="Q2295" s="1">
        <v>0</v>
      </c>
      <c r="R2295" s="2">
        <v>0</v>
      </c>
      <c r="S2295" s="2" t="s">
        <v>1048</v>
      </c>
      <c r="T2295" s="2" t="s">
        <v>1049</v>
      </c>
      <c r="U2295" s="2" t="s">
        <v>3654</v>
      </c>
      <c r="V2295" s="2" t="s">
        <v>3655</v>
      </c>
      <c r="W2295" s="2" t="s">
        <v>1052</v>
      </c>
      <c r="X2295" s="2" t="s">
        <v>1189</v>
      </c>
      <c r="Y2295" s="2" t="s">
        <v>1053</v>
      </c>
    </row>
    <row r="2296" spans="1:25" ht="120" x14ac:dyDescent="0.2">
      <c r="A2296" s="2" t="s">
        <v>3673</v>
      </c>
      <c r="B2296" s="2" t="s">
        <v>3652</v>
      </c>
      <c r="C2296" s="2" t="str">
        <f t="shared" si="2"/>
        <v>N/A</v>
      </c>
      <c r="D2296" s="2" t="str">
        <f t="shared" si="3"/>
        <v>N/A</v>
      </c>
      <c r="E2296" s="2">
        <v>43233005</v>
      </c>
      <c r="F2296" s="2" t="s">
        <v>3674</v>
      </c>
      <c r="G2296" s="3">
        <v>9</v>
      </c>
      <c r="H2296" s="3">
        <v>9</v>
      </c>
      <c r="I2296" s="2">
        <v>1</v>
      </c>
      <c r="J2296" s="2">
        <v>1</v>
      </c>
      <c r="K2296" s="2" t="s">
        <v>2787</v>
      </c>
      <c r="L2296" s="2" t="str">
        <f>IF(K2296=[19]Hoja3!$B$2,[19]Hoja3!$A$2,IF(K2296=[19]Hoja3!$B$3,[19]Hoja3!$A$3,IF(K2296=[19]Hoja3!$B$4,[19]Hoja3!$A$4,IF(K2296=[19]Hoja3!$B$5,[19]Hoja3!$A$5,IF(K2296=[19]Hoja3!$B$6,[19]Hoja3!$A$6,IF(K2296=[19]Hoja3!$B$7,[19]Hoja3!$A$7,IF(K2296=[19]Hoja3!$B$8,[19]Hoja3!$A$8,IF(K2296=[19]Hoja3!$B$9,[19]Hoja3!$A$9,IF(K2296=[19]Hoja3!$B$10,[19]Hoja3!$A$10,IF(K2296=[19]Hoja3!$B$11,[19]Hoja3!$A$11,IF(K2296=[19]Hoja3!$B$12,[19]Hoja3!$A$12,IF(K2296=[19]Hoja3!$B$13,[19]Hoja3!$A$13,IF(K2296=[19]Hoja3!$B$14,[19]Hoja3!$A$14,"")))))))))))))</f>
        <v>CCE-10</v>
      </c>
      <c r="M2296" s="2" t="s">
        <v>1084</v>
      </c>
      <c r="N2296" s="2">
        <v>0</v>
      </c>
      <c r="O2296" s="4">
        <v>48861540</v>
      </c>
      <c r="P2296" s="4">
        <v>48861540</v>
      </c>
      <c r="Q2296" s="1">
        <v>0</v>
      </c>
      <c r="R2296" s="2">
        <v>0</v>
      </c>
      <c r="S2296" s="2" t="s">
        <v>1048</v>
      </c>
      <c r="T2296" s="2" t="s">
        <v>1049</v>
      </c>
      <c r="U2296" s="2" t="s">
        <v>3654</v>
      </c>
      <c r="V2296" s="2" t="s">
        <v>3655</v>
      </c>
      <c r="W2296" s="2" t="s">
        <v>1052</v>
      </c>
      <c r="X2296" s="2" t="s">
        <v>1189</v>
      </c>
      <c r="Y2296" s="2" t="s">
        <v>1053</v>
      </c>
    </row>
    <row r="2297" spans="1:25" ht="210" x14ac:dyDescent="0.2">
      <c r="A2297" s="2" t="s">
        <v>3675</v>
      </c>
      <c r="B2297" s="2" t="s">
        <v>3652</v>
      </c>
      <c r="C2297" s="2" t="str">
        <f t="shared" si="2"/>
        <v>N/A</v>
      </c>
      <c r="D2297" s="2" t="str">
        <f t="shared" si="3"/>
        <v>N/A</v>
      </c>
      <c r="E2297" s="2" t="s">
        <v>3676</v>
      </c>
      <c r="F2297" s="10" t="s">
        <v>3677</v>
      </c>
      <c r="G2297" s="3">
        <v>1</v>
      </c>
      <c r="H2297" s="3">
        <v>1</v>
      </c>
      <c r="I2297" s="2">
        <v>11</v>
      </c>
      <c r="J2297" s="2">
        <v>1</v>
      </c>
      <c r="K2297" s="2" t="s">
        <v>30</v>
      </c>
      <c r="L2297" s="2" t="str">
        <f>IF(K2297=[19]Hoja3!$B$2,[19]Hoja3!$A$2,IF(K2297=[19]Hoja3!$B$3,[19]Hoja3!$A$3,IF(K2297=[19]Hoja3!$B$4,[19]Hoja3!$A$4,IF(K2297=[19]Hoja3!$B$5,[19]Hoja3!$A$5,IF(K2297=[19]Hoja3!$B$6,[19]Hoja3!$A$6,IF(K2297=[19]Hoja3!$B$7,[19]Hoja3!$A$7,IF(K2297=[19]Hoja3!$B$8,[19]Hoja3!$A$8,IF(K2297=[19]Hoja3!$B$9,[19]Hoja3!$A$9,IF(K2297=[19]Hoja3!$B$10,[19]Hoja3!$A$10,IF(K2297=[19]Hoja3!$B$11,[19]Hoja3!$A$11,IF(K2297=[19]Hoja3!$B$12,[19]Hoja3!$A$12,IF(K2297=[19]Hoja3!$B$13,[19]Hoja3!$A$13,IF(K2297=[19]Hoja3!$B$14,[19]Hoja3!$A$14,"")))))))))))))</f>
        <v>CCE-05</v>
      </c>
      <c r="M2297" s="2" t="s">
        <v>917</v>
      </c>
      <c r="N2297" s="2">
        <v>0</v>
      </c>
      <c r="O2297" s="11">
        <v>316751624</v>
      </c>
      <c r="P2297" s="11">
        <v>316751624</v>
      </c>
      <c r="Q2297" s="1">
        <v>0</v>
      </c>
      <c r="R2297" s="2">
        <v>0</v>
      </c>
      <c r="S2297" s="2" t="s">
        <v>1048</v>
      </c>
      <c r="T2297" s="2" t="s">
        <v>1049</v>
      </c>
      <c r="U2297" s="2" t="s">
        <v>3654</v>
      </c>
      <c r="V2297" s="2" t="s">
        <v>3655</v>
      </c>
      <c r="W2297" s="2" t="s">
        <v>1052</v>
      </c>
      <c r="X2297" s="2" t="s">
        <v>1189</v>
      </c>
      <c r="Y2297" s="2" t="s">
        <v>1053</v>
      </c>
    </row>
    <row r="2298" spans="1:25" ht="90" x14ac:dyDescent="0.2">
      <c r="A2298" s="2" t="s">
        <v>3678</v>
      </c>
      <c r="B2298" s="2" t="s">
        <v>3652</v>
      </c>
      <c r="C2298" s="2" t="str">
        <f t="shared" si="2"/>
        <v>N/A</v>
      </c>
      <c r="D2298" s="2" t="str">
        <f t="shared" si="3"/>
        <v>N/A</v>
      </c>
      <c r="E2298" s="2" t="s">
        <v>3679</v>
      </c>
      <c r="F2298" s="2" t="s">
        <v>3680</v>
      </c>
      <c r="G2298" s="3">
        <v>5</v>
      </c>
      <c r="H2298" s="3">
        <v>5</v>
      </c>
      <c r="I2298" s="2">
        <v>15</v>
      </c>
      <c r="J2298" s="2">
        <v>0</v>
      </c>
      <c r="K2298" s="2" t="s">
        <v>30</v>
      </c>
      <c r="L2298" s="2" t="str">
        <f>IF(K2298=[19]Hoja3!$B$2,[19]Hoja3!$A$2,IF(K2298=[19]Hoja3!$B$3,[19]Hoja3!$A$3,IF(K2298=[19]Hoja3!$B$4,[19]Hoja3!$A$4,IF(K2298=[19]Hoja3!$B$5,[19]Hoja3!$A$5,IF(K2298=[19]Hoja3!$B$6,[19]Hoja3!$A$6,IF(K2298=[19]Hoja3!$B$7,[19]Hoja3!$A$7,IF(K2298=[19]Hoja3!$B$8,[19]Hoja3!$A$8,IF(K2298=[19]Hoja3!$B$9,[19]Hoja3!$A$9,IF(K2298=[19]Hoja3!$B$10,[19]Hoja3!$A$10,IF(K2298=[19]Hoja3!$B$11,[19]Hoja3!$A$11,IF(K2298=[19]Hoja3!$B$12,[19]Hoja3!$A$12,IF(K2298=[19]Hoja3!$B$13,[19]Hoja3!$A$13,IF(K2298=[19]Hoja3!$B$14,[19]Hoja3!$A$14,"")))))))))))))</f>
        <v>CCE-05</v>
      </c>
      <c r="M2298" s="2" t="s">
        <v>1084</v>
      </c>
      <c r="N2298" s="2">
        <v>0</v>
      </c>
      <c r="O2298" s="4">
        <v>1050000</v>
      </c>
      <c r="P2298" s="4">
        <v>1050000</v>
      </c>
      <c r="Q2298" s="1">
        <v>0</v>
      </c>
      <c r="R2298" s="2">
        <v>0</v>
      </c>
      <c r="S2298" s="2" t="s">
        <v>1048</v>
      </c>
      <c r="T2298" s="2" t="s">
        <v>1049</v>
      </c>
      <c r="U2298" s="2" t="s">
        <v>3654</v>
      </c>
      <c r="V2298" s="2" t="s">
        <v>3655</v>
      </c>
      <c r="W2298" s="2" t="s">
        <v>1052</v>
      </c>
      <c r="X2298" s="2" t="s">
        <v>1189</v>
      </c>
      <c r="Y2298" s="2" t="s">
        <v>1053</v>
      </c>
    </row>
    <row r="2299" spans="1:25" ht="135" x14ac:dyDescent="0.2">
      <c r="A2299" s="2" t="s">
        <v>3681</v>
      </c>
      <c r="B2299" s="2" t="s">
        <v>3652</v>
      </c>
      <c r="C2299" s="2" t="str">
        <f t="shared" si="2"/>
        <v>N/A</v>
      </c>
      <c r="D2299" s="2" t="str">
        <f t="shared" si="3"/>
        <v>N/A</v>
      </c>
      <c r="E2299" s="2">
        <v>81112501</v>
      </c>
      <c r="F2299" s="2" t="s">
        <v>3682</v>
      </c>
      <c r="G2299" s="3">
        <v>9</v>
      </c>
      <c r="H2299" s="3">
        <v>9</v>
      </c>
      <c r="I2299" s="2">
        <v>1</v>
      </c>
      <c r="J2299" s="2">
        <v>1</v>
      </c>
      <c r="K2299" s="2" t="s">
        <v>2787</v>
      </c>
      <c r="L2299" s="2" t="str">
        <f>IF(K2299=[19]Hoja3!$B$2,[19]Hoja3!$A$2,IF(K2299=[19]Hoja3!$B$3,[19]Hoja3!$A$3,IF(K2299=[19]Hoja3!$B$4,[19]Hoja3!$A$4,IF(K2299=[19]Hoja3!$B$5,[19]Hoja3!$A$5,IF(K2299=[19]Hoja3!$B$6,[19]Hoja3!$A$6,IF(K2299=[19]Hoja3!$B$7,[19]Hoja3!$A$7,IF(K2299=[19]Hoja3!$B$8,[19]Hoja3!$A$8,IF(K2299=[19]Hoja3!$B$9,[19]Hoja3!$A$9,IF(K2299=[19]Hoja3!$B$10,[19]Hoja3!$A$10,IF(K2299=[19]Hoja3!$B$11,[19]Hoja3!$A$11,IF(K2299=[19]Hoja3!$B$12,[19]Hoja3!$A$12,IF(K2299=[19]Hoja3!$B$13,[19]Hoja3!$A$13,IF(K2299=[19]Hoja3!$B$14,[19]Hoja3!$A$14,"")))))))))))))</f>
        <v>CCE-10</v>
      </c>
      <c r="M2299" s="2" t="s">
        <v>1084</v>
      </c>
      <c r="N2299" s="2">
        <v>0</v>
      </c>
      <c r="O2299" s="4">
        <v>60000000</v>
      </c>
      <c r="P2299" s="4">
        <v>60000000</v>
      </c>
      <c r="Q2299" s="1">
        <v>0</v>
      </c>
      <c r="R2299" s="2">
        <v>0</v>
      </c>
      <c r="S2299" s="2" t="s">
        <v>1048</v>
      </c>
      <c r="T2299" s="2" t="s">
        <v>1049</v>
      </c>
      <c r="U2299" s="2" t="s">
        <v>3654</v>
      </c>
      <c r="V2299" s="2" t="s">
        <v>3655</v>
      </c>
      <c r="W2299" s="2" t="s">
        <v>1052</v>
      </c>
      <c r="X2299" s="2" t="s">
        <v>1189</v>
      </c>
      <c r="Y2299" s="2" t="s">
        <v>1053</v>
      </c>
    </row>
    <row r="2300" spans="1:25" ht="75" x14ac:dyDescent="0.2">
      <c r="A2300" s="2" t="s">
        <v>3683</v>
      </c>
      <c r="B2300" s="2" t="s">
        <v>3652</v>
      </c>
      <c r="C2300" s="2" t="str">
        <f t="shared" si="2"/>
        <v>N/A</v>
      </c>
      <c r="D2300" s="2" t="str">
        <f t="shared" si="3"/>
        <v>N/A</v>
      </c>
      <c r="E2300" s="62" t="s">
        <v>3684</v>
      </c>
      <c r="F2300" s="2" t="s">
        <v>3685</v>
      </c>
      <c r="G2300" s="3">
        <v>1</v>
      </c>
      <c r="H2300" s="3">
        <v>1</v>
      </c>
      <c r="I2300" s="2">
        <v>1</v>
      </c>
      <c r="J2300" s="2">
        <v>1</v>
      </c>
      <c r="K2300" s="2" t="s">
        <v>30</v>
      </c>
      <c r="L2300" s="2" t="str">
        <f>IF(K2300=[19]Hoja3!$B$2,[19]Hoja3!$A$2,IF(K2300=[19]Hoja3!$B$3,[19]Hoja3!$A$3,IF(K2300=[19]Hoja3!$B$4,[19]Hoja3!$A$4,IF(K2300=[19]Hoja3!$B$5,[19]Hoja3!$A$5,IF(K2300=[19]Hoja3!$B$6,[19]Hoja3!$A$6,IF(K2300=[19]Hoja3!$B$7,[19]Hoja3!$A$7,IF(K2300=[19]Hoja3!$B$8,[19]Hoja3!$A$8,IF(K2300=[19]Hoja3!$B$9,[19]Hoja3!$A$9,IF(K2300=[19]Hoja3!$B$10,[19]Hoja3!$A$10,IF(K2300=[19]Hoja3!$B$11,[19]Hoja3!$A$11,IF(K2300=[19]Hoja3!$B$12,[19]Hoja3!$A$12,IF(K2300=[19]Hoja3!$B$13,[19]Hoja3!$A$13,IF(K2300=[19]Hoja3!$B$14,[19]Hoja3!$A$14,"")))))))))))))</f>
        <v>CCE-05</v>
      </c>
      <c r="M2300" s="2" t="s">
        <v>1084</v>
      </c>
      <c r="N2300" s="2">
        <v>0</v>
      </c>
      <c r="O2300" s="4">
        <v>100000000</v>
      </c>
      <c r="P2300" s="4">
        <v>100000000</v>
      </c>
      <c r="Q2300" s="1">
        <v>0</v>
      </c>
      <c r="R2300" s="2">
        <v>0</v>
      </c>
      <c r="S2300" s="2" t="s">
        <v>1048</v>
      </c>
      <c r="T2300" s="2" t="s">
        <v>1049</v>
      </c>
      <c r="U2300" s="2" t="s">
        <v>3654</v>
      </c>
      <c r="V2300" s="2" t="s">
        <v>3655</v>
      </c>
      <c r="W2300" s="2" t="s">
        <v>1052</v>
      </c>
      <c r="X2300" s="2" t="s">
        <v>1189</v>
      </c>
      <c r="Y2300" s="2" t="s">
        <v>1053</v>
      </c>
    </row>
    <row r="2301" spans="1:25" ht="90" x14ac:dyDescent="0.2">
      <c r="A2301" s="2" t="s">
        <v>3686</v>
      </c>
      <c r="B2301" s="2" t="s">
        <v>3652</v>
      </c>
      <c r="C2301" s="2" t="str">
        <f t="shared" si="2"/>
        <v>N/A</v>
      </c>
      <c r="D2301" s="2" t="str">
        <f t="shared" si="3"/>
        <v>N/A</v>
      </c>
      <c r="E2301" s="2" t="s">
        <v>3687</v>
      </c>
      <c r="F2301" s="2" t="s">
        <v>3688</v>
      </c>
      <c r="G2301" s="72">
        <v>1</v>
      </c>
      <c r="H2301" s="72">
        <v>1</v>
      </c>
      <c r="I2301" s="2">
        <v>1</v>
      </c>
      <c r="J2301" s="2">
        <v>1</v>
      </c>
      <c r="K2301" s="2" t="s">
        <v>30</v>
      </c>
      <c r="L2301" s="2" t="str">
        <f>IF(K2301=[19]Hoja3!$B$2,[19]Hoja3!$A$2,IF(K2301=[19]Hoja3!$B$3,[19]Hoja3!$A$3,IF(K2301=[19]Hoja3!$B$4,[19]Hoja3!$A$4,IF(K2301=[19]Hoja3!$B$5,[19]Hoja3!$A$5,IF(K2301=[19]Hoja3!$B$6,[19]Hoja3!$A$6,IF(K2301=[19]Hoja3!$B$7,[19]Hoja3!$A$7,IF(K2301=[19]Hoja3!$B$8,[19]Hoja3!$A$8,IF(K2301=[19]Hoja3!$B$9,[19]Hoja3!$A$9,IF(K2301=[19]Hoja3!$B$10,[19]Hoja3!$A$10,IF(K2301=[19]Hoja3!$B$11,[19]Hoja3!$A$11,IF(K2301=[19]Hoja3!$B$12,[19]Hoja3!$A$12,IF(K2301=[19]Hoja3!$B$13,[19]Hoja3!$A$13,IF(K2301=[19]Hoja3!$B$14,[19]Hoja3!$A$14,"")))))))))))))</f>
        <v>CCE-05</v>
      </c>
      <c r="M2301" s="2" t="s">
        <v>1084</v>
      </c>
      <c r="N2301" s="2">
        <v>0</v>
      </c>
      <c r="O2301" s="11">
        <v>411155500</v>
      </c>
      <c r="P2301" s="11">
        <v>411155500</v>
      </c>
      <c r="Q2301" s="1">
        <v>0</v>
      </c>
      <c r="R2301" s="2">
        <v>0</v>
      </c>
      <c r="S2301" s="2" t="s">
        <v>1048</v>
      </c>
      <c r="T2301" s="2" t="s">
        <v>1049</v>
      </c>
      <c r="U2301" s="2" t="s">
        <v>3654</v>
      </c>
      <c r="V2301" s="2" t="s">
        <v>3655</v>
      </c>
      <c r="W2301" s="2" t="s">
        <v>1052</v>
      </c>
      <c r="X2301" s="2" t="s">
        <v>1189</v>
      </c>
      <c r="Y2301" s="2" t="s">
        <v>1053</v>
      </c>
    </row>
    <row r="2302" spans="1:25" ht="105" x14ac:dyDescent="0.2">
      <c r="A2302" s="2" t="s">
        <v>3689</v>
      </c>
      <c r="B2302" s="2" t="s">
        <v>3652</v>
      </c>
      <c r="C2302" s="2" t="str">
        <f t="shared" si="2"/>
        <v>N/A</v>
      </c>
      <c r="D2302" s="2" t="str">
        <f t="shared" si="3"/>
        <v>N/A</v>
      </c>
      <c r="E2302" s="2" t="s">
        <v>3690</v>
      </c>
      <c r="F2302" s="2" t="s">
        <v>3691</v>
      </c>
      <c r="G2302" s="31">
        <v>1</v>
      </c>
      <c r="H2302" s="31">
        <v>1</v>
      </c>
      <c r="I2302" s="2">
        <v>6</v>
      </c>
      <c r="J2302" s="2">
        <v>1</v>
      </c>
      <c r="K2302" s="2" t="s">
        <v>2787</v>
      </c>
      <c r="L2302" s="2" t="str">
        <f>IF(K2302=[19]Hoja3!$B$2,[19]Hoja3!$A$2,IF(K2302=[19]Hoja3!$B$3,[19]Hoja3!$A$3,IF(K2302=[19]Hoja3!$B$4,[19]Hoja3!$A$4,IF(K2302=[19]Hoja3!$B$5,[19]Hoja3!$A$5,IF(K2302=[19]Hoja3!$B$6,[19]Hoja3!$A$6,IF(K2302=[19]Hoja3!$B$7,[19]Hoja3!$A$7,IF(K2302=[19]Hoja3!$B$8,[19]Hoja3!$A$8,IF(K2302=[19]Hoja3!$B$9,[19]Hoja3!$A$9,IF(K2302=[19]Hoja3!$B$10,[19]Hoja3!$A$10,IF(K2302=[19]Hoja3!$B$11,[19]Hoja3!$A$11,IF(K2302=[19]Hoja3!$B$12,[19]Hoja3!$A$12,IF(K2302=[19]Hoja3!$B$13,[19]Hoja3!$A$13,IF(K2302=[19]Hoja3!$B$14,[19]Hoja3!$A$14,"")))))))))))))</f>
        <v>CCE-10</v>
      </c>
      <c r="M2302" s="2" t="s">
        <v>917</v>
      </c>
      <c r="N2302" s="2">
        <v>0</v>
      </c>
      <c r="O2302" s="84">
        <v>25000000</v>
      </c>
      <c r="P2302" s="84">
        <v>25000000</v>
      </c>
      <c r="Q2302" s="1">
        <v>0</v>
      </c>
      <c r="R2302" s="2">
        <v>0</v>
      </c>
      <c r="S2302" s="2" t="s">
        <v>1048</v>
      </c>
      <c r="T2302" s="2" t="s">
        <v>1049</v>
      </c>
      <c r="U2302" s="2" t="s">
        <v>3654</v>
      </c>
      <c r="V2302" s="2" t="s">
        <v>3655</v>
      </c>
      <c r="W2302" s="2" t="s">
        <v>3692</v>
      </c>
      <c r="X2302" s="2">
        <v>3241000</v>
      </c>
      <c r="Y2302" s="96" t="s">
        <v>1053</v>
      </c>
    </row>
    <row r="2303" spans="1:25" ht="375" x14ac:dyDescent="0.2">
      <c r="A2303" s="18" t="s">
        <v>3693</v>
      </c>
      <c r="B2303" s="85" t="s">
        <v>3694</v>
      </c>
      <c r="C2303" s="85" t="s">
        <v>3695</v>
      </c>
      <c r="D2303" s="85" t="s">
        <v>3695</v>
      </c>
      <c r="E2303" s="18">
        <v>80121600</v>
      </c>
      <c r="F2303" s="24" t="s">
        <v>3696</v>
      </c>
      <c r="G2303" s="20">
        <v>1</v>
      </c>
      <c r="H2303" s="20">
        <v>1</v>
      </c>
      <c r="I2303" s="18">
        <v>12</v>
      </c>
      <c r="J2303" s="18">
        <v>1</v>
      </c>
      <c r="K2303" s="85" t="s">
        <v>30</v>
      </c>
      <c r="L2303" s="69" t="str">
        <f>IF(K2303=[20]Hoja3!$B$2,[20]Hoja3!$A$2,IF(K2303=[20]Hoja3!$B$3,[20]Hoja3!$A$3,IF(K2303=[20]Hoja3!$B$4,[20]Hoja3!$A$4,IF(K2303=[20]Hoja3!$B$5,[20]Hoja3!$A$5,IF(K2303=[20]Hoja3!$B$6,[20]Hoja3!$A$6,IF(K2303=[20]Hoja3!$B$7,[20]Hoja3!$A$7,IF(K2303=[20]Hoja3!$B$8,[20]Hoja3!$A$8,IF(K2303=[20]Hoja3!$B$9,[20]Hoja3!$A$9,IF(K2303=[20]Hoja3!$B$10,[20]Hoja3!$A$10,IF(K2303=[20]Hoja3!$B$11,[20]Hoja3!$A$11,IF(K2303=[20]Hoja3!$B$12,[20]Hoja3!$A$12,IF(K2303=[20]Hoja3!$B$13,[20]Hoja3!$A$13,IF(K2303=[20]Hoja3!$B$14,[20]Hoja3!$A$14,"")))))))))))))</f>
        <v>CCE-05</v>
      </c>
      <c r="M2303" s="19" t="s">
        <v>57</v>
      </c>
      <c r="N2303" s="18">
        <v>0</v>
      </c>
      <c r="O2303" s="21">
        <v>177628248</v>
      </c>
      <c r="P2303" s="21">
        <v>177628248</v>
      </c>
      <c r="Q2303" s="23">
        <v>0</v>
      </c>
      <c r="R2303" s="18">
        <v>0</v>
      </c>
      <c r="S2303" s="19" t="s">
        <v>3697</v>
      </c>
      <c r="T2303" s="19" t="s">
        <v>34</v>
      </c>
      <c r="U2303" s="85"/>
      <c r="V2303" s="85"/>
      <c r="W2303" s="24" t="s">
        <v>2756</v>
      </c>
      <c r="X2303" s="24">
        <v>3241000</v>
      </c>
      <c r="Y2303" s="112" t="s">
        <v>2757</v>
      </c>
    </row>
    <row r="2304" spans="1:25" ht="315" x14ac:dyDescent="0.2">
      <c r="A2304" s="18" t="s">
        <v>3698</v>
      </c>
      <c r="B2304" s="85" t="s">
        <v>3694</v>
      </c>
      <c r="C2304" s="85" t="s">
        <v>3695</v>
      </c>
      <c r="D2304" s="85" t="s">
        <v>3695</v>
      </c>
      <c r="E2304" s="18">
        <v>80101604</v>
      </c>
      <c r="F2304" s="24" t="s">
        <v>3699</v>
      </c>
      <c r="G2304" s="20">
        <v>1</v>
      </c>
      <c r="H2304" s="20">
        <v>1</v>
      </c>
      <c r="I2304" s="18">
        <v>12</v>
      </c>
      <c r="J2304" s="18">
        <v>1</v>
      </c>
      <c r="K2304" s="85" t="s">
        <v>30</v>
      </c>
      <c r="L2304" s="69" t="str">
        <f>IF(K2304=[20]Hoja3!$B$2,[20]Hoja3!$A$2,IF(K2304=[20]Hoja3!$B$3,[20]Hoja3!$A$3,IF(K2304=[20]Hoja3!$B$4,[20]Hoja3!$A$4,IF(K2304=[20]Hoja3!$B$5,[20]Hoja3!$A$5,IF(K2304=[20]Hoja3!$B$6,[20]Hoja3!$A$6,IF(K2304=[20]Hoja3!$B$7,[20]Hoja3!$A$7,IF(K2304=[20]Hoja3!$B$8,[20]Hoja3!$A$8,IF(K2304=[20]Hoja3!$B$9,[20]Hoja3!$A$9,IF(K2304=[20]Hoja3!$B$10,[20]Hoja3!$A$10,IF(K2304=[20]Hoja3!$B$11,[20]Hoja3!$A$11,IF(K2304=[20]Hoja3!$B$12,[20]Hoja3!$A$12,IF(K2304=[20]Hoja3!$B$13,[20]Hoja3!$A$13,IF(K2304=[20]Hoja3!$B$14,[20]Hoja3!$A$14,"")))))))))))))</f>
        <v>CCE-05</v>
      </c>
      <c r="M2304" s="19" t="s">
        <v>57</v>
      </c>
      <c r="N2304" s="18">
        <v>0</v>
      </c>
      <c r="O2304" s="21">
        <v>78486900</v>
      </c>
      <c r="P2304" s="22">
        <v>78486900</v>
      </c>
      <c r="Q2304" s="23">
        <v>0</v>
      </c>
      <c r="R2304" s="18">
        <v>0</v>
      </c>
      <c r="S2304" s="19" t="s">
        <v>3697</v>
      </c>
      <c r="T2304" s="19" t="s">
        <v>34</v>
      </c>
      <c r="U2304" s="85"/>
      <c r="V2304" s="85"/>
      <c r="W2304" s="24" t="s">
        <v>2756</v>
      </c>
      <c r="X2304" s="24">
        <v>3241000</v>
      </c>
      <c r="Y2304" s="24" t="s">
        <v>2757</v>
      </c>
    </row>
    <row r="2305" spans="1:25" ht="255" x14ac:dyDescent="0.2">
      <c r="A2305" s="18" t="s">
        <v>3700</v>
      </c>
      <c r="B2305" s="85" t="s">
        <v>3694</v>
      </c>
      <c r="C2305" s="85" t="s">
        <v>3695</v>
      </c>
      <c r="D2305" s="85" t="s">
        <v>3695</v>
      </c>
      <c r="E2305" s="18">
        <v>80121600</v>
      </c>
      <c r="F2305" s="24" t="s">
        <v>3701</v>
      </c>
      <c r="G2305" s="20">
        <v>1</v>
      </c>
      <c r="H2305" s="20">
        <v>1</v>
      </c>
      <c r="I2305" s="18">
        <v>12</v>
      </c>
      <c r="J2305" s="18">
        <v>1</v>
      </c>
      <c r="K2305" s="85" t="s">
        <v>30</v>
      </c>
      <c r="L2305" s="69" t="str">
        <f>IF(K2305=[20]Hoja3!$B$2,[20]Hoja3!$A$2,IF(K2305=[20]Hoja3!$B$3,[20]Hoja3!$A$3,IF(K2305=[20]Hoja3!$B$4,[20]Hoja3!$A$4,IF(K2305=[20]Hoja3!$B$5,[20]Hoja3!$A$5,IF(K2305=[20]Hoja3!$B$6,[20]Hoja3!$A$6,IF(K2305=[20]Hoja3!$B$7,[20]Hoja3!$A$7,IF(K2305=[20]Hoja3!$B$8,[20]Hoja3!$A$8,IF(K2305=[20]Hoja3!$B$9,[20]Hoja3!$A$9,IF(K2305=[20]Hoja3!$B$10,[20]Hoja3!$A$10,IF(K2305=[20]Hoja3!$B$11,[20]Hoja3!$A$11,IF(K2305=[20]Hoja3!$B$12,[20]Hoja3!$A$12,IF(K2305=[20]Hoja3!$B$13,[20]Hoja3!$A$13,IF(K2305=[20]Hoja3!$B$14,[20]Hoja3!$A$14,"")))))))))))))</f>
        <v>CCE-05</v>
      </c>
      <c r="M2305" s="19" t="s">
        <v>57</v>
      </c>
      <c r="N2305" s="18">
        <v>0</v>
      </c>
      <c r="O2305" s="21">
        <v>170788800</v>
      </c>
      <c r="P2305" s="21">
        <v>170788800</v>
      </c>
      <c r="Q2305" s="23">
        <v>0</v>
      </c>
      <c r="R2305" s="18">
        <v>0</v>
      </c>
      <c r="S2305" s="19" t="s">
        <v>3697</v>
      </c>
      <c r="T2305" s="19" t="s">
        <v>34</v>
      </c>
      <c r="U2305" s="85"/>
      <c r="V2305" s="85"/>
      <c r="W2305" s="24" t="s">
        <v>2756</v>
      </c>
      <c r="X2305" s="24">
        <v>3241000</v>
      </c>
      <c r="Y2305" s="24" t="s">
        <v>2757</v>
      </c>
    </row>
    <row r="2306" spans="1:25" ht="240" x14ac:dyDescent="0.2">
      <c r="A2306" s="18" t="s">
        <v>3702</v>
      </c>
      <c r="B2306" s="85" t="s">
        <v>3694</v>
      </c>
      <c r="C2306" s="85" t="s">
        <v>3695</v>
      </c>
      <c r="D2306" s="85" t="s">
        <v>3695</v>
      </c>
      <c r="E2306" s="18">
        <v>80101511</v>
      </c>
      <c r="F2306" s="24" t="s">
        <v>3703</v>
      </c>
      <c r="G2306" s="20">
        <v>1</v>
      </c>
      <c r="H2306" s="20">
        <v>1</v>
      </c>
      <c r="I2306" s="18">
        <v>12</v>
      </c>
      <c r="J2306" s="18">
        <v>1</v>
      </c>
      <c r="K2306" s="85" t="s">
        <v>30</v>
      </c>
      <c r="L2306" s="69" t="str">
        <f>IF(K2306=[20]Hoja3!$B$2,[20]Hoja3!$A$2,IF(K2306=[20]Hoja3!$B$3,[20]Hoja3!$A$3,IF(K2306=[20]Hoja3!$B$4,[20]Hoja3!$A$4,IF(K2306=[20]Hoja3!$B$5,[20]Hoja3!$A$5,IF(K2306=[20]Hoja3!$B$6,[20]Hoja3!$A$6,IF(K2306=[20]Hoja3!$B$7,[20]Hoja3!$A$7,IF(K2306=[20]Hoja3!$B$8,[20]Hoja3!$A$8,IF(K2306=[20]Hoja3!$B$9,[20]Hoja3!$A$9,IF(K2306=[20]Hoja3!$B$10,[20]Hoja3!$A$10,IF(K2306=[20]Hoja3!$B$11,[20]Hoja3!$A$11,IF(K2306=[20]Hoja3!$B$12,[20]Hoja3!$A$12,IF(K2306=[20]Hoja3!$B$13,[20]Hoja3!$A$13,IF(K2306=[20]Hoja3!$B$14,[20]Hoja3!$A$14,"")))))))))))))</f>
        <v>CCE-05</v>
      </c>
      <c r="M2306" s="19" t="s">
        <v>57</v>
      </c>
      <c r="N2306" s="18">
        <v>0</v>
      </c>
      <c r="O2306" s="21">
        <v>170788800</v>
      </c>
      <c r="P2306" s="21">
        <v>170788800</v>
      </c>
      <c r="Q2306" s="23">
        <v>0</v>
      </c>
      <c r="R2306" s="18">
        <v>0</v>
      </c>
      <c r="S2306" s="19" t="s">
        <v>3697</v>
      </c>
      <c r="T2306" s="19" t="s">
        <v>34</v>
      </c>
      <c r="U2306" s="85"/>
      <c r="V2306" s="85"/>
      <c r="W2306" s="24" t="s">
        <v>2756</v>
      </c>
      <c r="X2306" s="24">
        <v>3241000</v>
      </c>
      <c r="Y2306" s="24" t="s">
        <v>2757</v>
      </c>
    </row>
    <row r="2307" spans="1:25" ht="180" x14ac:dyDescent="0.2">
      <c r="A2307" s="18" t="s">
        <v>3704</v>
      </c>
      <c r="B2307" s="85" t="s">
        <v>3694</v>
      </c>
      <c r="C2307" s="85" t="s">
        <v>3695</v>
      </c>
      <c r="D2307" s="85" t="s">
        <v>3695</v>
      </c>
      <c r="E2307" s="18">
        <v>80101511</v>
      </c>
      <c r="F2307" s="24" t="s">
        <v>3705</v>
      </c>
      <c r="G2307" s="20">
        <v>1</v>
      </c>
      <c r="H2307" s="20">
        <v>1</v>
      </c>
      <c r="I2307" s="18">
        <v>12</v>
      </c>
      <c r="J2307" s="18">
        <v>1</v>
      </c>
      <c r="K2307" s="85" t="s">
        <v>30</v>
      </c>
      <c r="L2307" s="69" t="str">
        <f>IF(K2307=[20]Hoja3!$B$2,[20]Hoja3!$A$2,IF(K2307=[20]Hoja3!$B$3,[20]Hoja3!$A$3,IF(K2307=[20]Hoja3!$B$4,[20]Hoja3!$A$4,IF(K2307=[20]Hoja3!$B$5,[20]Hoja3!$A$5,IF(K2307=[20]Hoja3!$B$6,[20]Hoja3!$A$6,IF(K2307=[20]Hoja3!$B$7,[20]Hoja3!$A$7,IF(K2307=[20]Hoja3!$B$8,[20]Hoja3!$A$8,IF(K2307=[20]Hoja3!$B$9,[20]Hoja3!$A$9,IF(K2307=[20]Hoja3!$B$10,[20]Hoja3!$A$10,IF(K2307=[20]Hoja3!$B$11,[20]Hoja3!$A$11,IF(K2307=[20]Hoja3!$B$12,[20]Hoja3!$A$12,IF(K2307=[20]Hoja3!$B$13,[20]Hoja3!$A$13,IF(K2307=[20]Hoja3!$B$14,[20]Hoja3!$A$14,"")))))))))))))</f>
        <v>CCE-05</v>
      </c>
      <c r="M2307" s="19" t="s">
        <v>57</v>
      </c>
      <c r="N2307" s="18">
        <v>0</v>
      </c>
      <c r="O2307" s="21">
        <v>161699200</v>
      </c>
      <c r="P2307" s="21">
        <v>161699200</v>
      </c>
      <c r="Q2307" s="23">
        <v>0</v>
      </c>
      <c r="R2307" s="18">
        <v>0</v>
      </c>
      <c r="S2307" s="19" t="s">
        <v>3697</v>
      </c>
      <c r="T2307" s="19" t="s">
        <v>837</v>
      </c>
      <c r="U2307" s="85"/>
      <c r="V2307" s="85"/>
      <c r="W2307" s="24" t="s">
        <v>3706</v>
      </c>
      <c r="X2307" s="24" t="s">
        <v>3707</v>
      </c>
      <c r="Y2307" s="24" t="s">
        <v>2757</v>
      </c>
    </row>
    <row r="2308" spans="1:25" ht="240" x14ac:dyDescent="0.2">
      <c r="A2308" s="18" t="s">
        <v>3708</v>
      </c>
      <c r="B2308" s="85" t="s">
        <v>3694</v>
      </c>
      <c r="C2308" s="85" t="s">
        <v>3695</v>
      </c>
      <c r="D2308" s="85" t="s">
        <v>3695</v>
      </c>
      <c r="E2308" s="18">
        <v>80121609</v>
      </c>
      <c r="F2308" s="24" t="s">
        <v>3709</v>
      </c>
      <c r="G2308" s="20">
        <v>1</v>
      </c>
      <c r="H2308" s="20">
        <v>1</v>
      </c>
      <c r="I2308" s="18">
        <v>11</v>
      </c>
      <c r="J2308" s="18">
        <v>1</v>
      </c>
      <c r="K2308" s="85" t="s">
        <v>30</v>
      </c>
      <c r="L2308" s="69" t="str">
        <f>IF(K2308=[20]Hoja3!$B$2,[20]Hoja3!$A$2,IF(K2308=[20]Hoja3!$B$3,[20]Hoja3!$A$3,IF(K2308=[20]Hoja3!$B$4,[20]Hoja3!$A$4,IF(K2308=[20]Hoja3!$B$5,[20]Hoja3!$A$5,IF(K2308=[20]Hoja3!$B$6,[20]Hoja3!$A$6,IF(K2308=[20]Hoja3!$B$7,[20]Hoja3!$A$7,IF(K2308=[20]Hoja3!$B$8,[20]Hoja3!$A$8,IF(K2308=[20]Hoja3!$B$9,[20]Hoja3!$A$9,IF(K2308=[20]Hoja3!$B$10,[20]Hoja3!$A$10,IF(K2308=[20]Hoja3!$B$11,[20]Hoja3!$A$11,IF(K2308=[20]Hoja3!$B$12,[20]Hoja3!$A$12,IF(K2308=[20]Hoja3!$B$13,[20]Hoja3!$A$13,IF(K2308=[20]Hoja3!$B$14,[20]Hoja3!$A$14,"")))))))))))))</f>
        <v>CCE-05</v>
      </c>
      <c r="M2308" s="19" t="s">
        <v>57</v>
      </c>
      <c r="N2308" s="18">
        <v>0</v>
      </c>
      <c r="O2308" s="21">
        <v>160160000</v>
      </c>
      <c r="P2308" s="22">
        <v>160160000</v>
      </c>
      <c r="Q2308" s="23">
        <v>0</v>
      </c>
      <c r="R2308" s="18">
        <v>0</v>
      </c>
      <c r="S2308" s="19" t="s">
        <v>3697</v>
      </c>
      <c r="T2308" s="19" t="s">
        <v>837</v>
      </c>
      <c r="U2308" s="85"/>
      <c r="V2308" s="85"/>
      <c r="W2308" s="24" t="s">
        <v>3706</v>
      </c>
      <c r="X2308" s="24" t="s">
        <v>3707</v>
      </c>
      <c r="Y2308" s="24" t="s">
        <v>2757</v>
      </c>
    </row>
    <row r="2309" spans="1:25" ht="210" x14ac:dyDescent="0.2">
      <c r="A2309" s="18" t="s">
        <v>3710</v>
      </c>
      <c r="B2309" s="85" t="s">
        <v>3694</v>
      </c>
      <c r="C2309" s="85" t="s">
        <v>3695</v>
      </c>
      <c r="D2309" s="85" t="s">
        <v>3695</v>
      </c>
      <c r="E2309" s="18">
        <v>80121609</v>
      </c>
      <c r="F2309" s="24" t="s">
        <v>3711</v>
      </c>
      <c r="G2309" s="20">
        <v>1</v>
      </c>
      <c r="H2309" s="20">
        <v>1</v>
      </c>
      <c r="I2309" s="18">
        <v>11.5</v>
      </c>
      <c r="J2309" s="18">
        <v>1</v>
      </c>
      <c r="K2309" s="85" t="s">
        <v>30</v>
      </c>
      <c r="L2309" s="69" t="str">
        <f>IF(K2309=[20]Hoja3!$B$2,[20]Hoja3!$A$2,IF(K2309=[20]Hoja3!$B$3,[20]Hoja3!$A$3,IF(K2309=[20]Hoja3!$B$4,[20]Hoja3!$A$4,IF(K2309=[20]Hoja3!$B$5,[20]Hoja3!$A$5,IF(K2309=[20]Hoja3!$B$6,[20]Hoja3!$A$6,IF(K2309=[20]Hoja3!$B$7,[20]Hoja3!$A$7,IF(K2309=[20]Hoja3!$B$8,[20]Hoja3!$A$8,IF(K2309=[20]Hoja3!$B$9,[20]Hoja3!$A$9,IF(K2309=[20]Hoja3!$B$10,[20]Hoja3!$A$10,IF(K2309=[20]Hoja3!$B$11,[20]Hoja3!$A$11,IF(K2309=[20]Hoja3!$B$12,[20]Hoja3!$A$12,IF(K2309=[20]Hoja3!$B$13,[20]Hoja3!$A$13,IF(K2309=[20]Hoja3!$B$14,[20]Hoja3!$A$14,"")))))))))))))</f>
        <v>CCE-05</v>
      </c>
      <c r="M2309" s="19" t="s">
        <v>57</v>
      </c>
      <c r="N2309" s="18">
        <v>0</v>
      </c>
      <c r="O2309" s="21">
        <v>136822400</v>
      </c>
      <c r="P2309" s="22">
        <v>136822400</v>
      </c>
      <c r="Q2309" s="23">
        <v>0</v>
      </c>
      <c r="R2309" s="18">
        <v>0</v>
      </c>
      <c r="S2309" s="19" t="s">
        <v>3697</v>
      </c>
      <c r="T2309" s="19" t="s">
        <v>837</v>
      </c>
      <c r="U2309" s="85"/>
      <c r="V2309" s="85"/>
      <c r="W2309" s="24" t="s">
        <v>3706</v>
      </c>
      <c r="X2309" s="24" t="s">
        <v>3707</v>
      </c>
      <c r="Y2309" s="24" t="s">
        <v>2757</v>
      </c>
    </row>
    <row r="2310" spans="1:25" ht="150" x14ac:dyDescent="0.2">
      <c r="A2310" s="18" t="s">
        <v>3712</v>
      </c>
      <c r="B2310" s="85" t="s">
        <v>3694</v>
      </c>
      <c r="C2310" s="85" t="s">
        <v>3695</v>
      </c>
      <c r="D2310" s="85" t="s">
        <v>3695</v>
      </c>
      <c r="E2310" s="18">
        <v>80121706</v>
      </c>
      <c r="F2310" s="24" t="s">
        <v>3713</v>
      </c>
      <c r="G2310" s="20">
        <v>1</v>
      </c>
      <c r="H2310" s="20">
        <v>1</v>
      </c>
      <c r="I2310" s="18">
        <v>11</v>
      </c>
      <c r="J2310" s="18">
        <v>1</v>
      </c>
      <c r="K2310" s="85" t="s">
        <v>30</v>
      </c>
      <c r="L2310" s="69" t="str">
        <f>IF(K2310=[20]Hoja3!$B$2,[20]Hoja3!$A$2,IF(K2310=[20]Hoja3!$B$3,[20]Hoja3!$A$3,IF(K2310=[20]Hoja3!$B$4,[20]Hoja3!$A$4,IF(K2310=[20]Hoja3!$B$5,[20]Hoja3!$A$5,IF(K2310=[20]Hoja3!$B$6,[20]Hoja3!$A$6,IF(K2310=[20]Hoja3!$B$7,[20]Hoja3!$A$7,IF(K2310=[20]Hoja3!$B$8,[20]Hoja3!$A$8,IF(K2310=[20]Hoja3!$B$9,[20]Hoja3!$A$9,IF(K2310=[20]Hoja3!$B$10,[20]Hoja3!$A$10,IF(K2310=[20]Hoja3!$B$11,[20]Hoja3!$A$11,IF(K2310=[20]Hoja3!$B$12,[20]Hoja3!$A$12,IF(K2310=[20]Hoja3!$B$13,[20]Hoja3!$A$13,IF(K2310=[20]Hoja3!$B$14,[20]Hoja3!$A$14,"")))))))))))))</f>
        <v>CCE-05</v>
      </c>
      <c r="M2310" s="19" t="s">
        <v>57</v>
      </c>
      <c r="N2310" s="18">
        <v>0</v>
      </c>
      <c r="O2310" s="21">
        <v>142771200</v>
      </c>
      <c r="P2310" s="22">
        <v>142771200</v>
      </c>
      <c r="Q2310" s="23">
        <v>0</v>
      </c>
      <c r="R2310" s="18">
        <v>0</v>
      </c>
      <c r="S2310" s="19" t="s">
        <v>3697</v>
      </c>
      <c r="T2310" s="19" t="s">
        <v>837</v>
      </c>
      <c r="U2310" s="85"/>
      <c r="V2310" s="85"/>
      <c r="W2310" s="24" t="s">
        <v>3706</v>
      </c>
      <c r="X2310" s="24" t="s">
        <v>3707</v>
      </c>
      <c r="Y2310" s="24" t="s">
        <v>2757</v>
      </c>
    </row>
    <row r="2311" spans="1:25" ht="390" x14ac:dyDescent="0.2">
      <c r="A2311" s="18" t="s">
        <v>3714</v>
      </c>
      <c r="B2311" s="85" t="s">
        <v>3694</v>
      </c>
      <c r="C2311" s="85" t="str">
        <f t="shared" ref="C2311:C2314" si="4">IF(B2311="","",IFERROR(IF(VALUE(MID(B2311,1,4))&gt;0,"",""),"N/A"))</f>
        <v>N/A</v>
      </c>
      <c r="D2311" s="85" t="str">
        <f t="shared" ref="D2311:D2314" si="5">IF(B2311="","",IFERROR(IF(VALUE(MID(B2311,1,4))&gt;0,"",""),"N/A"))</f>
        <v>N/A</v>
      </c>
      <c r="E2311" s="18">
        <v>80101509</v>
      </c>
      <c r="F2311" s="24" t="s">
        <v>3715</v>
      </c>
      <c r="G2311" s="20">
        <v>1</v>
      </c>
      <c r="H2311" s="20">
        <v>1</v>
      </c>
      <c r="I2311" s="18">
        <v>11.5</v>
      </c>
      <c r="J2311" s="18">
        <v>1</v>
      </c>
      <c r="K2311" s="85" t="s">
        <v>30</v>
      </c>
      <c r="L2311" s="69" t="str">
        <f>IF(K2311=[20]Hoja3!$B$2,[20]Hoja3!$A$2,IF(K2311=[20]Hoja3!$B$3,[20]Hoja3!$A$3,IF(K2311=[20]Hoja3!$B$4,[20]Hoja3!$A$4,IF(K2311=[20]Hoja3!$B$5,[20]Hoja3!$A$5,IF(K2311=[20]Hoja3!$B$6,[20]Hoja3!$A$6,IF(K2311=[20]Hoja3!$B$7,[20]Hoja3!$A$7,IF(K2311=[20]Hoja3!$B$8,[20]Hoja3!$A$8,IF(K2311=[20]Hoja3!$B$9,[20]Hoja3!$A$9,IF(K2311=[20]Hoja3!$B$10,[20]Hoja3!$A$10,IF(K2311=[20]Hoja3!$B$11,[20]Hoja3!$A$11,IF(K2311=[20]Hoja3!$B$12,[20]Hoja3!$A$12,IF(K2311=[20]Hoja3!$B$13,[20]Hoja3!$A$13,IF(K2311=[20]Hoja3!$B$14,[20]Hoja3!$A$14,"")))))))))))))</f>
        <v>CCE-05</v>
      </c>
      <c r="M2311" s="19" t="s">
        <v>57</v>
      </c>
      <c r="N2311" s="18">
        <v>0</v>
      </c>
      <c r="O2311" s="21">
        <v>119600000</v>
      </c>
      <c r="P2311" s="21">
        <v>119600000</v>
      </c>
      <c r="Q2311" s="23">
        <v>0</v>
      </c>
      <c r="R2311" s="18">
        <v>0</v>
      </c>
      <c r="S2311" s="19" t="s">
        <v>3697</v>
      </c>
      <c r="T2311" s="19" t="s">
        <v>837</v>
      </c>
      <c r="U2311" s="85"/>
      <c r="V2311" s="85"/>
      <c r="W2311" s="24" t="s">
        <v>3706</v>
      </c>
      <c r="X2311" s="24" t="s">
        <v>3707</v>
      </c>
      <c r="Y2311" s="24" t="s">
        <v>2757</v>
      </c>
    </row>
    <row r="2312" spans="1:25" ht="330" x14ac:dyDescent="0.2">
      <c r="A2312" s="18" t="s">
        <v>3716</v>
      </c>
      <c r="B2312" s="85" t="s">
        <v>3694</v>
      </c>
      <c r="C2312" s="85" t="str">
        <f t="shared" si="4"/>
        <v>N/A</v>
      </c>
      <c r="D2312" s="85" t="str">
        <f t="shared" si="5"/>
        <v>N/A</v>
      </c>
      <c r="E2312" s="18">
        <v>80101504</v>
      </c>
      <c r="F2312" s="24" t="s">
        <v>3717</v>
      </c>
      <c r="G2312" s="20">
        <v>1</v>
      </c>
      <c r="H2312" s="20">
        <v>1</v>
      </c>
      <c r="I2312" s="18">
        <v>12</v>
      </c>
      <c r="J2312" s="18">
        <v>1</v>
      </c>
      <c r="K2312" s="85" t="s">
        <v>30</v>
      </c>
      <c r="L2312" s="69" t="str">
        <f>IF(K2312=[20]Hoja3!$B$2,[20]Hoja3!$A$2,IF(K2312=[20]Hoja3!$B$3,[20]Hoja3!$A$3,IF(K2312=[20]Hoja3!$B$4,[20]Hoja3!$A$4,IF(K2312=[20]Hoja3!$B$5,[20]Hoja3!$A$5,IF(K2312=[20]Hoja3!$B$6,[20]Hoja3!$A$6,IF(K2312=[20]Hoja3!$B$7,[20]Hoja3!$A$7,IF(K2312=[20]Hoja3!$B$8,[20]Hoja3!$A$8,IF(K2312=[20]Hoja3!$B$9,[20]Hoja3!$A$9,IF(K2312=[20]Hoja3!$B$10,[20]Hoja3!$A$10,IF(K2312=[20]Hoja3!$B$11,[20]Hoja3!$A$11,IF(K2312=[20]Hoja3!$B$12,[20]Hoja3!$A$12,IF(K2312=[20]Hoja3!$B$13,[20]Hoja3!$A$13,IF(K2312=[20]Hoja3!$B$14,[20]Hoja3!$A$14,"")))))))))))))</f>
        <v>CCE-05</v>
      </c>
      <c r="M2312" s="19" t="s">
        <v>57</v>
      </c>
      <c r="N2312" s="18">
        <v>0</v>
      </c>
      <c r="O2312" s="21">
        <v>66094212</v>
      </c>
      <c r="P2312" s="21">
        <v>66094212</v>
      </c>
      <c r="Q2312" s="23">
        <v>0</v>
      </c>
      <c r="R2312" s="18">
        <v>0</v>
      </c>
      <c r="S2312" s="19" t="s">
        <v>3697</v>
      </c>
      <c r="T2312" s="19" t="s">
        <v>837</v>
      </c>
      <c r="U2312" s="85"/>
      <c r="V2312" s="85"/>
      <c r="W2312" s="24" t="s">
        <v>3706</v>
      </c>
      <c r="X2312" s="24" t="s">
        <v>3707</v>
      </c>
      <c r="Y2312" s="24" t="s">
        <v>2757</v>
      </c>
    </row>
    <row r="2313" spans="1:25" ht="240" x14ac:dyDescent="0.2">
      <c r="A2313" s="18" t="s">
        <v>3718</v>
      </c>
      <c r="B2313" s="85" t="s">
        <v>3694</v>
      </c>
      <c r="C2313" s="85" t="str">
        <f t="shared" si="4"/>
        <v>N/A</v>
      </c>
      <c r="D2313" s="85" t="str">
        <f t="shared" si="5"/>
        <v>N/A</v>
      </c>
      <c r="E2313" s="18">
        <v>80101504</v>
      </c>
      <c r="F2313" s="24" t="s">
        <v>3719</v>
      </c>
      <c r="G2313" s="20">
        <v>1</v>
      </c>
      <c r="H2313" s="20">
        <v>1</v>
      </c>
      <c r="I2313" s="18">
        <v>9</v>
      </c>
      <c r="J2313" s="18">
        <v>1</v>
      </c>
      <c r="K2313" s="85" t="s">
        <v>30</v>
      </c>
      <c r="L2313" s="69" t="str">
        <f>IF(K2313=[20]Hoja3!$B$2,[20]Hoja3!$A$2,IF(K2313=[20]Hoja3!$B$3,[20]Hoja3!$A$3,IF(K2313=[20]Hoja3!$B$4,[20]Hoja3!$A$4,IF(K2313=[20]Hoja3!$B$5,[20]Hoja3!$A$5,IF(K2313=[20]Hoja3!$B$6,[20]Hoja3!$A$6,IF(K2313=[20]Hoja3!$B$7,[20]Hoja3!$A$7,IF(K2313=[20]Hoja3!$B$8,[20]Hoja3!$A$8,IF(K2313=[20]Hoja3!$B$9,[20]Hoja3!$A$9,IF(K2313=[20]Hoja3!$B$10,[20]Hoja3!$A$10,IF(K2313=[20]Hoja3!$B$11,[20]Hoja3!$A$11,IF(K2313=[20]Hoja3!$B$12,[20]Hoja3!$A$12,IF(K2313=[20]Hoja3!$B$13,[20]Hoja3!$A$13,IF(K2313=[20]Hoja3!$B$14,[20]Hoja3!$A$14,"")))))))))))))</f>
        <v>CCE-05</v>
      </c>
      <c r="M2313" s="19" t="s">
        <v>57</v>
      </c>
      <c r="N2313" s="18">
        <v>0</v>
      </c>
      <c r="O2313" s="21">
        <v>58865175</v>
      </c>
      <c r="P2313" s="21">
        <v>58865175</v>
      </c>
      <c r="Q2313" s="23">
        <v>0</v>
      </c>
      <c r="R2313" s="18">
        <v>0</v>
      </c>
      <c r="S2313" s="19" t="s">
        <v>3697</v>
      </c>
      <c r="T2313" s="19" t="s">
        <v>837</v>
      </c>
      <c r="U2313" s="85"/>
      <c r="V2313" s="85"/>
      <c r="W2313" s="24" t="s">
        <v>3706</v>
      </c>
      <c r="X2313" s="24" t="s">
        <v>3707</v>
      </c>
      <c r="Y2313" s="24" t="s">
        <v>2757</v>
      </c>
    </row>
    <row r="2314" spans="1:25" ht="409.5" x14ac:dyDescent="0.2">
      <c r="A2314" s="24" t="s">
        <v>3720</v>
      </c>
      <c r="B2314" s="24" t="s">
        <v>3694</v>
      </c>
      <c r="C2314" s="24" t="str">
        <f t="shared" si="4"/>
        <v>N/A</v>
      </c>
      <c r="D2314" s="24" t="str">
        <f t="shared" si="5"/>
        <v>N/A</v>
      </c>
      <c r="E2314" s="24">
        <v>80101509</v>
      </c>
      <c r="F2314" s="24" t="s">
        <v>3721</v>
      </c>
      <c r="G2314" s="24">
        <v>1</v>
      </c>
      <c r="H2314" s="24">
        <v>1</v>
      </c>
      <c r="I2314" s="24">
        <v>11</v>
      </c>
      <c r="J2314" s="24">
        <v>1</v>
      </c>
      <c r="K2314" s="24" t="s">
        <v>30</v>
      </c>
      <c r="L2314" s="24" t="str">
        <f>IF(K2314=[20]Hoja3!$B$2,[20]Hoja3!$A$2,IF(K2314=[20]Hoja3!$B$3,[20]Hoja3!$A$3,IF(K2314=[20]Hoja3!$B$4,[20]Hoja3!$A$4,IF(K2314=[20]Hoja3!$B$5,[20]Hoja3!$A$5,IF(K2314=[20]Hoja3!$B$6,[20]Hoja3!$A$6,IF(K2314=[20]Hoja3!$B$7,[20]Hoja3!$A$7,IF(K2314=[20]Hoja3!$B$8,[20]Hoja3!$A$8,IF(K2314=[20]Hoja3!$B$9,[20]Hoja3!$A$9,IF(K2314=[20]Hoja3!$B$10,[20]Hoja3!$A$10,IF(K2314=[20]Hoja3!$B$11,[20]Hoja3!$A$11,IF(K2314=[20]Hoja3!$B$12,[20]Hoja3!$A$12,IF(K2314=[20]Hoja3!$B$13,[20]Hoja3!$A$13,IF(K2314=[20]Hoja3!$B$14,[20]Hoja3!$A$14,"")))))))))))))</f>
        <v>CCE-05</v>
      </c>
      <c r="M2314" s="24" t="s">
        <v>57</v>
      </c>
      <c r="N2314" s="24">
        <v>0</v>
      </c>
      <c r="O2314" s="24">
        <v>89232000</v>
      </c>
      <c r="P2314" s="24">
        <v>89232000</v>
      </c>
      <c r="Q2314" s="24">
        <v>0</v>
      </c>
      <c r="R2314" s="24">
        <v>0</v>
      </c>
      <c r="S2314" s="24" t="s">
        <v>3697</v>
      </c>
      <c r="T2314" s="24" t="s">
        <v>837</v>
      </c>
      <c r="U2314" s="24" t="s">
        <v>3697</v>
      </c>
      <c r="V2314" s="24" t="s">
        <v>34</v>
      </c>
      <c r="W2314" s="24" t="s">
        <v>3706</v>
      </c>
      <c r="X2314" s="24" t="s">
        <v>3707</v>
      </c>
      <c r="Y2314" s="24" t="s">
        <v>2757</v>
      </c>
    </row>
    <row r="2315" spans="1:25" ht="390" x14ac:dyDescent="0.2">
      <c r="A2315" s="24" t="s">
        <v>3722</v>
      </c>
      <c r="B2315" s="24" t="s">
        <v>3694</v>
      </c>
      <c r="C2315" s="24" t="s">
        <v>3695</v>
      </c>
      <c r="D2315" s="24" t="s">
        <v>3695</v>
      </c>
      <c r="E2315" s="24" t="s">
        <v>3723</v>
      </c>
      <c r="F2315" s="24" t="s">
        <v>3724</v>
      </c>
      <c r="G2315" s="24">
        <v>6</v>
      </c>
      <c r="H2315" s="24">
        <v>6</v>
      </c>
      <c r="I2315" s="24" t="s">
        <v>3725</v>
      </c>
      <c r="J2315" s="24">
        <v>1</v>
      </c>
      <c r="K2315" s="24" t="s">
        <v>30</v>
      </c>
      <c r="L2315" s="24" t="str">
        <f>IF(K2315=[21]Hoja3!$B$2,[21]Hoja3!$A$2,IF(K2315=[21]Hoja3!$B$3,[21]Hoja3!$A$3,IF(K2315=[21]Hoja3!$B$4,[21]Hoja3!$A$4,IF(K2315=[21]Hoja3!$B$5,[21]Hoja3!$A$5,IF(K2315=[21]Hoja3!$B$6,[21]Hoja3!$A$6,IF(K2315=[21]Hoja3!$B$7,[21]Hoja3!$A$7,IF(K2315=[21]Hoja3!$B$8,[21]Hoja3!$A$8,IF(K2315=[21]Hoja3!$B$9,[21]Hoja3!$A$9,IF(K2315=[21]Hoja3!$B$10,[21]Hoja3!$A$10,IF(K2315=[21]Hoja3!$B$11,[21]Hoja3!$A$11,IF(K2315=[21]Hoja3!$B$12,[21]Hoja3!$A$12,IF(K2315=[21]Hoja3!$B$13,[21]Hoja3!$A$13,IF(K2315=[21]Hoja3!$B$14,[21]Hoja3!$A$14,"")))))))))))))</f>
        <v>CCE-05</v>
      </c>
      <c r="M2315" s="24" t="s">
        <v>57</v>
      </c>
      <c r="N2315" s="24">
        <v>0</v>
      </c>
      <c r="O2315" s="24">
        <v>83200000</v>
      </c>
      <c r="P2315" s="24">
        <v>83200000</v>
      </c>
      <c r="Q2315" s="24">
        <v>0</v>
      </c>
      <c r="R2315" s="24">
        <v>0</v>
      </c>
      <c r="S2315" s="24" t="s">
        <v>3697</v>
      </c>
      <c r="T2315" s="24" t="s">
        <v>34</v>
      </c>
      <c r="U2315" s="24" t="s">
        <v>3697</v>
      </c>
      <c r="V2315" s="24" t="s">
        <v>34</v>
      </c>
      <c r="W2315" s="24" t="s">
        <v>2756</v>
      </c>
      <c r="X2315" s="24">
        <v>3241000</v>
      </c>
      <c r="Y2315" s="112" t="s">
        <v>2757</v>
      </c>
    </row>
    <row r="2316" spans="1:25" ht="75" x14ac:dyDescent="0.2">
      <c r="A2316" s="24" t="s">
        <v>3726</v>
      </c>
      <c r="B2316" s="24" t="s">
        <v>3727</v>
      </c>
      <c r="C2316" s="24" t="str">
        <f t="shared" ref="C2316:C2328" si="6">IF(B2316="","",IFERROR(IF(VALUE(MID(B2316,1,4))&gt;0,"",""),"N/A"))</f>
        <v>N/A</v>
      </c>
      <c r="D2316" s="24" t="str">
        <f t="shared" ref="D2316:D2328" si="7">IF(B2316="","",IFERROR(IF(VALUE(MID(B2316,1,4))&gt;0,"",""),"N/A"))</f>
        <v>N/A</v>
      </c>
      <c r="E2316" s="24">
        <v>15101506</v>
      </c>
      <c r="F2316" s="24" t="s">
        <v>3728</v>
      </c>
      <c r="G2316" s="24">
        <v>1</v>
      </c>
      <c r="H2316" s="24">
        <v>2</v>
      </c>
      <c r="I2316" s="24">
        <v>10</v>
      </c>
      <c r="J2316" s="24">
        <v>1</v>
      </c>
      <c r="K2316" s="24" t="s">
        <v>2787</v>
      </c>
      <c r="L2316" s="24" t="str">
        <f>IF(K2316=[22]Hoja3!$B$2,[22]Hoja3!$A$2,IF(K2316=[22]Hoja3!$B$3,[22]Hoja3!$A$3,IF(K2316=[22]Hoja3!$B$4,[22]Hoja3!$A$4,IF(K2316=[22]Hoja3!$B$5,[22]Hoja3!$A$5,IF(K2316=[22]Hoja3!$B$6,[22]Hoja3!$A$6,IF(K2316=[22]Hoja3!$B$7,[22]Hoja3!$A$7,IF(K2316=[22]Hoja3!$B$8,[22]Hoja3!$A$8,IF(K2316=[22]Hoja3!$B$9,[22]Hoja3!$A$9,IF(K2316=[22]Hoja3!$B$10,[22]Hoja3!$A$10,IF(K2316=[22]Hoja3!$B$11,[22]Hoja3!$A$11,IF(K2316=[22]Hoja3!$B$12,[22]Hoja3!$A$12,IF(K2316=[22]Hoja3!$B$13,[22]Hoja3!$A$13,IF(K2316=[22]Hoja3!$B$14,[22]Hoja3!$A$14,"")))))))))))))</f>
        <v>CCE-10</v>
      </c>
      <c r="M2316" s="24" t="s">
        <v>47</v>
      </c>
      <c r="N2316" s="24">
        <v>0</v>
      </c>
      <c r="O2316" s="24">
        <v>129620000</v>
      </c>
      <c r="P2316" s="24">
        <v>129620000</v>
      </c>
      <c r="Q2316" s="24">
        <v>0</v>
      </c>
      <c r="R2316" s="24">
        <v>0</v>
      </c>
      <c r="S2316" s="24" t="s">
        <v>33</v>
      </c>
      <c r="T2316" s="24" t="s">
        <v>2825</v>
      </c>
      <c r="U2316" s="24" t="s">
        <v>3654</v>
      </c>
      <c r="V2316" s="24" t="s">
        <v>3655</v>
      </c>
      <c r="W2316" s="24" t="s">
        <v>3729</v>
      </c>
      <c r="X2316" s="24">
        <v>3241000</v>
      </c>
      <c r="Y2316" s="112" t="s">
        <v>3730</v>
      </c>
    </row>
    <row r="2317" spans="1:25" ht="75" x14ac:dyDescent="0.2">
      <c r="A2317" s="24" t="s">
        <v>3731</v>
      </c>
      <c r="B2317" s="24" t="s">
        <v>3727</v>
      </c>
      <c r="C2317" s="24" t="str">
        <f t="shared" si="6"/>
        <v>N/A</v>
      </c>
      <c r="D2317" s="24" t="str">
        <f t="shared" si="7"/>
        <v>N/A</v>
      </c>
      <c r="E2317" s="24">
        <v>25172504</v>
      </c>
      <c r="F2317" s="24" t="s">
        <v>3732</v>
      </c>
      <c r="G2317" s="24">
        <v>5</v>
      </c>
      <c r="H2317" s="24">
        <v>5</v>
      </c>
      <c r="I2317" s="24">
        <v>1</v>
      </c>
      <c r="J2317" s="24">
        <v>1</v>
      </c>
      <c r="K2317" s="24" t="s">
        <v>2787</v>
      </c>
      <c r="L2317" s="24" t="str">
        <f>IF(K2317=[22]Hoja3!$B$2,[22]Hoja3!$A$2,IF(K2317=[22]Hoja3!$B$3,[22]Hoja3!$A$3,IF(K2317=[22]Hoja3!$B$4,[22]Hoja3!$A$4,IF(K2317=[22]Hoja3!$B$5,[22]Hoja3!$A$5,IF(K2317=[22]Hoja3!$B$6,[22]Hoja3!$A$6,IF(K2317=[22]Hoja3!$B$7,[22]Hoja3!$A$7,IF(K2317=[22]Hoja3!$B$8,[22]Hoja3!$A$8,IF(K2317=[22]Hoja3!$B$9,[22]Hoja3!$A$9,IF(K2317=[22]Hoja3!$B$10,[22]Hoja3!$A$10,IF(K2317=[22]Hoja3!$B$11,[22]Hoja3!$A$11,IF(K2317=[22]Hoja3!$B$12,[22]Hoja3!$A$12,IF(K2317=[22]Hoja3!$B$13,[22]Hoja3!$A$13,IF(K2317=[22]Hoja3!$B$14,[22]Hoja3!$A$14,"")))))))))))))</f>
        <v>CCE-10</v>
      </c>
      <c r="M2317" s="24" t="s">
        <v>1084</v>
      </c>
      <c r="N2317" s="24">
        <v>0</v>
      </c>
      <c r="O2317" s="24">
        <v>14000000</v>
      </c>
      <c r="P2317" s="24">
        <f t="shared" ref="P2317" si="8">+O2317</f>
        <v>14000000</v>
      </c>
      <c r="Q2317" s="24">
        <v>0</v>
      </c>
      <c r="R2317" s="24">
        <v>0</v>
      </c>
      <c r="S2317" s="24" t="s">
        <v>33</v>
      </c>
      <c r="T2317" s="24" t="s">
        <v>2825</v>
      </c>
      <c r="U2317" s="24" t="s">
        <v>3654</v>
      </c>
      <c r="V2317" s="24" t="s">
        <v>3655</v>
      </c>
      <c r="W2317" s="24" t="s">
        <v>3729</v>
      </c>
      <c r="X2317" s="24">
        <v>3241000</v>
      </c>
      <c r="Y2317" s="112" t="s">
        <v>3730</v>
      </c>
    </row>
    <row r="2318" spans="1:25" ht="90" x14ac:dyDescent="0.2">
      <c r="A2318" s="24" t="s">
        <v>3733</v>
      </c>
      <c r="B2318" s="24" t="s">
        <v>3734</v>
      </c>
      <c r="C2318" s="24" t="str">
        <f t="shared" si="6"/>
        <v>N/A</v>
      </c>
      <c r="D2318" s="24" t="str">
        <f t="shared" si="7"/>
        <v>N/A</v>
      </c>
      <c r="E2318" s="24">
        <v>44121701</v>
      </c>
      <c r="F2318" s="24" t="s">
        <v>3735</v>
      </c>
      <c r="G2318" s="24">
        <v>3</v>
      </c>
      <c r="H2318" s="24">
        <v>3</v>
      </c>
      <c r="I2318" s="24">
        <v>6</v>
      </c>
      <c r="J2318" s="24">
        <v>1</v>
      </c>
      <c r="K2318" s="24" t="s">
        <v>1251</v>
      </c>
      <c r="L2318" s="24" t="str">
        <f>IF(K2318=[22]Hoja3!$B$2,[22]Hoja3!$A$2,IF(K2318=[22]Hoja3!$B$3,[22]Hoja3!$A$3,IF(K2318=[22]Hoja3!$B$4,[22]Hoja3!$A$4,IF(K2318=[22]Hoja3!$B$5,[22]Hoja3!$A$5,IF(K2318=[22]Hoja3!$B$6,[22]Hoja3!$A$6,IF(K2318=[22]Hoja3!$B$7,[22]Hoja3!$A$7,IF(K2318=[22]Hoja3!$B$8,[22]Hoja3!$A$8,IF(K2318=[22]Hoja3!$B$9,[22]Hoja3!$A$9,IF(K2318=[22]Hoja3!$B$10,[22]Hoja3!$A$10,IF(K2318=[22]Hoja3!$B$11,[22]Hoja3!$A$11,IF(K2318=[22]Hoja3!$B$12,[22]Hoja3!$A$12,IF(K2318=[22]Hoja3!$B$13,[22]Hoja3!$A$13,IF(K2318=[22]Hoja3!$B$14,[22]Hoja3!$A$14,"")))))))))))))</f>
        <v>CCE-99</v>
      </c>
      <c r="M2318" s="24" t="s">
        <v>47</v>
      </c>
      <c r="N2318" s="24">
        <v>0</v>
      </c>
      <c r="O2318" s="24">
        <f>302584000-85000000</f>
        <v>217584000</v>
      </c>
      <c r="P2318" s="24">
        <f>302584000-85000000</f>
        <v>217584000</v>
      </c>
      <c r="Q2318" s="24">
        <v>0</v>
      </c>
      <c r="R2318" s="24">
        <v>0</v>
      </c>
      <c r="S2318" s="24" t="s">
        <v>33</v>
      </c>
      <c r="T2318" s="24" t="s">
        <v>2825</v>
      </c>
      <c r="U2318" s="24" t="s">
        <v>3654</v>
      </c>
      <c r="V2318" s="24" t="s">
        <v>3655</v>
      </c>
      <c r="W2318" s="24" t="s">
        <v>3656</v>
      </c>
      <c r="X2318" s="24">
        <v>3241000</v>
      </c>
      <c r="Y2318" s="112" t="s">
        <v>3736</v>
      </c>
    </row>
    <row r="2319" spans="1:25" ht="75" x14ac:dyDescent="0.2">
      <c r="A2319" s="24" t="s">
        <v>3737</v>
      </c>
      <c r="B2319" s="24" t="s">
        <v>3734</v>
      </c>
      <c r="C2319" s="24" t="str">
        <f t="shared" si="6"/>
        <v>N/A</v>
      </c>
      <c r="D2319" s="24" t="str">
        <f t="shared" si="7"/>
        <v>N/A</v>
      </c>
      <c r="E2319" s="24">
        <v>48101702</v>
      </c>
      <c r="F2319" s="24" t="s">
        <v>3738</v>
      </c>
      <c r="G2319" s="24">
        <v>1</v>
      </c>
      <c r="H2319" s="24">
        <v>2</v>
      </c>
      <c r="I2319" s="24">
        <v>7</v>
      </c>
      <c r="J2319" s="24">
        <v>1</v>
      </c>
      <c r="K2319" s="24" t="s">
        <v>921</v>
      </c>
      <c r="L2319" s="24" t="str">
        <f>IF(K2319=[22]Hoja3!$B$2,[22]Hoja3!$A$2,IF(K2319=[22]Hoja3!$B$3,[22]Hoja3!$A$3,IF(K2319=[22]Hoja3!$B$4,[22]Hoja3!$A$4,IF(K2319=[22]Hoja3!$B$5,[22]Hoja3!$A$5,IF(K2319=[22]Hoja3!$B$6,[22]Hoja3!$A$6,IF(K2319=[22]Hoja3!$B$7,[22]Hoja3!$A$7,IF(K2319=[22]Hoja3!$B$8,[22]Hoja3!$A$8,IF(K2319=[22]Hoja3!$B$9,[22]Hoja3!$A$9,IF(K2319=[22]Hoja3!$B$10,[22]Hoja3!$A$10,IF(K2319=[22]Hoja3!$B$11,[22]Hoja3!$A$11,IF(K2319=[22]Hoja3!$B$12,[22]Hoja3!$A$12,IF(K2319=[22]Hoja3!$B$13,[22]Hoja3!$A$13,IF(K2319=[22]Hoja3!$B$14,[22]Hoja3!$A$14,"")))))))))))))</f>
        <v>CCE-06</v>
      </c>
      <c r="M2319" s="24" t="s">
        <v>917</v>
      </c>
      <c r="N2319" s="24">
        <v>0</v>
      </c>
      <c r="O2319" s="24">
        <v>200000000</v>
      </c>
      <c r="P2319" s="24">
        <v>200000000</v>
      </c>
      <c r="Q2319" s="24">
        <v>0</v>
      </c>
      <c r="R2319" s="24">
        <v>0</v>
      </c>
      <c r="S2319" s="24" t="s">
        <v>33</v>
      </c>
      <c r="T2319" s="24" t="s">
        <v>2825</v>
      </c>
      <c r="U2319" s="24" t="s">
        <v>3654</v>
      </c>
      <c r="V2319" s="24" t="s">
        <v>3655</v>
      </c>
      <c r="W2319" s="24" t="s">
        <v>3739</v>
      </c>
      <c r="X2319" s="24">
        <v>3241000</v>
      </c>
      <c r="Y2319" s="112" t="s">
        <v>3740</v>
      </c>
    </row>
    <row r="2320" spans="1:25" ht="75" x14ac:dyDescent="0.2">
      <c r="A2320" s="24" t="s">
        <v>3741</v>
      </c>
      <c r="B2320" s="24" t="s">
        <v>3734</v>
      </c>
      <c r="C2320" s="24" t="str">
        <f t="shared" si="6"/>
        <v>N/A</v>
      </c>
      <c r="D2320" s="24" t="str">
        <f t="shared" si="7"/>
        <v>N/A</v>
      </c>
      <c r="E2320" s="24">
        <v>48101714</v>
      </c>
      <c r="F2320" s="24" t="s">
        <v>3742</v>
      </c>
      <c r="G2320" s="24">
        <v>4</v>
      </c>
      <c r="H2320" s="24">
        <v>4</v>
      </c>
      <c r="I2320" s="24">
        <v>1</v>
      </c>
      <c r="J2320" s="24">
        <v>1</v>
      </c>
      <c r="K2320" s="24" t="s">
        <v>2787</v>
      </c>
      <c r="L2320" s="24" t="str">
        <f>IF(K2320=[22]Hoja3!$B$2,[22]Hoja3!$A$2,IF(K2320=[22]Hoja3!$B$3,[22]Hoja3!$A$3,IF(K2320=[22]Hoja3!$B$4,[22]Hoja3!$A$4,IF(K2320=[22]Hoja3!$B$5,[22]Hoja3!$A$5,IF(K2320=[22]Hoja3!$B$6,[22]Hoja3!$A$6,IF(K2320=[22]Hoja3!$B$7,[22]Hoja3!$A$7,IF(K2320=[22]Hoja3!$B$8,[22]Hoja3!$A$8,IF(K2320=[22]Hoja3!$B$9,[22]Hoja3!$A$9,IF(K2320=[22]Hoja3!$B$10,[22]Hoja3!$A$10,IF(K2320=[22]Hoja3!$B$11,[22]Hoja3!$A$11,IF(K2320=[22]Hoja3!$B$12,[22]Hoja3!$A$12,IF(K2320=[22]Hoja3!$B$13,[22]Hoja3!$A$13,IF(K2320=[22]Hoja3!$B$14,[22]Hoja3!$A$14,"")))))))))))))</f>
        <v>CCE-10</v>
      </c>
      <c r="M2320" s="24" t="s">
        <v>1084</v>
      </c>
      <c r="N2320" s="24">
        <v>0</v>
      </c>
      <c r="O2320" s="24">
        <v>18261153</v>
      </c>
      <c r="P2320" s="24">
        <v>18261153</v>
      </c>
      <c r="Q2320" s="24">
        <v>0</v>
      </c>
      <c r="R2320" s="24">
        <v>0</v>
      </c>
      <c r="S2320" s="24" t="s">
        <v>33</v>
      </c>
      <c r="T2320" s="24" t="s">
        <v>2825</v>
      </c>
      <c r="U2320" s="24" t="s">
        <v>3654</v>
      </c>
      <c r="V2320" s="24" t="s">
        <v>3655</v>
      </c>
      <c r="W2320" s="24" t="s">
        <v>3656</v>
      </c>
      <c r="X2320" s="24">
        <v>3241000</v>
      </c>
      <c r="Y2320" s="112" t="s">
        <v>3736</v>
      </c>
    </row>
    <row r="2321" spans="1:25" ht="75" x14ac:dyDescent="0.2">
      <c r="A2321" s="24" t="s">
        <v>3743</v>
      </c>
      <c r="B2321" s="24" t="s">
        <v>3744</v>
      </c>
      <c r="C2321" s="24" t="str">
        <f t="shared" si="6"/>
        <v>N/A</v>
      </c>
      <c r="D2321" s="24" t="str">
        <f t="shared" si="7"/>
        <v>N/A</v>
      </c>
      <c r="E2321" s="24">
        <v>48101516</v>
      </c>
      <c r="F2321" s="24" t="s">
        <v>3745</v>
      </c>
      <c r="G2321" s="24">
        <v>4</v>
      </c>
      <c r="H2321" s="24">
        <v>4</v>
      </c>
      <c r="I2321" s="24">
        <v>1</v>
      </c>
      <c r="J2321" s="24">
        <v>1</v>
      </c>
      <c r="K2321" s="24" t="s">
        <v>2787</v>
      </c>
      <c r="L2321" s="24" t="str">
        <f>IF(K2321=[22]Hoja3!$B$2,[22]Hoja3!$A$2,IF(K2321=[22]Hoja3!$B$3,[22]Hoja3!$A$3,IF(K2321=[22]Hoja3!$B$4,[22]Hoja3!$A$4,IF(K2321=[22]Hoja3!$B$5,[22]Hoja3!$A$5,IF(K2321=[22]Hoja3!$B$6,[22]Hoja3!$A$6,IF(K2321=[22]Hoja3!$B$7,[22]Hoja3!$A$7,IF(K2321=[22]Hoja3!$B$8,[22]Hoja3!$A$8,IF(K2321=[22]Hoja3!$B$9,[22]Hoja3!$A$9,IF(K2321=[22]Hoja3!$B$10,[22]Hoja3!$A$10,IF(K2321=[22]Hoja3!$B$11,[22]Hoja3!$A$11,IF(K2321=[22]Hoja3!$B$12,[22]Hoja3!$A$12,IF(K2321=[22]Hoja3!$B$13,[22]Hoja3!$A$13,IF(K2321=[22]Hoja3!$B$14,[22]Hoja3!$A$14,"")))))))))))))</f>
        <v>CCE-10</v>
      </c>
      <c r="M2321" s="24" t="s">
        <v>1084</v>
      </c>
      <c r="N2321" s="24">
        <v>0</v>
      </c>
      <c r="O2321" s="24">
        <v>10647000</v>
      </c>
      <c r="P2321" s="24">
        <v>10647000</v>
      </c>
      <c r="Q2321" s="24">
        <v>0</v>
      </c>
      <c r="R2321" s="24">
        <v>0</v>
      </c>
      <c r="S2321" s="24" t="s">
        <v>33</v>
      </c>
      <c r="T2321" s="24" t="s">
        <v>2825</v>
      </c>
      <c r="U2321" s="24" t="s">
        <v>3654</v>
      </c>
      <c r="V2321" s="24" t="s">
        <v>3655</v>
      </c>
      <c r="W2321" s="24" t="s">
        <v>3656</v>
      </c>
      <c r="X2321" s="24">
        <v>3241000</v>
      </c>
      <c r="Y2321" s="112" t="s">
        <v>3736</v>
      </c>
    </row>
    <row r="2322" spans="1:25" ht="409.5" x14ac:dyDescent="0.2">
      <c r="A2322" s="24" t="s">
        <v>3746</v>
      </c>
      <c r="B2322" s="24" t="s">
        <v>3747</v>
      </c>
      <c r="C2322" s="24" t="str">
        <f t="shared" si="6"/>
        <v>N/A</v>
      </c>
      <c r="D2322" s="24" t="str">
        <f t="shared" si="7"/>
        <v>N/A</v>
      </c>
      <c r="E2322" s="24">
        <v>80131501</v>
      </c>
      <c r="F2322" s="24" t="s">
        <v>3748</v>
      </c>
      <c r="G2322" s="24">
        <v>1</v>
      </c>
      <c r="H2322" s="24">
        <v>1</v>
      </c>
      <c r="I2322" s="24">
        <v>12</v>
      </c>
      <c r="J2322" s="24">
        <v>1</v>
      </c>
      <c r="K2322" s="24" t="s">
        <v>30</v>
      </c>
      <c r="L2322" s="24" t="str">
        <f>IF(K2322=[23]Hoja3!$B$2,[23]Hoja3!$A$2,IF(K2322=[23]Hoja3!$B$3,[23]Hoja3!$A$3,IF(K2322=[23]Hoja3!$B$4,[23]Hoja3!$A$4,IF(K2322=[23]Hoja3!$B$5,[23]Hoja3!$A$5,IF(K2322=[23]Hoja3!$B$6,[23]Hoja3!$A$6,IF(K2322=[23]Hoja3!$B$7,[23]Hoja3!$A$7,IF(K2322=[23]Hoja3!$B$8,[23]Hoja3!$A$8,IF(K2322=[23]Hoja3!$B$9,[23]Hoja3!$A$9,IF(K2322=[23]Hoja3!$B$10,[23]Hoja3!$A$10,IF(K2322=[23]Hoja3!$B$11,[23]Hoja3!$A$11,IF(K2322=[23]Hoja3!$B$12,[23]Hoja3!$A$12,IF(K2322=[23]Hoja3!$B$13,[23]Hoja3!$A$13,IF(K2322=[23]Hoja3!$B$14,[23]Hoja3!$A$14,"")))))))))))))</f>
        <v>CCE-05</v>
      </c>
      <c r="M2322" s="24" t="s">
        <v>3242</v>
      </c>
      <c r="N2322" s="24">
        <v>0</v>
      </c>
      <c r="O2322" s="24">
        <v>7807771156</v>
      </c>
      <c r="P2322" s="24">
        <v>7807771156</v>
      </c>
      <c r="Q2322" s="24">
        <v>0</v>
      </c>
      <c r="R2322" s="24">
        <v>0</v>
      </c>
      <c r="S2322" s="24" t="s">
        <v>33</v>
      </c>
      <c r="T2322" s="24" t="s">
        <v>837</v>
      </c>
      <c r="U2322" s="24" t="s">
        <v>3235</v>
      </c>
      <c r="V2322" s="24" t="s">
        <v>3749</v>
      </c>
      <c r="W2322" s="24" t="s">
        <v>3750</v>
      </c>
      <c r="X2322" s="24">
        <v>32410000</v>
      </c>
      <c r="Y2322" s="112" t="s">
        <v>3751</v>
      </c>
    </row>
    <row r="2323" spans="1:25" ht="150" x14ac:dyDescent="0.2">
      <c r="A2323" s="24">
        <v>3120201</v>
      </c>
      <c r="B2323" s="24" t="s">
        <v>3747</v>
      </c>
      <c r="C2323" s="24" t="str">
        <f t="shared" si="6"/>
        <v>N/A</v>
      </c>
      <c r="D2323" s="24" t="str">
        <f t="shared" si="7"/>
        <v>N/A</v>
      </c>
      <c r="E2323" s="24">
        <v>80131501</v>
      </c>
      <c r="F2323" s="24" t="s">
        <v>3752</v>
      </c>
      <c r="G2323" s="24">
        <v>7</v>
      </c>
      <c r="H2323" s="24">
        <v>7</v>
      </c>
      <c r="I2323" s="24">
        <v>6.5</v>
      </c>
      <c r="J2323" s="24">
        <v>1</v>
      </c>
      <c r="K2323" s="24" t="s">
        <v>30</v>
      </c>
      <c r="L2323" s="24" t="str">
        <f>IF(K2323=[23]Hoja3!$B$2,[23]Hoja3!$A$2,IF(K2323=[23]Hoja3!$B$3,[23]Hoja3!$A$3,IF(K2323=[23]Hoja3!$B$4,[23]Hoja3!$A$4,IF(K2323=[23]Hoja3!$B$5,[23]Hoja3!$A$5,IF(K2323=[23]Hoja3!$B$6,[23]Hoja3!$A$6,IF(K2323=[23]Hoja3!$B$7,[23]Hoja3!$A$7,IF(K2323=[23]Hoja3!$B$8,[23]Hoja3!$A$8,IF(K2323=[23]Hoja3!$B$9,[23]Hoja3!$A$9,IF(K2323=[23]Hoja3!$B$10,[23]Hoja3!$A$10,IF(K2323=[23]Hoja3!$B$11,[23]Hoja3!$A$11,IF(K2323=[23]Hoja3!$B$12,[23]Hoja3!$A$12,IF(K2323=[23]Hoja3!$B$13,[23]Hoja3!$A$13,IF(K2323=[23]Hoja3!$B$14,[23]Hoja3!$A$14,"")))))))))))))</f>
        <v>CCE-05</v>
      </c>
      <c r="M2323" s="24" t="s">
        <v>3242</v>
      </c>
      <c r="N2323" s="24">
        <v>0</v>
      </c>
      <c r="O2323" s="24">
        <v>559641433</v>
      </c>
      <c r="P2323" s="24">
        <v>559641433</v>
      </c>
      <c r="Q2323" s="24">
        <v>0</v>
      </c>
      <c r="R2323" s="24">
        <v>0</v>
      </c>
      <c r="S2323" s="24" t="s">
        <v>33</v>
      </c>
      <c r="T2323" s="24" t="s">
        <v>837</v>
      </c>
      <c r="U2323" s="24" t="s">
        <v>3235</v>
      </c>
      <c r="V2323" s="24" t="s">
        <v>3749</v>
      </c>
      <c r="W2323" s="24" t="s">
        <v>3750</v>
      </c>
      <c r="X2323" s="24">
        <v>32410000</v>
      </c>
      <c r="Y2323" s="112" t="s">
        <v>3751</v>
      </c>
    </row>
    <row r="2324" spans="1:25" ht="150" x14ac:dyDescent="0.2">
      <c r="A2324" s="24">
        <v>3120201</v>
      </c>
      <c r="B2324" s="24" t="s">
        <v>3747</v>
      </c>
      <c r="C2324" s="24" t="str">
        <f t="shared" si="6"/>
        <v>N/A</v>
      </c>
      <c r="D2324" s="24" t="str">
        <f t="shared" si="7"/>
        <v>N/A</v>
      </c>
      <c r="E2324" s="24">
        <v>80131501</v>
      </c>
      <c r="F2324" s="24" t="s">
        <v>3753</v>
      </c>
      <c r="G2324" s="24">
        <v>9</v>
      </c>
      <c r="H2324" s="24">
        <v>9</v>
      </c>
      <c r="I2324" s="24">
        <v>9</v>
      </c>
      <c r="J2324" s="24">
        <v>1</v>
      </c>
      <c r="K2324" s="24" t="s">
        <v>30</v>
      </c>
      <c r="L2324" s="24" t="str">
        <f>IF(K2324=[23]Hoja3!$B$2,[23]Hoja3!$A$2,IF(K2324=[23]Hoja3!$B$3,[23]Hoja3!$A$3,IF(K2324=[23]Hoja3!$B$4,[23]Hoja3!$A$4,IF(K2324=[23]Hoja3!$B$5,[23]Hoja3!$A$5,IF(K2324=[23]Hoja3!$B$6,[23]Hoja3!$A$6,IF(K2324=[23]Hoja3!$B$7,[23]Hoja3!$A$7,IF(K2324=[23]Hoja3!$B$8,[23]Hoja3!$A$8,IF(K2324=[23]Hoja3!$B$9,[23]Hoja3!$A$9,IF(K2324=[23]Hoja3!$B$10,[23]Hoja3!$A$10,IF(K2324=[23]Hoja3!$B$11,[23]Hoja3!$A$11,IF(K2324=[23]Hoja3!$B$12,[23]Hoja3!$A$12,IF(K2324=[23]Hoja3!$B$13,[23]Hoja3!$A$13,IF(K2324=[23]Hoja3!$B$14,[23]Hoja3!$A$14,"")))))))))))))</f>
        <v>CCE-05</v>
      </c>
      <c r="M2324" s="24" t="s">
        <v>3242</v>
      </c>
      <c r="N2324" s="24">
        <v>0</v>
      </c>
      <c r="O2324" s="24">
        <v>183362229</v>
      </c>
      <c r="P2324" s="24">
        <v>183362229</v>
      </c>
      <c r="Q2324" s="24">
        <v>0</v>
      </c>
      <c r="R2324" s="24">
        <v>0</v>
      </c>
      <c r="S2324" s="24" t="s">
        <v>33</v>
      </c>
      <c r="T2324" s="24" t="s">
        <v>837</v>
      </c>
      <c r="U2324" s="24" t="s">
        <v>3235</v>
      </c>
      <c r="V2324" s="24" t="s">
        <v>3749</v>
      </c>
      <c r="W2324" s="24" t="s">
        <v>3750</v>
      </c>
      <c r="X2324" s="24">
        <v>32410000</v>
      </c>
      <c r="Y2324" s="112" t="s">
        <v>3751</v>
      </c>
    </row>
    <row r="2325" spans="1:25" ht="135" x14ac:dyDescent="0.2">
      <c r="A2325" s="24">
        <v>3120201</v>
      </c>
      <c r="B2325" s="24" t="s">
        <v>3747</v>
      </c>
      <c r="C2325" s="24" t="str">
        <f t="shared" si="6"/>
        <v>N/A</v>
      </c>
      <c r="D2325" s="24" t="str">
        <f t="shared" si="7"/>
        <v>N/A</v>
      </c>
      <c r="E2325" s="24">
        <v>80131501</v>
      </c>
      <c r="F2325" s="24" t="s">
        <v>3754</v>
      </c>
      <c r="G2325" s="24">
        <v>10</v>
      </c>
      <c r="H2325" s="24">
        <v>10</v>
      </c>
      <c r="I2325" s="24">
        <v>9</v>
      </c>
      <c r="J2325" s="24">
        <v>1</v>
      </c>
      <c r="K2325" s="24" t="s">
        <v>30</v>
      </c>
      <c r="L2325" s="24" t="str">
        <f>IF(K2325=[23]Hoja3!$B$2,[23]Hoja3!$A$2,IF(K2325=[23]Hoja3!$B$3,[23]Hoja3!$A$3,IF(K2325=[23]Hoja3!$B$4,[23]Hoja3!$A$4,IF(K2325=[23]Hoja3!$B$5,[23]Hoja3!$A$5,IF(K2325=[23]Hoja3!$B$6,[23]Hoja3!$A$6,IF(K2325=[23]Hoja3!$B$7,[23]Hoja3!$A$7,IF(K2325=[23]Hoja3!$B$8,[23]Hoja3!$A$8,IF(K2325=[23]Hoja3!$B$9,[23]Hoja3!$A$9,IF(K2325=[23]Hoja3!$B$10,[23]Hoja3!$A$10,IF(K2325=[23]Hoja3!$B$11,[23]Hoja3!$A$11,IF(K2325=[23]Hoja3!$B$12,[23]Hoja3!$A$12,IF(K2325=[23]Hoja3!$B$13,[23]Hoja3!$A$13,IF(K2325=[23]Hoja3!$B$14,[23]Hoja3!$A$14,"")))))))))))))</f>
        <v>CCE-05</v>
      </c>
      <c r="M2325" s="24" t="s">
        <v>3242</v>
      </c>
      <c r="N2325" s="24">
        <v>0</v>
      </c>
      <c r="O2325" s="24">
        <v>102750921</v>
      </c>
      <c r="P2325" s="24">
        <v>102750921</v>
      </c>
      <c r="Q2325" s="24">
        <v>0</v>
      </c>
      <c r="R2325" s="24">
        <v>0</v>
      </c>
      <c r="S2325" s="24" t="s">
        <v>33</v>
      </c>
      <c r="T2325" s="24" t="s">
        <v>837</v>
      </c>
      <c r="U2325" s="24" t="s">
        <v>3235</v>
      </c>
      <c r="V2325" s="24" t="s">
        <v>3749</v>
      </c>
      <c r="W2325" s="24" t="s">
        <v>3750</v>
      </c>
      <c r="X2325" s="24">
        <v>32410000</v>
      </c>
      <c r="Y2325" s="112" t="s">
        <v>3751</v>
      </c>
    </row>
    <row r="2326" spans="1:25" ht="180" x14ac:dyDescent="0.2">
      <c r="A2326" s="24">
        <v>3120201</v>
      </c>
      <c r="B2326" s="24" t="s">
        <v>3747</v>
      </c>
      <c r="C2326" s="24" t="str">
        <f t="shared" si="6"/>
        <v>N/A</v>
      </c>
      <c r="D2326" s="24" t="str">
        <f t="shared" si="7"/>
        <v>N/A</v>
      </c>
      <c r="E2326" s="24">
        <v>80131501</v>
      </c>
      <c r="F2326" s="24" t="s">
        <v>3755</v>
      </c>
      <c r="G2326" s="24">
        <v>10</v>
      </c>
      <c r="H2326" s="24">
        <v>10</v>
      </c>
      <c r="I2326" s="24">
        <v>9</v>
      </c>
      <c r="J2326" s="24">
        <v>1</v>
      </c>
      <c r="K2326" s="24" t="s">
        <v>30</v>
      </c>
      <c r="L2326" s="24" t="str">
        <f>IF(K2326=[23]Hoja3!$B$2,[23]Hoja3!$A$2,IF(K2326=[23]Hoja3!$B$3,[23]Hoja3!$A$3,IF(K2326=[23]Hoja3!$B$4,[23]Hoja3!$A$4,IF(K2326=[23]Hoja3!$B$5,[23]Hoja3!$A$5,IF(K2326=[23]Hoja3!$B$6,[23]Hoja3!$A$6,IF(K2326=[23]Hoja3!$B$7,[23]Hoja3!$A$7,IF(K2326=[23]Hoja3!$B$8,[23]Hoja3!$A$8,IF(K2326=[23]Hoja3!$B$9,[23]Hoja3!$A$9,IF(K2326=[23]Hoja3!$B$10,[23]Hoja3!$A$10,IF(K2326=[23]Hoja3!$B$11,[23]Hoja3!$A$11,IF(K2326=[23]Hoja3!$B$12,[23]Hoja3!$A$12,IF(K2326=[23]Hoja3!$B$13,[23]Hoja3!$A$13,IF(K2326=[23]Hoja3!$B$14,[23]Hoja3!$A$14,"")))))))))))))</f>
        <v>CCE-05</v>
      </c>
      <c r="M2326" s="24" t="s">
        <v>3242</v>
      </c>
      <c r="N2326" s="24">
        <v>0</v>
      </c>
      <c r="O2326" s="24">
        <v>68363190</v>
      </c>
      <c r="P2326" s="24">
        <v>68363190</v>
      </c>
      <c r="Q2326" s="24">
        <v>0</v>
      </c>
      <c r="R2326" s="24">
        <v>0</v>
      </c>
      <c r="S2326" s="24" t="s">
        <v>33</v>
      </c>
      <c r="T2326" s="24" t="s">
        <v>837</v>
      </c>
      <c r="U2326" s="24" t="s">
        <v>3235</v>
      </c>
      <c r="V2326" s="24" t="s">
        <v>3749</v>
      </c>
      <c r="W2326" s="24" t="s">
        <v>3750</v>
      </c>
      <c r="X2326" s="24">
        <v>32410000</v>
      </c>
      <c r="Y2326" s="112" t="s">
        <v>3751</v>
      </c>
    </row>
    <row r="2327" spans="1:25" ht="135" x14ac:dyDescent="0.2">
      <c r="A2327" s="24">
        <v>3120201</v>
      </c>
      <c r="B2327" s="24" t="s">
        <v>3747</v>
      </c>
      <c r="C2327" s="24" t="str">
        <f t="shared" si="6"/>
        <v>N/A</v>
      </c>
      <c r="D2327" s="24" t="str">
        <f t="shared" si="7"/>
        <v>N/A</v>
      </c>
      <c r="E2327" s="24">
        <v>80131501</v>
      </c>
      <c r="F2327" s="24" t="s">
        <v>3756</v>
      </c>
      <c r="G2327" s="24">
        <v>11</v>
      </c>
      <c r="H2327" s="24">
        <v>11</v>
      </c>
      <c r="I2327" s="24">
        <v>9</v>
      </c>
      <c r="J2327" s="24">
        <v>1</v>
      </c>
      <c r="K2327" s="24" t="s">
        <v>30</v>
      </c>
      <c r="L2327" s="24" t="str">
        <f>IF(K2327=[23]Hoja3!$B$2,[23]Hoja3!$A$2,IF(K2327=[23]Hoja3!$B$3,[23]Hoja3!$A$3,IF(K2327=[23]Hoja3!$B$4,[23]Hoja3!$A$4,IF(K2327=[23]Hoja3!$B$5,[23]Hoja3!$A$5,IF(K2327=[23]Hoja3!$B$6,[23]Hoja3!$A$6,IF(K2327=[23]Hoja3!$B$7,[23]Hoja3!$A$7,IF(K2327=[23]Hoja3!$B$8,[23]Hoja3!$A$8,IF(K2327=[23]Hoja3!$B$9,[23]Hoja3!$A$9,IF(K2327=[23]Hoja3!$B$10,[23]Hoja3!$A$10,IF(K2327=[23]Hoja3!$B$11,[23]Hoja3!$A$11,IF(K2327=[23]Hoja3!$B$12,[23]Hoja3!$A$12,IF(K2327=[23]Hoja3!$B$13,[23]Hoja3!$A$13,IF(K2327=[23]Hoja3!$B$14,[23]Hoja3!$A$14,"")))))))))))))</f>
        <v>CCE-05</v>
      </c>
      <c r="M2327" s="24" t="s">
        <v>3242</v>
      </c>
      <c r="N2327" s="24">
        <v>0</v>
      </c>
      <c r="O2327" s="24">
        <v>30528000</v>
      </c>
      <c r="P2327" s="24">
        <v>30528000</v>
      </c>
      <c r="Q2327" s="24">
        <v>0</v>
      </c>
      <c r="R2327" s="24">
        <v>0</v>
      </c>
      <c r="S2327" s="24" t="s">
        <v>33</v>
      </c>
      <c r="T2327" s="24" t="s">
        <v>837</v>
      </c>
      <c r="U2327" s="24" t="s">
        <v>3235</v>
      </c>
      <c r="V2327" s="24" t="s">
        <v>3749</v>
      </c>
      <c r="W2327" s="24" t="s">
        <v>3750</v>
      </c>
      <c r="X2327" s="24">
        <v>32410000</v>
      </c>
      <c r="Y2327" s="112" t="s">
        <v>3751</v>
      </c>
    </row>
    <row r="2328" spans="1:25" ht="105" x14ac:dyDescent="0.2">
      <c r="A2328" s="24">
        <v>3120201</v>
      </c>
      <c r="B2328" s="24" t="s">
        <v>3747</v>
      </c>
      <c r="C2328" s="24" t="str">
        <f t="shared" si="6"/>
        <v>N/A</v>
      </c>
      <c r="D2328" s="24" t="str">
        <f t="shared" si="7"/>
        <v>N/A</v>
      </c>
      <c r="E2328" s="24">
        <v>80131501</v>
      </c>
      <c r="F2328" s="24" t="s">
        <v>3757</v>
      </c>
      <c r="G2328" s="24">
        <v>7</v>
      </c>
      <c r="H2328" s="24">
        <v>7</v>
      </c>
      <c r="I2328" s="24">
        <v>12</v>
      </c>
      <c r="J2328" s="24">
        <v>1</v>
      </c>
      <c r="K2328" s="24" t="s">
        <v>30</v>
      </c>
      <c r="L2328" s="24" t="str">
        <f>IF(K2328=[23]Hoja3!$B$2,[23]Hoja3!$A$2,IF(K2328=[23]Hoja3!$B$3,[23]Hoja3!$A$3,IF(K2328=[23]Hoja3!$B$4,[23]Hoja3!$A$4,IF(K2328=[23]Hoja3!$B$5,[23]Hoja3!$A$5,IF(K2328=[23]Hoja3!$B$6,[23]Hoja3!$A$6,IF(K2328=[23]Hoja3!$B$7,[23]Hoja3!$A$7,IF(K2328=[23]Hoja3!$B$8,[23]Hoja3!$A$8,IF(K2328=[23]Hoja3!$B$9,[23]Hoja3!$A$9,IF(K2328=[23]Hoja3!$B$10,[23]Hoja3!$A$10,IF(K2328=[23]Hoja3!$B$11,[23]Hoja3!$A$11,IF(K2328=[23]Hoja3!$B$12,[23]Hoja3!$A$12,IF(K2328=[23]Hoja3!$B$13,[23]Hoja3!$A$13,IF(K2328=[23]Hoja3!$B$14,[23]Hoja3!$A$14,"")))))))))))))</f>
        <v>CCE-05</v>
      </c>
      <c r="M2328" s="24" t="s">
        <v>3242</v>
      </c>
      <c r="N2328" s="24">
        <v>0</v>
      </c>
      <c r="O2328" s="24">
        <v>120000000</v>
      </c>
      <c r="P2328" s="24">
        <v>120000000</v>
      </c>
      <c r="Q2328" s="24">
        <v>0</v>
      </c>
      <c r="R2328" s="24">
        <v>0</v>
      </c>
      <c r="S2328" s="24" t="s">
        <v>33</v>
      </c>
      <c r="T2328" s="24" t="s">
        <v>837</v>
      </c>
      <c r="U2328" s="24" t="s">
        <v>3235</v>
      </c>
      <c r="V2328" s="24" t="s">
        <v>3749</v>
      </c>
      <c r="W2328" s="24" t="s">
        <v>3750</v>
      </c>
      <c r="X2328" s="24">
        <v>32410000</v>
      </c>
      <c r="Y2328" s="112" t="s">
        <v>3751</v>
      </c>
    </row>
    <row r="2329" spans="1:25" ht="165" x14ac:dyDescent="0.2">
      <c r="A2329" s="24">
        <v>3120201</v>
      </c>
      <c r="B2329" s="24" t="s">
        <v>3747</v>
      </c>
      <c r="C2329" s="24" t="str">
        <f>IF(B2329="","",IFERROR(IF(VALUE(MID(B2329,1,4))&gt;0,"",""),"N/A"))</f>
        <v>N/A</v>
      </c>
      <c r="D2329" s="24" t="str">
        <f>IF(B2329="","",IFERROR(IF(VALUE(MID(B2329,1,4))&gt;0,"",""),"N/A"))</f>
        <v>N/A</v>
      </c>
      <c r="E2329" s="24">
        <v>80131501</v>
      </c>
      <c r="F2329" s="24" t="s">
        <v>3758</v>
      </c>
      <c r="G2329" s="24">
        <v>10</v>
      </c>
      <c r="H2329" s="24">
        <v>10</v>
      </c>
      <c r="I2329" s="24">
        <v>7</v>
      </c>
      <c r="J2329" s="24">
        <v>1</v>
      </c>
      <c r="K2329" s="24" t="s">
        <v>30</v>
      </c>
      <c r="L2329" s="24" t="str">
        <f>IF(K2329=[23]Hoja3!$B$2,[23]Hoja3!$A$2,IF(K2329=[23]Hoja3!$B$3,[23]Hoja3!$A$3,IF(K2329=[23]Hoja3!$B$4,[23]Hoja3!$A$4,IF(K2329=[23]Hoja3!$B$5,[23]Hoja3!$A$5,IF(K2329=[23]Hoja3!$B$6,[23]Hoja3!$A$6,IF(K2329=[23]Hoja3!$B$7,[23]Hoja3!$A$7,IF(K2329=[23]Hoja3!$B$8,[23]Hoja3!$A$8,IF(K2329=[23]Hoja3!$B$9,[23]Hoja3!$A$9,IF(K2329=[23]Hoja3!$B$10,[23]Hoja3!$A$10,IF(K2329=[23]Hoja3!$B$11,[23]Hoja3!$A$11,IF(K2329=[23]Hoja3!$B$12,[23]Hoja3!$A$12,IF(K2329=[23]Hoja3!$B$13,[23]Hoja3!$A$13,IF(K2329=[23]Hoja3!$B$14,[23]Hoja3!$A$14,"")))))))))))))</f>
        <v>CCE-05</v>
      </c>
      <c r="M2329" s="24" t="s">
        <v>3242</v>
      </c>
      <c r="N2329" s="24">
        <v>0</v>
      </c>
      <c r="O2329" s="24">
        <v>52213280</v>
      </c>
      <c r="P2329" s="24">
        <v>52213280</v>
      </c>
      <c r="Q2329" s="24">
        <v>0</v>
      </c>
      <c r="R2329" s="24">
        <v>0</v>
      </c>
      <c r="S2329" s="24" t="s">
        <v>33</v>
      </c>
      <c r="T2329" s="24" t="s">
        <v>837</v>
      </c>
      <c r="U2329" s="24" t="s">
        <v>3235</v>
      </c>
      <c r="V2329" s="24" t="s">
        <v>3749</v>
      </c>
      <c r="W2329" s="24" t="s">
        <v>3750</v>
      </c>
      <c r="X2329" s="24">
        <v>32410000</v>
      </c>
      <c r="Y2329" s="112" t="s">
        <v>3751</v>
      </c>
    </row>
    <row r="2330" spans="1:25" ht="135" x14ac:dyDescent="0.2">
      <c r="A2330" s="24">
        <v>3120201</v>
      </c>
      <c r="B2330" s="24" t="s">
        <v>3747</v>
      </c>
      <c r="C2330" s="24" t="str">
        <f>IF(B2330="","",IFERROR(IF(VALUE(MID(B2330,1,4))&gt;0,"",""),"N/A"))</f>
        <v>N/A</v>
      </c>
      <c r="D2330" s="24" t="str">
        <f>IF(B2330="","",IFERROR(IF(VALUE(MID(B2330,1,4))&gt;0,"",""),"N/A"))</f>
        <v>N/A</v>
      </c>
      <c r="E2330" s="24">
        <v>80131501</v>
      </c>
      <c r="F2330" s="24" t="s">
        <v>3756</v>
      </c>
      <c r="G2330" s="24">
        <v>11</v>
      </c>
      <c r="H2330" s="24">
        <v>11</v>
      </c>
      <c r="I2330" s="24">
        <v>9</v>
      </c>
      <c r="J2330" s="24">
        <v>1</v>
      </c>
      <c r="K2330" s="24" t="s">
        <v>30</v>
      </c>
      <c r="L2330" s="24" t="str">
        <f>IF(K2330=[23]Hoja3!$B$2,[23]Hoja3!$A$2,IF(K2330=[23]Hoja3!$B$3,[23]Hoja3!$A$3,IF(K2330=[23]Hoja3!$B$4,[23]Hoja3!$A$4,IF(K2330=[23]Hoja3!$B$5,[23]Hoja3!$A$5,IF(K2330=[23]Hoja3!$B$6,[23]Hoja3!$A$6,IF(K2330=[23]Hoja3!$B$7,[23]Hoja3!$A$7,IF(K2330=[23]Hoja3!$B$8,[23]Hoja3!$A$8,IF(K2330=[23]Hoja3!$B$9,[23]Hoja3!$A$9,IF(K2330=[23]Hoja3!$B$10,[23]Hoja3!$A$10,IF(K2330=[23]Hoja3!$B$11,[23]Hoja3!$A$11,IF(K2330=[23]Hoja3!$B$12,[23]Hoja3!$A$12,IF(K2330=[23]Hoja3!$B$13,[23]Hoja3!$A$13,IF(K2330=[23]Hoja3!$B$14,[23]Hoja3!$A$14,"")))))))))))))</f>
        <v>CCE-05</v>
      </c>
      <c r="M2330" s="24" t="s">
        <v>3242</v>
      </c>
      <c r="N2330" s="24">
        <v>0</v>
      </c>
      <c r="O2330" s="24">
        <v>30528000</v>
      </c>
      <c r="P2330" s="24">
        <v>30528000</v>
      </c>
      <c r="Q2330" s="24">
        <v>0</v>
      </c>
      <c r="R2330" s="24">
        <v>0</v>
      </c>
      <c r="S2330" s="24" t="s">
        <v>33</v>
      </c>
      <c r="T2330" s="24" t="s">
        <v>837</v>
      </c>
      <c r="U2330" s="24" t="s">
        <v>3235</v>
      </c>
      <c r="V2330" s="24" t="s">
        <v>3749</v>
      </c>
      <c r="W2330" s="24" t="s">
        <v>3750</v>
      </c>
      <c r="X2330" s="24">
        <v>32410000</v>
      </c>
      <c r="Y2330" s="112" t="s">
        <v>3751</v>
      </c>
    </row>
    <row r="2331" spans="1:25" ht="150" x14ac:dyDescent="0.2">
      <c r="A2331" s="24">
        <v>3120201</v>
      </c>
      <c r="B2331" s="24" t="s">
        <v>3747</v>
      </c>
      <c r="C2331" s="24" t="str">
        <f>IF(B2331="","",IFERROR(IF(VALUE(MID(B2331,1,4))&gt;0,"",""),"N/A"))</f>
        <v>N/A</v>
      </c>
      <c r="D2331" s="24" t="str">
        <f>IF(B2331="","",IFERROR(IF(VALUE(MID(B2331,1,4))&gt;0,"",""),"N/A"))</f>
        <v>N/A</v>
      </c>
      <c r="E2331" s="24">
        <v>80131501</v>
      </c>
      <c r="F2331" s="24" t="s">
        <v>3759</v>
      </c>
      <c r="G2331" s="24">
        <v>1</v>
      </c>
      <c r="H2331" s="24">
        <v>1</v>
      </c>
      <c r="I2331" s="24">
        <v>12</v>
      </c>
      <c r="J2331" s="24">
        <v>1</v>
      </c>
      <c r="K2331" s="24" t="s">
        <v>30</v>
      </c>
      <c r="L2331" s="24" t="str">
        <f>IF(K2331=[23]Hoja3!$B$2,[23]Hoja3!$A$2,IF(K2331=[23]Hoja3!$B$3,[23]Hoja3!$A$3,IF(K2331=[23]Hoja3!$B$4,[23]Hoja3!$A$4,IF(K2331=[23]Hoja3!$B$5,[23]Hoja3!$A$5,IF(K2331=[23]Hoja3!$B$6,[23]Hoja3!$A$6,IF(K2331=[23]Hoja3!$B$7,[23]Hoja3!$A$7,IF(K2331=[23]Hoja3!$B$8,[23]Hoja3!$A$8,IF(K2331=[23]Hoja3!$B$9,[23]Hoja3!$A$9,IF(K2331=[23]Hoja3!$B$10,[23]Hoja3!$A$10,IF(K2331=[23]Hoja3!$B$11,[23]Hoja3!$A$11,IF(K2331=[23]Hoja3!$B$12,[23]Hoja3!$A$12,IF(K2331=[23]Hoja3!$B$13,[23]Hoja3!$A$13,IF(K2331=[23]Hoja3!$B$14,[23]Hoja3!$A$14,"")))))))))))))</f>
        <v>CCE-05</v>
      </c>
      <c r="M2331" s="24" t="s">
        <v>3242</v>
      </c>
      <c r="N2331" s="24">
        <v>0</v>
      </c>
      <c r="O2331" s="24">
        <v>107100000</v>
      </c>
      <c r="P2331" s="24">
        <v>107100000</v>
      </c>
      <c r="Q2331" s="24">
        <v>0</v>
      </c>
      <c r="R2331" s="24">
        <v>0</v>
      </c>
      <c r="S2331" s="24" t="s">
        <v>33</v>
      </c>
      <c r="T2331" s="24" t="s">
        <v>837</v>
      </c>
      <c r="U2331" s="24" t="s">
        <v>3235</v>
      </c>
      <c r="V2331" s="24" t="s">
        <v>3749</v>
      </c>
      <c r="W2331" s="24" t="s">
        <v>3750</v>
      </c>
      <c r="X2331" s="24">
        <v>32410000</v>
      </c>
      <c r="Y2331" s="112" t="s">
        <v>3751</v>
      </c>
    </row>
    <row r="2332" spans="1:25" ht="90" x14ac:dyDescent="0.2">
      <c r="A2332" s="24" t="s">
        <v>3760</v>
      </c>
      <c r="B2332" s="24" t="s">
        <v>3761</v>
      </c>
      <c r="C2332" s="24" t="str">
        <f t="shared" ref="C2332:C2334" si="9">IF(B2332="","",IFERROR(IF(VALUE(MID(B2332,1,4))&gt;0,"",""),"N/A"))</f>
        <v>N/A</v>
      </c>
      <c r="D2332" s="24" t="str">
        <f t="shared" ref="D2332:D2334" si="10">IF(B2332="","",IFERROR(IF(VALUE(MID(B2332,1,4))&gt;0,"",""),"N/A"))</f>
        <v>N/A</v>
      </c>
      <c r="E2332" s="24">
        <v>78111800</v>
      </c>
      <c r="F2332" s="24" t="s">
        <v>3762</v>
      </c>
      <c r="G2332" s="24">
        <v>6</v>
      </c>
      <c r="H2332" s="24">
        <v>6</v>
      </c>
      <c r="I2332" s="24">
        <v>6</v>
      </c>
      <c r="J2332" s="24">
        <v>1</v>
      </c>
      <c r="K2332" s="24" t="s">
        <v>2787</v>
      </c>
      <c r="L2332" s="24" t="str">
        <f>IF(K2332=[22]Hoja3!$B$2,[22]Hoja3!$A$2,IF(K2332=[22]Hoja3!$B$3,[22]Hoja3!$A$3,IF(K2332=[22]Hoja3!$B$4,[22]Hoja3!$A$4,IF(K2332=[22]Hoja3!$B$5,[22]Hoja3!$A$5,IF(K2332=[22]Hoja3!$B$6,[22]Hoja3!$A$6,IF(K2332=[22]Hoja3!$B$7,[22]Hoja3!$A$7,IF(K2332=[22]Hoja3!$B$8,[22]Hoja3!$A$8,IF(K2332=[22]Hoja3!$B$9,[22]Hoja3!$A$9,IF(K2332=[22]Hoja3!$B$10,[22]Hoja3!$A$10,IF(K2332=[22]Hoja3!$B$11,[22]Hoja3!$A$11,IF(K2332=[22]Hoja3!$B$12,[22]Hoja3!$A$12,IF(K2332=[22]Hoja3!$B$13,[22]Hoja3!$A$13,IF(K2332=[22]Hoja3!$B$14,[22]Hoja3!$A$14,"")))))))))))))</f>
        <v>CCE-10</v>
      </c>
      <c r="M2332" s="24" t="s">
        <v>917</v>
      </c>
      <c r="N2332" s="24">
        <v>0</v>
      </c>
      <c r="O2332" s="24">
        <v>86133044</v>
      </c>
      <c r="P2332" s="24">
        <v>86133044</v>
      </c>
      <c r="Q2332" s="24">
        <v>0</v>
      </c>
      <c r="R2332" s="24">
        <v>0</v>
      </c>
      <c r="S2332" s="24" t="s">
        <v>33</v>
      </c>
      <c r="T2332" s="24" t="s">
        <v>2825</v>
      </c>
      <c r="U2332" s="24" t="s">
        <v>3654</v>
      </c>
      <c r="V2332" s="24" t="s">
        <v>3655</v>
      </c>
      <c r="W2332" s="24" t="s">
        <v>3729</v>
      </c>
      <c r="X2332" s="24">
        <v>3241000</v>
      </c>
      <c r="Y2332" s="112" t="s">
        <v>3730</v>
      </c>
    </row>
    <row r="2333" spans="1:25" ht="75" x14ac:dyDescent="0.2">
      <c r="A2333" s="24" t="s">
        <v>3763</v>
      </c>
      <c r="B2333" s="24" t="s">
        <v>3761</v>
      </c>
      <c r="C2333" s="24" t="str">
        <f t="shared" si="9"/>
        <v>N/A</v>
      </c>
      <c r="D2333" s="24" t="str">
        <f t="shared" si="10"/>
        <v>N/A</v>
      </c>
      <c r="E2333" s="24">
        <v>78102203</v>
      </c>
      <c r="F2333" s="24" t="s">
        <v>3764</v>
      </c>
      <c r="G2333" s="24">
        <v>2</v>
      </c>
      <c r="H2333" s="24">
        <v>3</v>
      </c>
      <c r="I2333" s="24">
        <v>6</v>
      </c>
      <c r="J2333" s="24">
        <v>1</v>
      </c>
      <c r="K2333" s="24" t="s">
        <v>921</v>
      </c>
      <c r="L2333" s="24" t="str">
        <f>IF(K2333=[24]Hoja3!$B$2,[24]Hoja3!$A$2,IF(K2333=[24]Hoja3!$B$3,[24]Hoja3!$A$3,IF(K2333=[24]Hoja3!$B$4,[24]Hoja3!$A$4,IF(K2333=[24]Hoja3!$B$5,[24]Hoja3!$A$5,IF(K2333=[24]Hoja3!$B$6,[24]Hoja3!$A$6,IF(K2333=[24]Hoja3!$B$7,[24]Hoja3!$A$7,IF(K2333=[24]Hoja3!$B$8,[24]Hoja3!$A$8,IF(K2333=[24]Hoja3!$B$9,[24]Hoja3!$A$9,IF(K2333=[24]Hoja3!$B$10,[24]Hoja3!$A$10,IF(K2333=[24]Hoja3!$B$11,[24]Hoja3!$A$11,IF(K2333=[24]Hoja3!$B$12,[24]Hoja3!$A$12,IF(K2333=[24]Hoja3!$B$13,[24]Hoja3!$A$13,IF(K2333=[24]Hoja3!$B$14,[24]Hoja3!$A$14,"")))))))))))))</f>
        <v>CCE-06</v>
      </c>
      <c r="M2333" s="24" t="s">
        <v>917</v>
      </c>
      <c r="N2333" s="24">
        <v>0</v>
      </c>
      <c r="O2333" s="24">
        <v>302072308</v>
      </c>
      <c r="P2333" s="24">
        <v>302072308</v>
      </c>
      <c r="Q2333" s="24">
        <v>0</v>
      </c>
      <c r="R2333" s="24">
        <v>0</v>
      </c>
      <c r="S2333" s="24" t="s">
        <v>33</v>
      </c>
      <c r="T2333" s="24" t="s">
        <v>2825</v>
      </c>
      <c r="U2333" s="24" t="s">
        <v>3654</v>
      </c>
      <c r="V2333" s="24" t="s">
        <v>3655</v>
      </c>
      <c r="W2333" s="24" t="s">
        <v>3765</v>
      </c>
      <c r="X2333" s="24">
        <v>3241000</v>
      </c>
      <c r="Y2333" s="112" t="s">
        <v>3766</v>
      </c>
    </row>
    <row r="2334" spans="1:25" ht="75" x14ac:dyDescent="0.2">
      <c r="A2334" s="24" t="s">
        <v>3767</v>
      </c>
      <c r="B2334" s="24" t="s">
        <v>3768</v>
      </c>
      <c r="C2334" s="24" t="str">
        <f t="shared" si="9"/>
        <v>N/A</v>
      </c>
      <c r="D2334" s="24" t="str">
        <f t="shared" si="10"/>
        <v>N/A</v>
      </c>
      <c r="E2334" s="24">
        <v>80161801</v>
      </c>
      <c r="F2334" s="24" t="s">
        <v>3769</v>
      </c>
      <c r="G2334" s="24">
        <v>2</v>
      </c>
      <c r="H2334" s="24">
        <v>2</v>
      </c>
      <c r="I2334" s="24">
        <v>7</v>
      </c>
      <c r="J2334" s="24">
        <v>1</v>
      </c>
      <c r="K2334" s="24" t="s">
        <v>45</v>
      </c>
      <c r="L2334" s="24" t="str">
        <f>IF(K2334=[22]Hoja3!$B$2,[22]Hoja3!$A$2,IF(K2334=[22]Hoja3!$B$3,[22]Hoja3!$A$3,IF(K2334=[22]Hoja3!$B$4,[22]Hoja3!$A$4,IF(K2334=[22]Hoja3!$B$5,[22]Hoja3!$A$5,IF(K2334=[22]Hoja3!$B$6,[22]Hoja3!$A$6,IF(K2334=[22]Hoja3!$B$7,[22]Hoja3!$A$7,IF(K2334=[22]Hoja3!$B$8,[22]Hoja3!$A$8,IF(K2334=[22]Hoja3!$B$9,[22]Hoja3!$A$9,IF(K2334=[22]Hoja3!$B$10,[22]Hoja3!$A$10,IF(K2334=[22]Hoja3!$B$11,[22]Hoja3!$A$11,IF(K2334=[22]Hoja3!$B$12,[22]Hoja3!$A$12,IF(K2334=[22]Hoja3!$B$13,[22]Hoja3!$A$13,IF(K2334=[22]Hoja3!$B$14,[22]Hoja3!$A$14,"")))))))))))))</f>
        <v>CCE-07</v>
      </c>
      <c r="M2334" s="24" t="s">
        <v>47</v>
      </c>
      <c r="N2334" s="24">
        <v>0</v>
      </c>
      <c r="O2334" s="24">
        <v>114857043</v>
      </c>
      <c r="P2334" s="24">
        <v>114890476</v>
      </c>
      <c r="Q2334" s="24">
        <v>0</v>
      </c>
      <c r="R2334" s="24">
        <v>0</v>
      </c>
      <c r="S2334" s="24" t="s">
        <v>33</v>
      </c>
      <c r="T2334" s="24" t="s">
        <v>2825</v>
      </c>
      <c r="U2334" s="24" t="s">
        <v>3654</v>
      </c>
      <c r="V2334" s="24" t="s">
        <v>3655</v>
      </c>
      <c r="W2334" s="24" t="s">
        <v>3739</v>
      </c>
      <c r="X2334" s="24">
        <v>3241000</v>
      </c>
      <c r="Y2334" s="112" t="s">
        <v>3740</v>
      </c>
    </row>
    <row r="2335" spans="1:25" ht="90" x14ac:dyDescent="0.2">
      <c r="A2335" s="24" t="s">
        <v>3770</v>
      </c>
      <c r="B2335" s="24" t="s">
        <v>3768</v>
      </c>
      <c r="C2335" s="24" t="s">
        <v>3695</v>
      </c>
      <c r="D2335" s="24" t="s">
        <v>3695</v>
      </c>
      <c r="E2335" s="24">
        <v>55101519</v>
      </c>
      <c r="F2335" s="24" t="s">
        <v>3771</v>
      </c>
      <c r="G2335" s="24">
        <v>6</v>
      </c>
      <c r="H2335" s="24">
        <v>6</v>
      </c>
      <c r="I2335" s="24">
        <v>6</v>
      </c>
      <c r="J2335" s="24">
        <v>1</v>
      </c>
      <c r="K2335" s="24" t="s">
        <v>2787</v>
      </c>
      <c r="L2335" s="24" t="str">
        <f>IF(K2335=[25]Hoja3!$B$2,[25]Hoja3!$A$2,IF(K2335=[25]Hoja3!$B$3,[25]Hoja3!$A$3,IF(K2335=[25]Hoja3!$B$4,[25]Hoja3!$A$4,IF(K2335=[25]Hoja3!$B$5,[25]Hoja3!$A$5,IF(K2335=[25]Hoja3!$B$6,[25]Hoja3!$A$6,IF(K2335=[25]Hoja3!$B$7,[25]Hoja3!$A$7,IF(K2335=[25]Hoja3!$B$8,[25]Hoja3!$A$8,IF(K2335=[25]Hoja3!$B$9,[25]Hoja3!$A$9,IF(K2335=[25]Hoja3!$B$10,[25]Hoja3!$A$10,IF(K2335=[25]Hoja3!$B$11,[25]Hoja3!$A$11,IF(K2335=[25]Hoja3!$B$12,[25]Hoja3!$A$12,IF(K2335=[25]Hoja3!$B$13,[25]Hoja3!$A$13,IF(K2335=[25]Hoja3!$B$14,[25]Hoja3!$A$14,"")))))))))))))</f>
        <v>CCE-10</v>
      </c>
      <c r="M2335" s="24" t="s">
        <v>47</v>
      </c>
      <c r="N2335" s="24">
        <v>0</v>
      </c>
      <c r="O2335" s="24">
        <v>24339000</v>
      </c>
      <c r="P2335" s="24">
        <v>24339000</v>
      </c>
      <c r="Q2335" s="24">
        <v>0</v>
      </c>
      <c r="R2335" s="24">
        <v>0</v>
      </c>
      <c r="S2335" s="24" t="s">
        <v>3772</v>
      </c>
      <c r="T2335" s="24" t="s">
        <v>3773</v>
      </c>
      <c r="U2335" s="24" t="s">
        <v>3774</v>
      </c>
      <c r="V2335" s="24" t="s">
        <v>3775</v>
      </c>
      <c r="W2335" s="24" t="s">
        <v>3776</v>
      </c>
      <c r="X2335" s="24">
        <v>3241000</v>
      </c>
      <c r="Y2335" s="112" t="s">
        <v>841</v>
      </c>
    </row>
    <row r="2336" spans="1:25" ht="90" x14ac:dyDescent="0.2">
      <c r="A2336" s="24" t="s">
        <v>3777</v>
      </c>
      <c r="B2336" s="24" t="s">
        <v>3768</v>
      </c>
      <c r="C2336" s="24" t="s">
        <v>3695</v>
      </c>
      <c r="D2336" s="24" t="s">
        <v>3695</v>
      </c>
      <c r="E2336" s="24">
        <v>55101504</v>
      </c>
      <c r="F2336" s="24" t="s">
        <v>3778</v>
      </c>
      <c r="G2336" s="24">
        <v>6</v>
      </c>
      <c r="H2336" s="24">
        <v>6</v>
      </c>
      <c r="I2336" s="24">
        <v>12</v>
      </c>
      <c r="J2336" s="24">
        <v>1</v>
      </c>
      <c r="K2336" s="24" t="s">
        <v>30</v>
      </c>
      <c r="L2336" s="24" t="str">
        <f>IF(K2336=[25]Hoja3!$B$2,[25]Hoja3!$A$2,IF(K2336=[25]Hoja3!$B$3,[25]Hoja3!$A$3,IF(K2336=[25]Hoja3!$B$4,[25]Hoja3!$A$4,IF(K2336=[25]Hoja3!$B$5,[25]Hoja3!$A$5,IF(K2336=[25]Hoja3!$B$6,[25]Hoja3!$A$6,IF(K2336=[25]Hoja3!$B$7,[25]Hoja3!$A$7,IF(K2336=[25]Hoja3!$B$8,[25]Hoja3!$A$8,IF(K2336=[25]Hoja3!$B$9,[25]Hoja3!$A$9,IF(K2336=[25]Hoja3!$B$10,[25]Hoja3!$A$10,IF(K2336=[25]Hoja3!$B$11,[25]Hoja3!$A$11,IF(K2336=[25]Hoja3!$B$12,[25]Hoja3!$A$12,IF(K2336=[25]Hoja3!$B$13,[25]Hoja3!$A$13,IF(K2336=[25]Hoja3!$B$14,[25]Hoja3!$A$14,"")))))))))))))</f>
        <v>CCE-05</v>
      </c>
      <c r="M2336" s="24" t="s">
        <v>47</v>
      </c>
      <c r="N2336" s="24">
        <v>0</v>
      </c>
      <c r="O2336" s="24">
        <v>700000</v>
      </c>
      <c r="P2336" s="24">
        <f>+O2336</f>
        <v>700000</v>
      </c>
      <c r="Q2336" s="24">
        <v>0</v>
      </c>
      <c r="R2336" s="24">
        <v>0</v>
      </c>
      <c r="S2336" s="24" t="s">
        <v>3772</v>
      </c>
      <c r="T2336" s="24" t="s">
        <v>3773</v>
      </c>
      <c r="U2336" s="24" t="s">
        <v>3774</v>
      </c>
      <c r="V2336" s="24" t="s">
        <v>3775</v>
      </c>
      <c r="W2336" s="24" t="s">
        <v>3776</v>
      </c>
      <c r="X2336" s="24">
        <v>3241000</v>
      </c>
      <c r="Y2336" s="112" t="s">
        <v>841</v>
      </c>
    </row>
    <row r="2337" spans="1:25" ht="90" x14ac:dyDescent="0.2">
      <c r="A2337" s="24" t="s">
        <v>3779</v>
      </c>
      <c r="B2337" s="24" t="s">
        <v>3768</v>
      </c>
      <c r="C2337" s="24" t="s">
        <v>3695</v>
      </c>
      <c r="D2337" s="24" t="s">
        <v>3695</v>
      </c>
      <c r="E2337" s="24">
        <v>55101504</v>
      </c>
      <c r="F2337" s="24" t="s">
        <v>3780</v>
      </c>
      <c r="G2337" s="24">
        <v>6</v>
      </c>
      <c r="H2337" s="24">
        <v>6</v>
      </c>
      <c r="I2337" s="24">
        <v>12</v>
      </c>
      <c r="J2337" s="24">
        <v>1</v>
      </c>
      <c r="K2337" s="24" t="s">
        <v>30</v>
      </c>
      <c r="L2337" s="24" t="str">
        <f>IF(K2337=[25]Hoja3!$B$2,[25]Hoja3!$A$2,IF(K2337=[25]Hoja3!$B$3,[25]Hoja3!$A$3,IF(K2337=[25]Hoja3!$B$4,[25]Hoja3!$A$4,IF(K2337=[25]Hoja3!$B$5,[25]Hoja3!$A$5,IF(K2337=[25]Hoja3!$B$6,[25]Hoja3!$A$6,IF(K2337=[25]Hoja3!$B$7,[25]Hoja3!$A$7,IF(K2337=[25]Hoja3!$B$8,[25]Hoja3!$A$8,IF(K2337=[25]Hoja3!$B$9,[25]Hoja3!$A$9,IF(K2337=[25]Hoja3!$B$10,[25]Hoja3!$A$10,IF(K2337=[25]Hoja3!$B$11,[25]Hoja3!$A$11,IF(K2337=[25]Hoja3!$B$12,[25]Hoja3!$A$12,IF(K2337=[25]Hoja3!$B$13,[25]Hoja3!$A$13,IF(K2337=[25]Hoja3!$B$14,[25]Hoja3!$A$14,"")))))))))))))</f>
        <v>CCE-05</v>
      </c>
      <c r="M2337" s="24" t="s">
        <v>47</v>
      </c>
      <c r="N2337" s="24">
        <v>0</v>
      </c>
      <c r="O2337" s="24">
        <v>830000</v>
      </c>
      <c r="P2337" s="24">
        <f>+O2337</f>
        <v>830000</v>
      </c>
      <c r="Q2337" s="24">
        <v>0</v>
      </c>
      <c r="R2337" s="24">
        <v>0</v>
      </c>
      <c r="S2337" s="24" t="s">
        <v>3772</v>
      </c>
      <c r="T2337" s="24" t="s">
        <v>3773</v>
      </c>
      <c r="U2337" s="24" t="s">
        <v>3774</v>
      </c>
      <c r="V2337" s="24" t="s">
        <v>3775</v>
      </c>
      <c r="W2337" s="24" t="s">
        <v>3776</v>
      </c>
      <c r="X2337" s="24">
        <v>3241000</v>
      </c>
      <c r="Y2337" s="112" t="s">
        <v>841</v>
      </c>
    </row>
    <row r="2338" spans="1:25" ht="90" x14ac:dyDescent="0.2">
      <c r="A2338" s="24" t="s">
        <v>3781</v>
      </c>
      <c r="B2338" s="24" t="s">
        <v>3768</v>
      </c>
      <c r="C2338" s="24" t="s">
        <v>3695</v>
      </c>
      <c r="D2338" s="24" t="s">
        <v>3695</v>
      </c>
      <c r="E2338" s="24">
        <v>55101506</v>
      </c>
      <c r="F2338" s="24" t="s">
        <v>3782</v>
      </c>
      <c r="G2338" s="24">
        <v>11</v>
      </c>
      <c r="H2338" s="24">
        <v>11</v>
      </c>
      <c r="I2338" s="24">
        <v>12</v>
      </c>
      <c r="J2338" s="24">
        <v>1</v>
      </c>
      <c r="K2338" s="24" t="s">
        <v>30</v>
      </c>
      <c r="L2338" s="24" t="str">
        <f>IF(K2338=[25]Hoja3!$B$2,[25]Hoja3!$A$2,IF(K2338=[25]Hoja3!$B$3,[25]Hoja3!$A$3,IF(K2338=[25]Hoja3!$B$4,[25]Hoja3!$A$4,IF(K2338=[25]Hoja3!$B$5,[25]Hoja3!$A$5,IF(K2338=[25]Hoja3!$B$6,[25]Hoja3!$A$6,IF(K2338=[25]Hoja3!$B$7,[25]Hoja3!$A$7,IF(K2338=[25]Hoja3!$B$8,[25]Hoja3!$A$8,IF(K2338=[25]Hoja3!$B$9,[25]Hoja3!$A$9,IF(K2338=[25]Hoja3!$B$10,[25]Hoja3!$A$10,IF(K2338=[25]Hoja3!$B$11,[25]Hoja3!$A$11,IF(K2338=[25]Hoja3!$B$12,[25]Hoja3!$A$12,IF(K2338=[25]Hoja3!$B$13,[25]Hoja3!$A$13,IF(K2338=[25]Hoja3!$B$14,[25]Hoja3!$A$14,"")))))))))))))</f>
        <v>CCE-05</v>
      </c>
      <c r="M2338" s="24" t="s">
        <v>47</v>
      </c>
      <c r="N2338" s="24">
        <v>0</v>
      </c>
      <c r="O2338" s="24">
        <v>676000</v>
      </c>
      <c r="P2338" s="24">
        <v>676000</v>
      </c>
      <c r="Q2338" s="24">
        <v>0</v>
      </c>
      <c r="R2338" s="24">
        <v>0</v>
      </c>
      <c r="S2338" s="24" t="s">
        <v>3772</v>
      </c>
      <c r="T2338" s="24" t="s">
        <v>3773</v>
      </c>
      <c r="U2338" s="24" t="s">
        <v>3774</v>
      </c>
      <c r="V2338" s="24" t="s">
        <v>3775</v>
      </c>
      <c r="W2338" s="24" t="s">
        <v>3776</v>
      </c>
      <c r="X2338" s="24">
        <v>3241000</v>
      </c>
      <c r="Y2338" s="112" t="s">
        <v>841</v>
      </c>
    </row>
    <row r="2339" spans="1:25" ht="150" x14ac:dyDescent="0.2">
      <c r="A2339" s="24" t="s">
        <v>3783</v>
      </c>
      <c r="B2339" s="24" t="s">
        <v>3768</v>
      </c>
      <c r="C2339" s="24" t="s">
        <v>3695</v>
      </c>
      <c r="D2339" s="24" t="s">
        <v>3695</v>
      </c>
      <c r="E2339" s="24" t="s">
        <v>3784</v>
      </c>
      <c r="F2339" s="24" t="s">
        <v>3785</v>
      </c>
      <c r="G2339" s="24">
        <v>9</v>
      </c>
      <c r="H2339" s="24">
        <v>9</v>
      </c>
      <c r="I2339" s="24">
        <v>12</v>
      </c>
      <c r="J2339" s="24">
        <v>1</v>
      </c>
      <c r="K2339" s="24" t="s">
        <v>30</v>
      </c>
      <c r="L2339" s="24" t="str">
        <f>IF(K2339=[25]Hoja3!$B$2,[25]Hoja3!$A$2,IF(K2339=[25]Hoja3!$B$3,[25]Hoja3!$A$3,IF(K2339=[25]Hoja3!$B$4,[25]Hoja3!$A$4,IF(K2339=[25]Hoja3!$B$5,[25]Hoja3!$A$5,IF(K2339=[25]Hoja3!$B$6,[25]Hoja3!$A$6,IF(K2339=[25]Hoja3!$B$7,[25]Hoja3!$A$7,IF(K2339=[25]Hoja3!$B$8,[25]Hoja3!$A$8,IF(K2339=[25]Hoja3!$B$9,[25]Hoja3!$A$9,IF(K2339=[25]Hoja3!$B$10,[25]Hoja3!$A$10,IF(K2339=[25]Hoja3!$B$11,[25]Hoja3!$A$11,IF(K2339=[25]Hoja3!$B$12,[25]Hoja3!$A$12,IF(K2339=[25]Hoja3!$B$13,[25]Hoja3!$A$13,IF(K2339=[25]Hoja3!$B$14,[25]Hoja3!$A$14,"")))))))))))))</f>
        <v>CCE-05</v>
      </c>
      <c r="M2339" s="24" t="s">
        <v>47</v>
      </c>
      <c r="N2339" s="24">
        <v>0</v>
      </c>
      <c r="O2339" s="24">
        <v>37648000</v>
      </c>
      <c r="P2339" s="24">
        <f>+O2339</f>
        <v>37648000</v>
      </c>
      <c r="Q2339" s="24">
        <v>0</v>
      </c>
      <c r="R2339" s="24">
        <v>0</v>
      </c>
      <c r="S2339" s="24" t="s">
        <v>3772</v>
      </c>
      <c r="T2339" s="24" t="s">
        <v>3773</v>
      </c>
      <c r="U2339" s="24" t="s">
        <v>3774</v>
      </c>
      <c r="V2339" s="24" t="s">
        <v>3775</v>
      </c>
      <c r="W2339" s="24" t="s">
        <v>3786</v>
      </c>
      <c r="X2339" s="24">
        <v>3241000</v>
      </c>
      <c r="Y2339" s="112" t="s">
        <v>3787</v>
      </c>
    </row>
    <row r="2340" spans="1:25" ht="75" x14ac:dyDescent="0.2">
      <c r="A2340" s="24" t="s">
        <v>3788</v>
      </c>
      <c r="B2340" s="24" t="s">
        <v>3789</v>
      </c>
      <c r="C2340" s="24" t="str">
        <f t="shared" ref="C2340:C2344" si="11">IF(B2340="","",IFERROR(IF(VALUE(MID(B2340,1,4))&gt;0,"",""),"N/A"))</f>
        <v>N/A</v>
      </c>
      <c r="D2340" s="24" t="str">
        <f t="shared" ref="D2340:D2344" si="12">IF(B2340="","",IFERROR(IF(VALUE(MID(B2340,1,4))&gt;0,"",""),"N/A"))</f>
        <v>N/A</v>
      </c>
      <c r="E2340" s="24">
        <v>72103302</v>
      </c>
      <c r="F2340" s="24" t="s">
        <v>3790</v>
      </c>
      <c r="G2340" s="24">
        <v>7</v>
      </c>
      <c r="H2340" s="24">
        <v>7</v>
      </c>
      <c r="I2340" s="24">
        <v>7</v>
      </c>
      <c r="J2340" s="24">
        <v>1</v>
      </c>
      <c r="K2340" s="24" t="s">
        <v>2787</v>
      </c>
      <c r="L2340" s="24" t="str">
        <f>IF(K2340=[22]Hoja3!$B$2,[22]Hoja3!$A$2,IF(K2340=[22]Hoja3!$B$3,[22]Hoja3!$A$3,IF(K2340=[22]Hoja3!$B$4,[22]Hoja3!$A$4,IF(K2340=[22]Hoja3!$B$5,[22]Hoja3!$A$5,IF(K2340=[22]Hoja3!$B$6,[22]Hoja3!$A$6,IF(K2340=[22]Hoja3!$B$7,[22]Hoja3!$A$7,IF(K2340=[22]Hoja3!$B$8,[22]Hoja3!$A$8,IF(K2340=[22]Hoja3!$B$9,[22]Hoja3!$A$9,IF(K2340=[22]Hoja3!$B$10,[22]Hoja3!$A$10,IF(K2340=[22]Hoja3!$B$11,[22]Hoja3!$A$11,IF(K2340=[22]Hoja3!$B$12,[22]Hoja3!$A$12,IF(K2340=[22]Hoja3!$B$13,[22]Hoja3!$A$13,IF(K2340=[22]Hoja3!$B$14,[22]Hoja3!$A$14,"")))))))))))))</f>
        <v>CCE-10</v>
      </c>
      <c r="M2340" s="24" t="s">
        <v>917</v>
      </c>
      <c r="N2340" s="24">
        <v>0</v>
      </c>
      <c r="O2340" s="24">
        <v>34700000</v>
      </c>
      <c r="P2340" s="24">
        <v>34700000</v>
      </c>
      <c r="Q2340" s="24">
        <v>0</v>
      </c>
      <c r="R2340" s="24">
        <v>0</v>
      </c>
      <c r="S2340" s="24" t="s">
        <v>33</v>
      </c>
      <c r="T2340" s="24" t="s">
        <v>2825</v>
      </c>
      <c r="U2340" s="24" t="s">
        <v>3654</v>
      </c>
      <c r="V2340" s="24" t="s">
        <v>3655</v>
      </c>
      <c r="W2340" s="24" t="s">
        <v>3729</v>
      </c>
      <c r="X2340" s="24">
        <v>3241000</v>
      </c>
      <c r="Y2340" s="112" t="s">
        <v>3730</v>
      </c>
    </row>
    <row r="2341" spans="1:25" ht="90" x14ac:dyDescent="0.2">
      <c r="A2341" s="24" t="s">
        <v>3791</v>
      </c>
      <c r="B2341" s="24" t="s">
        <v>3789</v>
      </c>
      <c r="C2341" s="24" t="str">
        <f t="shared" si="11"/>
        <v>N/A</v>
      </c>
      <c r="D2341" s="24" t="str">
        <f t="shared" si="12"/>
        <v>N/A</v>
      </c>
      <c r="E2341" s="24">
        <v>78181500</v>
      </c>
      <c r="F2341" s="24" t="s">
        <v>3792</v>
      </c>
      <c r="G2341" s="24">
        <v>1</v>
      </c>
      <c r="H2341" s="24">
        <v>2</v>
      </c>
      <c r="I2341" s="24">
        <v>6</v>
      </c>
      <c r="J2341" s="24">
        <v>1</v>
      </c>
      <c r="K2341" s="24" t="s">
        <v>2787</v>
      </c>
      <c r="L2341" s="24" t="str">
        <f>IF(K2341=[22]Hoja3!$B$2,[22]Hoja3!$A$2,IF(K2341=[22]Hoja3!$B$3,[22]Hoja3!$A$3,IF(K2341=[22]Hoja3!$B$4,[22]Hoja3!$A$4,IF(K2341=[22]Hoja3!$B$5,[22]Hoja3!$A$5,IF(K2341=[22]Hoja3!$B$6,[22]Hoja3!$A$6,IF(K2341=[22]Hoja3!$B$7,[22]Hoja3!$A$7,IF(K2341=[22]Hoja3!$B$8,[22]Hoja3!$A$8,IF(K2341=[22]Hoja3!$B$9,[22]Hoja3!$A$9,IF(K2341=[22]Hoja3!$B$10,[22]Hoja3!$A$10,IF(K2341=[22]Hoja3!$B$11,[22]Hoja3!$A$11,IF(K2341=[22]Hoja3!$B$12,[22]Hoja3!$A$12,IF(K2341=[22]Hoja3!$B$13,[22]Hoja3!$A$13,IF(K2341=[22]Hoja3!$B$14,[22]Hoja3!$A$14,"")))))))))))))</f>
        <v>CCE-10</v>
      </c>
      <c r="M2341" s="24" t="s">
        <v>917</v>
      </c>
      <c r="N2341" s="24">
        <v>0</v>
      </c>
      <c r="O2341" s="24">
        <v>78000000</v>
      </c>
      <c r="P2341" s="24">
        <v>78000000</v>
      </c>
      <c r="Q2341" s="24">
        <v>0</v>
      </c>
      <c r="R2341" s="24">
        <v>0</v>
      </c>
      <c r="S2341" s="24" t="s">
        <v>33</v>
      </c>
      <c r="T2341" s="24" t="s">
        <v>2825</v>
      </c>
      <c r="U2341" s="24" t="s">
        <v>3654</v>
      </c>
      <c r="V2341" s="24" t="s">
        <v>3655</v>
      </c>
      <c r="W2341" s="24" t="s">
        <v>3729</v>
      </c>
      <c r="X2341" s="24">
        <v>3241000</v>
      </c>
      <c r="Y2341" s="112" t="s">
        <v>3730</v>
      </c>
    </row>
    <row r="2342" spans="1:25" ht="75" x14ac:dyDescent="0.2">
      <c r="A2342" s="24" t="s">
        <v>3793</v>
      </c>
      <c r="B2342" s="24" t="s">
        <v>3789</v>
      </c>
      <c r="C2342" s="24" t="str">
        <f t="shared" si="11"/>
        <v>N/A</v>
      </c>
      <c r="D2342" s="24" t="str">
        <f t="shared" si="12"/>
        <v>N/A</v>
      </c>
      <c r="E2342" s="24">
        <v>31162800</v>
      </c>
      <c r="F2342" s="24" t="s">
        <v>3794</v>
      </c>
      <c r="G2342" s="24">
        <v>3</v>
      </c>
      <c r="H2342" s="24">
        <v>4</v>
      </c>
      <c r="I2342" s="24">
        <v>6</v>
      </c>
      <c r="J2342" s="24">
        <v>1</v>
      </c>
      <c r="K2342" s="24" t="s">
        <v>2787</v>
      </c>
      <c r="L2342" s="24" t="str">
        <f>IF(K2342=[22]Hoja3!$B$2,[22]Hoja3!$A$2,IF(K2342=[22]Hoja3!$B$3,[22]Hoja3!$A$3,IF(K2342=[22]Hoja3!$B$4,[22]Hoja3!$A$4,IF(K2342=[22]Hoja3!$B$5,[22]Hoja3!$A$5,IF(K2342=[22]Hoja3!$B$6,[22]Hoja3!$A$6,IF(K2342=[22]Hoja3!$B$7,[22]Hoja3!$A$7,IF(K2342=[22]Hoja3!$B$8,[22]Hoja3!$A$8,IF(K2342=[22]Hoja3!$B$9,[22]Hoja3!$A$9,IF(K2342=[22]Hoja3!$B$10,[22]Hoja3!$A$10,IF(K2342=[22]Hoja3!$B$11,[22]Hoja3!$A$11,IF(K2342=[22]Hoja3!$B$12,[22]Hoja3!$A$12,IF(K2342=[22]Hoja3!$B$13,[22]Hoja3!$A$13,IF(K2342=[22]Hoja3!$B$14,[22]Hoja3!$A$14,"")))))))))))))</f>
        <v>CCE-10</v>
      </c>
      <c r="M2342" s="24" t="s">
        <v>47</v>
      </c>
      <c r="N2342" s="24">
        <v>0</v>
      </c>
      <c r="O2342" s="24">
        <v>78000000</v>
      </c>
      <c r="P2342" s="24">
        <v>78000000</v>
      </c>
      <c r="Q2342" s="24">
        <v>0</v>
      </c>
      <c r="R2342" s="24">
        <v>0</v>
      </c>
      <c r="S2342" s="24" t="s">
        <v>33</v>
      </c>
      <c r="T2342" s="24" t="s">
        <v>2825</v>
      </c>
      <c r="U2342" s="24" t="s">
        <v>3654</v>
      </c>
      <c r="V2342" s="24" t="s">
        <v>3655</v>
      </c>
      <c r="W2342" s="24" t="s">
        <v>3795</v>
      </c>
      <c r="X2342" s="24">
        <v>3241000</v>
      </c>
      <c r="Y2342" s="112" t="s">
        <v>3796</v>
      </c>
    </row>
    <row r="2343" spans="1:25" ht="75" x14ac:dyDescent="0.2">
      <c r="A2343" s="24" t="s">
        <v>3797</v>
      </c>
      <c r="B2343" s="24" t="s">
        <v>3789</v>
      </c>
      <c r="C2343" s="24" t="str">
        <f t="shared" si="11"/>
        <v>N/A</v>
      </c>
      <c r="D2343" s="24" t="str">
        <f t="shared" si="12"/>
        <v>N/A</v>
      </c>
      <c r="E2343" s="24">
        <v>92101501</v>
      </c>
      <c r="F2343" s="24" t="s">
        <v>3798</v>
      </c>
      <c r="G2343" s="24">
        <v>1</v>
      </c>
      <c r="H2343" s="24">
        <v>2</v>
      </c>
      <c r="I2343" s="24">
        <v>8</v>
      </c>
      <c r="J2343" s="24">
        <v>1</v>
      </c>
      <c r="K2343" s="24" t="s">
        <v>51</v>
      </c>
      <c r="L2343" s="24" t="str">
        <f>IF(K2343=[22]Hoja3!$B$2,[22]Hoja3!$A$2,IF(K2343=[22]Hoja3!$B$3,[22]Hoja3!$A$3,IF(K2343=[22]Hoja3!$B$4,[22]Hoja3!$A$4,IF(K2343=[22]Hoja3!$B$5,[22]Hoja3!$A$5,IF(K2343=[22]Hoja3!$B$6,[22]Hoja3!$A$6,IF(K2343=[22]Hoja3!$B$7,[22]Hoja3!$A$7,IF(K2343=[22]Hoja3!$B$8,[22]Hoja3!$A$8,IF(K2343=[22]Hoja3!$B$9,[22]Hoja3!$A$9,IF(K2343=[22]Hoja3!$B$10,[22]Hoja3!$A$10,IF(K2343=[22]Hoja3!$B$11,[22]Hoja3!$A$11,IF(K2343=[22]Hoja3!$B$12,[22]Hoja3!$A$12,IF(K2343=[22]Hoja3!$B$13,[22]Hoja3!$A$13,IF(K2343=[22]Hoja3!$B$14,[22]Hoja3!$A$14,"")))))))))))))</f>
        <v>CCE-02</v>
      </c>
      <c r="M2343" s="24" t="s">
        <v>917</v>
      </c>
      <c r="N2343" s="24">
        <v>0</v>
      </c>
      <c r="O2343" s="24">
        <f>3278057220-724073743</f>
        <v>2553983477</v>
      </c>
      <c r="P2343" s="24">
        <f>3278057220-724073743</f>
        <v>2553983477</v>
      </c>
      <c r="Q2343" s="24">
        <v>0</v>
      </c>
      <c r="R2343" s="24">
        <v>0</v>
      </c>
      <c r="S2343" s="24" t="s">
        <v>33</v>
      </c>
      <c r="T2343" s="24" t="s">
        <v>2825</v>
      </c>
      <c r="U2343" s="24" t="s">
        <v>3654</v>
      </c>
      <c r="V2343" s="24" t="s">
        <v>3655</v>
      </c>
      <c r="W2343" s="24" t="s">
        <v>3799</v>
      </c>
      <c r="X2343" s="24">
        <v>3241000</v>
      </c>
      <c r="Y2343" s="112" t="s">
        <v>3800</v>
      </c>
    </row>
    <row r="2344" spans="1:25" ht="120" x14ac:dyDescent="0.2">
      <c r="A2344" s="24" t="s">
        <v>3801</v>
      </c>
      <c r="B2344" s="24" t="s">
        <v>3789</v>
      </c>
      <c r="C2344" s="24" t="str">
        <f t="shared" si="11"/>
        <v>N/A</v>
      </c>
      <c r="D2344" s="24" t="str">
        <f t="shared" si="12"/>
        <v>N/A</v>
      </c>
      <c r="E2344" s="24">
        <v>76111501</v>
      </c>
      <c r="F2344" s="24" t="s">
        <v>3239</v>
      </c>
      <c r="G2344" s="24">
        <v>1</v>
      </c>
      <c r="H2344" s="24">
        <v>2</v>
      </c>
      <c r="I2344" s="24">
        <v>9</v>
      </c>
      <c r="J2344" s="24">
        <v>1</v>
      </c>
      <c r="K2344" s="24" t="s">
        <v>1251</v>
      </c>
      <c r="L2344" s="24" t="str">
        <f>IF(K2344=[22]Hoja3!$B$2,[22]Hoja3!$A$2,IF(K2344=[22]Hoja3!$B$3,[22]Hoja3!$A$3,IF(K2344=[22]Hoja3!$B$4,[22]Hoja3!$A$4,IF(K2344=[22]Hoja3!$B$5,[22]Hoja3!$A$5,IF(K2344=[22]Hoja3!$B$6,[22]Hoja3!$A$6,IF(K2344=[22]Hoja3!$B$7,[22]Hoja3!$A$7,IF(K2344=[22]Hoja3!$B$8,[22]Hoja3!$A$8,IF(K2344=[22]Hoja3!$B$9,[22]Hoja3!$A$9,IF(K2344=[22]Hoja3!$B$10,[22]Hoja3!$A$10,IF(K2344=[22]Hoja3!$B$11,[22]Hoja3!$A$11,IF(K2344=[22]Hoja3!$B$12,[22]Hoja3!$A$12,IF(K2344=[22]Hoja3!$B$13,[22]Hoja3!$A$13,IF(K2344=[22]Hoja3!$B$14,[22]Hoja3!$A$14,"")))))))))))))</f>
        <v>CCE-99</v>
      </c>
      <c r="M2344" s="24" t="s">
        <v>917</v>
      </c>
      <c r="N2344" s="24">
        <v>0</v>
      </c>
      <c r="O2344" s="24">
        <v>1497000000</v>
      </c>
      <c r="P2344" s="24">
        <v>1497000000</v>
      </c>
      <c r="Q2344" s="24">
        <v>0</v>
      </c>
      <c r="R2344" s="24">
        <v>0</v>
      </c>
      <c r="S2344" s="24" t="s">
        <v>33</v>
      </c>
      <c r="T2344" s="24" t="s">
        <v>2825</v>
      </c>
      <c r="U2344" s="24" t="s">
        <v>3654</v>
      </c>
      <c r="V2344" s="24" t="s">
        <v>3655</v>
      </c>
      <c r="W2344" s="24" t="s">
        <v>3656</v>
      </c>
      <c r="X2344" s="24">
        <v>3241000</v>
      </c>
      <c r="Y2344" s="112" t="s">
        <v>3736</v>
      </c>
    </row>
    <row r="2345" spans="1:25" ht="105" x14ac:dyDescent="0.2">
      <c r="A2345" s="24" t="s">
        <v>3802</v>
      </c>
      <c r="B2345" s="24" t="s">
        <v>3789</v>
      </c>
      <c r="C2345" s="24" t="str">
        <f t="shared" ref="C2345" si="13">IF(B2345="","",IFERROR(IF(VALUE(MID(B2345,1,4))&gt;0,"",""),"N/A"))</f>
        <v>N/A</v>
      </c>
      <c r="D2345" s="24" t="str">
        <f t="shared" ref="D2345" si="14">IF(B2345="","",IFERROR(IF(VALUE(MID(B2345,1,4))&gt;0,"",""),"N/A"))</f>
        <v>N/A</v>
      </c>
      <c r="E2345" s="24" t="s">
        <v>3371</v>
      </c>
      <c r="F2345" s="24" t="s">
        <v>3372</v>
      </c>
      <c r="G2345" s="24">
        <v>1</v>
      </c>
      <c r="H2345" s="24">
        <v>2</v>
      </c>
      <c r="I2345" s="24">
        <v>8.8000000000000007</v>
      </c>
      <c r="J2345" s="24">
        <v>1</v>
      </c>
      <c r="K2345" s="24" t="s">
        <v>51</v>
      </c>
      <c r="L2345" s="24" t="str">
        <f>IF(K2345=[26]Hoja3!$B$2,[26]Hoja3!$A$2,IF(K2345=[26]Hoja3!$B$3,[26]Hoja3!$A$3,IF(K2345=[26]Hoja3!$B$4,[26]Hoja3!$A$4,IF(K2345=[26]Hoja3!$B$5,[26]Hoja3!$A$5,IF(K2345=[26]Hoja3!$B$6,[26]Hoja3!$A$6,IF(K2345=[26]Hoja3!$B$7,[26]Hoja3!$A$7,IF(K2345=[26]Hoja3!$B$8,[26]Hoja3!$A$8,IF(K2345=[26]Hoja3!$B$9,[26]Hoja3!$A$9,IF(K2345=[26]Hoja3!$B$10,[26]Hoja3!$A$10,IF(K2345=[26]Hoja3!$B$11,[26]Hoja3!$A$11,IF(K2345=[26]Hoja3!$B$12,[26]Hoja3!$A$12,IF(K2345=[26]Hoja3!$B$13,[26]Hoja3!$A$13,IF(K2345=[26]Hoja3!$B$14,[26]Hoja3!$A$14,"")))))))))))))</f>
        <v>CCE-02</v>
      </c>
      <c r="M2345" s="24" t="s">
        <v>917</v>
      </c>
      <c r="N2345" s="24">
        <v>0</v>
      </c>
      <c r="O2345" s="24">
        <v>2734088901</v>
      </c>
      <c r="P2345" s="24">
        <v>2734088901</v>
      </c>
      <c r="Q2345" s="24">
        <v>0</v>
      </c>
      <c r="R2345" s="24">
        <v>0</v>
      </c>
      <c r="S2345" s="24" t="s">
        <v>33</v>
      </c>
      <c r="T2345" s="24" t="s">
        <v>2825</v>
      </c>
      <c r="U2345" s="24" t="s">
        <v>3654</v>
      </c>
      <c r="V2345" s="24" t="s">
        <v>3655</v>
      </c>
      <c r="W2345" s="24" t="s">
        <v>3799</v>
      </c>
      <c r="X2345" s="24">
        <v>3241000</v>
      </c>
      <c r="Y2345" s="112" t="s">
        <v>3800</v>
      </c>
    </row>
    <row r="2346" spans="1:25" ht="90" x14ac:dyDescent="0.2">
      <c r="A2346" s="24" t="s">
        <v>3803</v>
      </c>
      <c r="B2346" s="24" t="s">
        <v>3804</v>
      </c>
      <c r="C2346" s="24" t="s">
        <v>3695</v>
      </c>
      <c r="D2346" s="24" t="s">
        <v>3695</v>
      </c>
      <c r="E2346" s="24">
        <v>80111601</v>
      </c>
      <c r="F2346" s="24" t="s">
        <v>3805</v>
      </c>
      <c r="G2346" s="24">
        <v>1</v>
      </c>
      <c r="H2346" s="24">
        <v>1</v>
      </c>
      <c r="I2346" s="24">
        <v>11</v>
      </c>
      <c r="J2346" s="24">
        <v>1</v>
      </c>
      <c r="K2346" s="24" t="s">
        <v>30</v>
      </c>
      <c r="L2346" s="24" t="s">
        <v>31</v>
      </c>
      <c r="M2346" s="24" t="s">
        <v>911</v>
      </c>
      <c r="N2346" s="24">
        <v>0</v>
      </c>
      <c r="O2346" s="24">
        <v>19522272</v>
      </c>
      <c r="P2346" s="24">
        <v>19522272</v>
      </c>
      <c r="Q2346" s="24">
        <v>0</v>
      </c>
      <c r="R2346" s="24">
        <v>0</v>
      </c>
      <c r="S2346" s="24" t="s">
        <v>33</v>
      </c>
      <c r="T2346" s="24" t="s">
        <v>2825</v>
      </c>
      <c r="U2346" s="24" t="s">
        <v>3806</v>
      </c>
      <c r="V2346" s="24" t="s">
        <v>3655</v>
      </c>
      <c r="W2346" s="24" t="s">
        <v>3807</v>
      </c>
      <c r="X2346" s="24">
        <v>3241000</v>
      </c>
      <c r="Y2346" s="112" t="s">
        <v>3808</v>
      </c>
    </row>
    <row r="2347" spans="1:25" ht="90" x14ac:dyDescent="0.2">
      <c r="A2347" s="24" t="s">
        <v>3809</v>
      </c>
      <c r="B2347" s="24" t="s">
        <v>3804</v>
      </c>
      <c r="C2347" s="24" t="s">
        <v>3695</v>
      </c>
      <c r="D2347" s="24" t="s">
        <v>3695</v>
      </c>
      <c r="E2347" s="24">
        <v>80111601</v>
      </c>
      <c r="F2347" s="24" t="s">
        <v>3805</v>
      </c>
      <c r="G2347" s="24">
        <v>1</v>
      </c>
      <c r="H2347" s="24">
        <v>1</v>
      </c>
      <c r="I2347" s="24">
        <v>11</v>
      </c>
      <c r="J2347" s="24">
        <v>1</v>
      </c>
      <c r="K2347" s="24" t="s">
        <v>30</v>
      </c>
      <c r="L2347" s="24" t="s">
        <v>31</v>
      </c>
      <c r="M2347" s="24" t="s">
        <v>911</v>
      </c>
      <c r="N2347" s="24">
        <v>0</v>
      </c>
      <c r="O2347" s="24">
        <v>18302130</v>
      </c>
      <c r="P2347" s="24">
        <v>18302130</v>
      </c>
      <c r="Q2347" s="24">
        <v>0</v>
      </c>
      <c r="R2347" s="24">
        <v>0</v>
      </c>
      <c r="S2347" s="24" t="s">
        <v>33</v>
      </c>
      <c r="T2347" s="24" t="s">
        <v>2825</v>
      </c>
      <c r="U2347" s="24" t="s">
        <v>3806</v>
      </c>
      <c r="V2347" s="24" t="s">
        <v>3655</v>
      </c>
      <c r="W2347" s="24" t="s">
        <v>3807</v>
      </c>
      <c r="X2347" s="24">
        <v>3241000</v>
      </c>
      <c r="Y2347" s="112" t="s">
        <v>3808</v>
      </c>
    </row>
    <row r="2348" spans="1:25" ht="90" x14ac:dyDescent="0.2">
      <c r="A2348" s="24" t="s">
        <v>3810</v>
      </c>
      <c r="B2348" s="24" t="s">
        <v>3804</v>
      </c>
      <c r="C2348" s="24" t="s">
        <v>3695</v>
      </c>
      <c r="D2348" s="24" t="s">
        <v>3695</v>
      </c>
      <c r="E2348" s="24">
        <v>80111601</v>
      </c>
      <c r="F2348" s="24" t="s">
        <v>3805</v>
      </c>
      <c r="G2348" s="24">
        <v>1</v>
      </c>
      <c r="H2348" s="24">
        <v>1</v>
      </c>
      <c r="I2348" s="24">
        <v>11</v>
      </c>
      <c r="J2348" s="24">
        <v>1</v>
      </c>
      <c r="K2348" s="24" t="s">
        <v>30</v>
      </c>
      <c r="L2348" s="24" t="s">
        <v>31</v>
      </c>
      <c r="M2348" s="24" t="s">
        <v>911</v>
      </c>
      <c r="N2348" s="24">
        <v>0</v>
      </c>
      <c r="O2348" s="24">
        <v>19522272</v>
      </c>
      <c r="P2348" s="24">
        <v>19522272</v>
      </c>
      <c r="Q2348" s="24">
        <v>0</v>
      </c>
      <c r="R2348" s="24">
        <v>0</v>
      </c>
      <c r="S2348" s="24" t="s">
        <v>33</v>
      </c>
      <c r="T2348" s="24" t="s">
        <v>2825</v>
      </c>
      <c r="U2348" s="24" t="s">
        <v>3806</v>
      </c>
      <c r="V2348" s="24" t="s">
        <v>3655</v>
      </c>
      <c r="W2348" s="24" t="s">
        <v>3807</v>
      </c>
      <c r="X2348" s="24">
        <v>3241000</v>
      </c>
      <c r="Y2348" s="112" t="s">
        <v>3808</v>
      </c>
    </row>
    <row r="2349" spans="1:25" ht="90" x14ac:dyDescent="0.2">
      <c r="A2349" s="24" t="s">
        <v>3811</v>
      </c>
      <c r="B2349" s="24" t="s">
        <v>3804</v>
      </c>
      <c r="C2349" s="24" t="s">
        <v>3695</v>
      </c>
      <c r="D2349" s="24" t="s">
        <v>3695</v>
      </c>
      <c r="E2349" s="24">
        <v>80111601</v>
      </c>
      <c r="F2349" s="24" t="s">
        <v>3805</v>
      </c>
      <c r="G2349" s="24">
        <v>1</v>
      </c>
      <c r="H2349" s="24">
        <v>1</v>
      </c>
      <c r="I2349" s="24">
        <v>11</v>
      </c>
      <c r="J2349" s="24">
        <v>1</v>
      </c>
      <c r="K2349" s="24" t="s">
        <v>30</v>
      </c>
      <c r="L2349" s="24" t="s">
        <v>31</v>
      </c>
      <c r="M2349" s="24" t="s">
        <v>911</v>
      </c>
      <c r="N2349" s="24">
        <v>0</v>
      </c>
      <c r="O2349" s="24">
        <v>19522272</v>
      </c>
      <c r="P2349" s="24">
        <v>19522272</v>
      </c>
      <c r="Q2349" s="24">
        <v>0</v>
      </c>
      <c r="R2349" s="24">
        <v>0</v>
      </c>
      <c r="S2349" s="24" t="s">
        <v>33</v>
      </c>
      <c r="T2349" s="24" t="s">
        <v>2825</v>
      </c>
      <c r="U2349" s="24" t="s">
        <v>3806</v>
      </c>
      <c r="V2349" s="24" t="s">
        <v>3655</v>
      </c>
      <c r="W2349" s="24" t="s">
        <v>3807</v>
      </c>
      <c r="X2349" s="24">
        <v>3241000</v>
      </c>
      <c r="Y2349" s="112" t="s">
        <v>3808</v>
      </c>
    </row>
    <row r="2350" spans="1:25" ht="90" x14ac:dyDescent="0.2">
      <c r="A2350" s="24" t="s">
        <v>3812</v>
      </c>
      <c r="B2350" s="24" t="s">
        <v>3804</v>
      </c>
      <c r="C2350" s="24" t="s">
        <v>3695</v>
      </c>
      <c r="D2350" s="24" t="s">
        <v>3695</v>
      </c>
      <c r="E2350" s="24">
        <v>80111601</v>
      </c>
      <c r="F2350" s="24" t="s">
        <v>3805</v>
      </c>
      <c r="G2350" s="24">
        <v>1</v>
      </c>
      <c r="H2350" s="24">
        <v>1</v>
      </c>
      <c r="I2350" s="24">
        <v>11</v>
      </c>
      <c r="J2350" s="24">
        <v>1</v>
      </c>
      <c r="K2350" s="24" t="s">
        <v>30</v>
      </c>
      <c r="L2350" s="24" t="s">
        <v>31</v>
      </c>
      <c r="M2350" s="24" t="s">
        <v>911</v>
      </c>
      <c r="N2350" s="24">
        <v>0</v>
      </c>
      <c r="O2350" s="24">
        <v>18302130</v>
      </c>
      <c r="P2350" s="24">
        <v>18302130</v>
      </c>
      <c r="Q2350" s="24">
        <v>0</v>
      </c>
      <c r="R2350" s="24">
        <v>0</v>
      </c>
      <c r="S2350" s="24" t="s">
        <v>33</v>
      </c>
      <c r="T2350" s="24" t="s">
        <v>2825</v>
      </c>
      <c r="U2350" s="24" t="s">
        <v>3806</v>
      </c>
      <c r="V2350" s="24" t="s">
        <v>3655</v>
      </c>
      <c r="W2350" s="24" t="s">
        <v>3807</v>
      </c>
      <c r="X2350" s="24">
        <v>3241000</v>
      </c>
      <c r="Y2350" s="112" t="s">
        <v>3808</v>
      </c>
    </row>
    <row r="2351" spans="1:25" ht="90" x14ac:dyDescent="0.2">
      <c r="A2351" s="24" t="s">
        <v>3813</v>
      </c>
      <c r="B2351" s="24" t="s">
        <v>3804</v>
      </c>
      <c r="C2351" s="24" t="s">
        <v>3695</v>
      </c>
      <c r="D2351" s="24" t="s">
        <v>3695</v>
      </c>
      <c r="E2351" s="24">
        <v>80111601</v>
      </c>
      <c r="F2351" s="24" t="s">
        <v>3805</v>
      </c>
      <c r="G2351" s="24">
        <v>1</v>
      </c>
      <c r="H2351" s="24">
        <v>1</v>
      </c>
      <c r="I2351" s="24">
        <v>11</v>
      </c>
      <c r="J2351" s="24">
        <v>1</v>
      </c>
      <c r="K2351" s="24" t="s">
        <v>30</v>
      </c>
      <c r="L2351" s="24" t="s">
        <v>31</v>
      </c>
      <c r="M2351" s="24" t="s">
        <v>911</v>
      </c>
      <c r="N2351" s="24">
        <v>0</v>
      </c>
      <c r="O2351" s="24">
        <v>19522272</v>
      </c>
      <c r="P2351" s="24">
        <v>19522272</v>
      </c>
      <c r="Q2351" s="24">
        <v>0</v>
      </c>
      <c r="R2351" s="24">
        <v>0</v>
      </c>
      <c r="S2351" s="24" t="s">
        <v>33</v>
      </c>
      <c r="T2351" s="24" t="s">
        <v>2825</v>
      </c>
      <c r="U2351" s="24" t="s">
        <v>3806</v>
      </c>
      <c r="V2351" s="24" t="s">
        <v>3655</v>
      </c>
      <c r="W2351" s="24" t="s">
        <v>3807</v>
      </c>
      <c r="X2351" s="24">
        <v>3241000</v>
      </c>
      <c r="Y2351" s="112" t="s">
        <v>3808</v>
      </c>
    </row>
    <row r="2352" spans="1:25" ht="90" x14ac:dyDescent="0.2">
      <c r="A2352" s="24" t="s">
        <v>3814</v>
      </c>
      <c r="B2352" s="24" t="s">
        <v>3804</v>
      </c>
      <c r="C2352" s="24" t="s">
        <v>3695</v>
      </c>
      <c r="D2352" s="24" t="s">
        <v>3695</v>
      </c>
      <c r="E2352" s="24">
        <v>80111601</v>
      </c>
      <c r="F2352" s="24" t="s">
        <v>3805</v>
      </c>
      <c r="G2352" s="24">
        <v>1</v>
      </c>
      <c r="H2352" s="24">
        <v>1</v>
      </c>
      <c r="I2352" s="24">
        <v>11</v>
      </c>
      <c r="J2352" s="24">
        <v>1</v>
      </c>
      <c r="K2352" s="24" t="s">
        <v>30</v>
      </c>
      <c r="L2352" s="24" t="s">
        <v>31</v>
      </c>
      <c r="M2352" s="24" t="s">
        <v>911</v>
      </c>
      <c r="N2352" s="24">
        <v>0</v>
      </c>
      <c r="O2352" s="24">
        <v>18302130</v>
      </c>
      <c r="P2352" s="24">
        <v>18302130</v>
      </c>
      <c r="Q2352" s="24">
        <v>0</v>
      </c>
      <c r="R2352" s="24">
        <v>0</v>
      </c>
      <c r="S2352" s="24" t="s">
        <v>33</v>
      </c>
      <c r="T2352" s="24" t="s">
        <v>2825</v>
      </c>
      <c r="U2352" s="24" t="s">
        <v>3806</v>
      </c>
      <c r="V2352" s="24" t="s">
        <v>3655</v>
      </c>
      <c r="W2352" s="24" t="s">
        <v>3807</v>
      </c>
      <c r="X2352" s="24">
        <v>3241000</v>
      </c>
      <c r="Y2352" s="112" t="s">
        <v>3808</v>
      </c>
    </row>
    <row r="2353" spans="1:25" ht="90" x14ac:dyDescent="0.2">
      <c r="A2353" s="24" t="s">
        <v>3815</v>
      </c>
      <c r="B2353" s="24" t="s">
        <v>3804</v>
      </c>
      <c r="C2353" s="24" t="s">
        <v>3695</v>
      </c>
      <c r="D2353" s="24" t="s">
        <v>3695</v>
      </c>
      <c r="E2353" s="24">
        <v>80111601</v>
      </c>
      <c r="F2353" s="24" t="s">
        <v>3805</v>
      </c>
      <c r="G2353" s="24">
        <v>1</v>
      </c>
      <c r="H2353" s="24">
        <v>1</v>
      </c>
      <c r="I2353" s="24">
        <v>11</v>
      </c>
      <c r="J2353" s="24">
        <v>1</v>
      </c>
      <c r="K2353" s="24" t="s">
        <v>30</v>
      </c>
      <c r="L2353" s="24" t="s">
        <v>31</v>
      </c>
      <c r="M2353" s="24" t="s">
        <v>911</v>
      </c>
      <c r="N2353" s="24">
        <v>0</v>
      </c>
      <c r="O2353" s="24">
        <v>18302130</v>
      </c>
      <c r="P2353" s="24">
        <v>18302130</v>
      </c>
      <c r="Q2353" s="24">
        <v>0</v>
      </c>
      <c r="R2353" s="24">
        <v>0</v>
      </c>
      <c r="S2353" s="24" t="s">
        <v>33</v>
      </c>
      <c r="T2353" s="24" t="s">
        <v>2825</v>
      </c>
      <c r="U2353" s="24" t="s">
        <v>3806</v>
      </c>
      <c r="V2353" s="24" t="s">
        <v>3655</v>
      </c>
      <c r="W2353" s="24" t="s">
        <v>3807</v>
      </c>
      <c r="X2353" s="24">
        <v>3241000</v>
      </c>
      <c r="Y2353" s="112" t="s">
        <v>3808</v>
      </c>
    </row>
    <row r="2354" spans="1:25" ht="90" x14ac:dyDescent="0.2">
      <c r="A2354" s="24" t="s">
        <v>3816</v>
      </c>
      <c r="B2354" s="24" t="s">
        <v>3804</v>
      </c>
      <c r="C2354" s="24" t="s">
        <v>3695</v>
      </c>
      <c r="D2354" s="24" t="s">
        <v>3695</v>
      </c>
      <c r="E2354" s="24">
        <v>80111601</v>
      </c>
      <c r="F2354" s="24" t="s">
        <v>3805</v>
      </c>
      <c r="G2354" s="24">
        <v>1</v>
      </c>
      <c r="H2354" s="24">
        <v>1</v>
      </c>
      <c r="I2354" s="24">
        <v>11</v>
      </c>
      <c r="J2354" s="24">
        <v>1</v>
      </c>
      <c r="K2354" s="24" t="s">
        <v>30</v>
      </c>
      <c r="L2354" s="24" t="s">
        <v>31</v>
      </c>
      <c r="M2354" s="24" t="s">
        <v>911</v>
      </c>
      <c r="N2354" s="24">
        <v>0</v>
      </c>
      <c r="O2354" s="24">
        <v>18302130</v>
      </c>
      <c r="P2354" s="24">
        <v>18302130</v>
      </c>
      <c r="Q2354" s="24">
        <v>0</v>
      </c>
      <c r="R2354" s="24">
        <v>0</v>
      </c>
      <c r="S2354" s="24" t="s">
        <v>33</v>
      </c>
      <c r="T2354" s="24" t="s">
        <v>2825</v>
      </c>
      <c r="U2354" s="24" t="s">
        <v>3806</v>
      </c>
      <c r="V2354" s="24" t="s">
        <v>3655</v>
      </c>
      <c r="W2354" s="24" t="s">
        <v>3807</v>
      </c>
      <c r="X2354" s="24">
        <v>3241000</v>
      </c>
      <c r="Y2354" s="112" t="s">
        <v>3808</v>
      </c>
    </row>
    <row r="2355" spans="1:25" ht="90" x14ac:dyDescent="0.2">
      <c r="A2355" s="24" t="s">
        <v>3817</v>
      </c>
      <c r="B2355" s="24" t="s">
        <v>3804</v>
      </c>
      <c r="C2355" s="24" t="s">
        <v>3695</v>
      </c>
      <c r="D2355" s="24" t="s">
        <v>3695</v>
      </c>
      <c r="E2355" s="24">
        <v>80111601</v>
      </c>
      <c r="F2355" s="24" t="s">
        <v>3805</v>
      </c>
      <c r="G2355" s="24">
        <v>1</v>
      </c>
      <c r="H2355" s="24">
        <v>1</v>
      </c>
      <c r="I2355" s="24">
        <v>11</v>
      </c>
      <c r="J2355" s="24">
        <v>1</v>
      </c>
      <c r="K2355" s="24" t="s">
        <v>30</v>
      </c>
      <c r="L2355" s="24" t="s">
        <v>31</v>
      </c>
      <c r="M2355" s="24" t="s">
        <v>911</v>
      </c>
      <c r="N2355" s="24">
        <v>0</v>
      </c>
      <c r="O2355" s="24">
        <v>19522272</v>
      </c>
      <c r="P2355" s="24">
        <v>19522272</v>
      </c>
      <c r="Q2355" s="24">
        <v>0</v>
      </c>
      <c r="R2355" s="24">
        <v>0</v>
      </c>
      <c r="S2355" s="24" t="s">
        <v>33</v>
      </c>
      <c r="T2355" s="24" t="s">
        <v>2825</v>
      </c>
      <c r="U2355" s="24" t="s">
        <v>3806</v>
      </c>
      <c r="V2355" s="24" t="s">
        <v>3655</v>
      </c>
      <c r="W2355" s="24" t="s">
        <v>3807</v>
      </c>
      <c r="X2355" s="24">
        <v>3241000</v>
      </c>
      <c r="Y2355" s="112" t="s">
        <v>3808</v>
      </c>
    </row>
    <row r="2356" spans="1:25" ht="90" x14ac:dyDescent="0.2">
      <c r="A2356" s="24" t="s">
        <v>3818</v>
      </c>
      <c r="B2356" s="24" t="s">
        <v>3804</v>
      </c>
      <c r="C2356" s="24" t="s">
        <v>3695</v>
      </c>
      <c r="D2356" s="24" t="s">
        <v>3695</v>
      </c>
      <c r="E2356" s="24">
        <v>80111601</v>
      </c>
      <c r="F2356" s="24" t="s">
        <v>3805</v>
      </c>
      <c r="G2356" s="24">
        <v>1</v>
      </c>
      <c r="H2356" s="24">
        <v>1</v>
      </c>
      <c r="I2356" s="24">
        <v>11</v>
      </c>
      <c r="J2356" s="24">
        <v>1</v>
      </c>
      <c r="K2356" s="24" t="s">
        <v>30</v>
      </c>
      <c r="L2356" s="24" t="s">
        <v>31</v>
      </c>
      <c r="M2356" s="24" t="s">
        <v>911</v>
      </c>
      <c r="N2356" s="24">
        <v>0</v>
      </c>
      <c r="O2356" s="24">
        <v>19522272</v>
      </c>
      <c r="P2356" s="24">
        <v>19522272</v>
      </c>
      <c r="Q2356" s="24">
        <v>0</v>
      </c>
      <c r="R2356" s="24">
        <v>0</v>
      </c>
      <c r="S2356" s="24" t="s">
        <v>33</v>
      </c>
      <c r="T2356" s="24" t="s">
        <v>2825</v>
      </c>
      <c r="U2356" s="24" t="s">
        <v>3806</v>
      </c>
      <c r="V2356" s="24" t="s">
        <v>3655</v>
      </c>
      <c r="W2356" s="24" t="s">
        <v>3807</v>
      </c>
      <c r="X2356" s="24">
        <v>3241000</v>
      </c>
      <c r="Y2356" s="112" t="s">
        <v>3808</v>
      </c>
    </row>
    <row r="2357" spans="1:25" ht="90" x14ac:dyDescent="0.2">
      <c r="A2357" s="24" t="s">
        <v>3819</v>
      </c>
      <c r="B2357" s="24" t="s">
        <v>3804</v>
      </c>
      <c r="C2357" s="24" t="s">
        <v>3695</v>
      </c>
      <c r="D2357" s="24" t="s">
        <v>3695</v>
      </c>
      <c r="E2357" s="24">
        <v>80111601</v>
      </c>
      <c r="F2357" s="24" t="s">
        <v>3805</v>
      </c>
      <c r="G2357" s="24">
        <v>1</v>
      </c>
      <c r="H2357" s="24">
        <v>1</v>
      </c>
      <c r="I2357" s="24">
        <v>11</v>
      </c>
      <c r="J2357" s="24">
        <v>1</v>
      </c>
      <c r="K2357" s="24" t="s">
        <v>30</v>
      </c>
      <c r="L2357" s="24" t="s">
        <v>31</v>
      </c>
      <c r="M2357" s="24" t="s">
        <v>911</v>
      </c>
      <c r="N2357" s="24">
        <v>0</v>
      </c>
      <c r="O2357" s="24">
        <v>19522272</v>
      </c>
      <c r="P2357" s="24">
        <v>19522272</v>
      </c>
      <c r="Q2357" s="24">
        <v>0</v>
      </c>
      <c r="R2357" s="24">
        <v>0</v>
      </c>
      <c r="S2357" s="24" t="s">
        <v>33</v>
      </c>
      <c r="T2357" s="24" t="s">
        <v>2825</v>
      </c>
      <c r="U2357" s="24" t="s">
        <v>3806</v>
      </c>
      <c r="V2357" s="24" t="s">
        <v>3655</v>
      </c>
      <c r="W2357" s="24" t="s">
        <v>3807</v>
      </c>
      <c r="X2357" s="24">
        <v>3241000</v>
      </c>
      <c r="Y2357" s="112" t="s">
        <v>3808</v>
      </c>
    </row>
    <row r="2358" spans="1:25" ht="90" x14ac:dyDescent="0.2">
      <c r="A2358" s="24" t="s">
        <v>3820</v>
      </c>
      <c r="B2358" s="24" t="s">
        <v>3804</v>
      </c>
      <c r="C2358" s="24" t="s">
        <v>3695</v>
      </c>
      <c r="D2358" s="24" t="s">
        <v>3695</v>
      </c>
      <c r="E2358" s="24">
        <v>80111601</v>
      </c>
      <c r="F2358" s="24" t="s">
        <v>3805</v>
      </c>
      <c r="G2358" s="24">
        <v>1</v>
      </c>
      <c r="H2358" s="24">
        <v>1</v>
      </c>
      <c r="I2358" s="24">
        <v>11</v>
      </c>
      <c r="J2358" s="24">
        <v>1</v>
      </c>
      <c r="K2358" s="24" t="s">
        <v>30</v>
      </c>
      <c r="L2358" s="24" t="s">
        <v>31</v>
      </c>
      <c r="M2358" s="24" t="s">
        <v>911</v>
      </c>
      <c r="N2358" s="24">
        <v>0</v>
      </c>
      <c r="O2358" s="24">
        <v>18302130</v>
      </c>
      <c r="P2358" s="24">
        <v>18302130</v>
      </c>
      <c r="Q2358" s="24">
        <v>0</v>
      </c>
      <c r="R2358" s="24">
        <v>0</v>
      </c>
      <c r="S2358" s="24" t="s">
        <v>33</v>
      </c>
      <c r="T2358" s="24" t="s">
        <v>2825</v>
      </c>
      <c r="U2358" s="24" t="s">
        <v>3806</v>
      </c>
      <c r="V2358" s="24" t="s">
        <v>3655</v>
      </c>
      <c r="W2358" s="24" t="s">
        <v>3807</v>
      </c>
      <c r="X2358" s="24">
        <v>3241000</v>
      </c>
      <c r="Y2358" s="112" t="s">
        <v>3808</v>
      </c>
    </row>
    <row r="2359" spans="1:25" ht="90" x14ac:dyDescent="0.2">
      <c r="A2359" s="24" t="s">
        <v>3821</v>
      </c>
      <c r="B2359" s="24" t="s">
        <v>3804</v>
      </c>
      <c r="C2359" s="24" t="s">
        <v>3695</v>
      </c>
      <c r="D2359" s="24" t="s">
        <v>3695</v>
      </c>
      <c r="E2359" s="24">
        <v>80111601</v>
      </c>
      <c r="F2359" s="24" t="s">
        <v>3805</v>
      </c>
      <c r="G2359" s="24">
        <v>1</v>
      </c>
      <c r="H2359" s="24">
        <v>1</v>
      </c>
      <c r="I2359" s="24">
        <v>11</v>
      </c>
      <c r="J2359" s="24">
        <v>1</v>
      </c>
      <c r="K2359" s="24" t="s">
        <v>30</v>
      </c>
      <c r="L2359" s="24" t="s">
        <v>31</v>
      </c>
      <c r="M2359" s="24" t="s">
        <v>911</v>
      </c>
      <c r="N2359" s="24">
        <v>0</v>
      </c>
      <c r="O2359" s="24">
        <v>18302130</v>
      </c>
      <c r="P2359" s="24">
        <v>18302130</v>
      </c>
      <c r="Q2359" s="24">
        <v>0</v>
      </c>
      <c r="R2359" s="24">
        <v>0</v>
      </c>
      <c r="S2359" s="24" t="s">
        <v>33</v>
      </c>
      <c r="T2359" s="24" t="s">
        <v>2825</v>
      </c>
      <c r="U2359" s="24" t="s">
        <v>3806</v>
      </c>
      <c r="V2359" s="24" t="s">
        <v>3655</v>
      </c>
      <c r="W2359" s="24" t="s">
        <v>3807</v>
      </c>
      <c r="X2359" s="24">
        <v>3241000</v>
      </c>
      <c r="Y2359" s="112" t="s">
        <v>3808</v>
      </c>
    </row>
    <row r="2360" spans="1:25" ht="90" x14ac:dyDescent="0.2">
      <c r="A2360" s="24" t="s">
        <v>3822</v>
      </c>
      <c r="B2360" s="24" t="s">
        <v>3804</v>
      </c>
      <c r="C2360" s="24" t="s">
        <v>3695</v>
      </c>
      <c r="D2360" s="24" t="s">
        <v>3695</v>
      </c>
      <c r="E2360" s="24">
        <v>80111601</v>
      </c>
      <c r="F2360" s="24" t="s">
        <v>3805</v>
      </c>
      <c r="G2360" s="24">
        <v>1</v>
      </c>
      <c r="H2360" s="24">
        <v>1</v>
      </c>
      <c r="I2360" s="24">
        <v>11</v>
      </c>
      <c r="J2360" s="24">
        <v>1</v>
      </c>
      <c r="K2360" s="24" t="s">
        <v>30</v>
      </c>
      <c r="L2360" s="24" t="s">
        <v>31</v>
      </c>
      <c r="M2360" s="24" t="s">
        <v>911</v>
      </c>
      <c r="N2360" s="24">
        <v>0</v>
      </c>
      <c r="O2360" s="24">
        <v>19522272</v>
      </c>
      <c r="P2360" s="24">
        <v>19522272</v>
      </c>
      <c r="Q2360" s="24">
        <v>0</v>
      </c>
      <c r="R2360" s="24">
        <v>0</v>
      </c>
      <c r="S2360" s="24" t="s">
        <v>33</v>
      </c>
      <c r="T2360" s="24" t="s">
        <v>2825</v>
      </c>
      <c r="U2360" s="24" t="s">
        <v>3806</v>
      </c>
      <c r="V2360" s="24" t="s">
        <v>3655</v>
      </c>
      <c r="W2360" s="24" t="s">
        <v>3807</v>
      </c>
      <c r="X2360" s="24">
        <v>3241000</v>
      </c>
      <c r="Y2360" s="112" t="s">
        <v>3808</v>
      </c>
    </row>
    <row r="2361" spans="1:25" ht="90" x14ac:dyDescent="0.2">
      <c r="A2361" s="24" t="s">
        <v>3823</v>
      </c>
      <c r="B2361" s="24" t="s">
        <v>3804</v>
      </c>
      <c r="C2361" s="24" t="s">
        <v>3695</v>
      </c>
      <c r="D2361" s="24" t="s">
        <v>3695</v>
      </c>
      <c r="E2361" s="24">
        <v>80111601</v>
      </c>
      <c r="F2361" s="24" t="s">
        <v>3805</v>
      </c>
      <c r="G2361" s="24">
        <v>1</v>
      </c>
      <c r="H2361" s="24">
        <v>1</v>
      </c>
      <c r="I2361" s="24">
        <v>11</v>
      </c>
      <c r="J2361" s="24">
        <v>1</v>
      </c>
      <c r="K2361" s="24" t="s">
        <v>30</v>
      </c>
      <c r="L2361" s="24" t="s">
        <v>31</v>
      </c>
      <c r="M2361" s="24" t="s">
        <v>911</v>
      </c>
      <c r="N2361" s="24">
        <v>0</v>
      </c>
      <c r="O2361" s="24">
        <v>19522272</v>
      </c>
      <c r="P2361" s="24">
        <v>19522272</v>
      </c>
      <c r="Q2361" s="24">
        <v>0</v>
      </c>
      <c r="R2361" s="24">
        <v>0</v>
      </c>
      <c r="S2361" s="24" t="s">
        <v>33</v>
      </c>
      <c r="T2361" s="24" t="s">
        <v>2825</v>
      </c>
      <c r="U2361" s="24" t="s">
        <v>3806</v>
      </c>
      <c r="V2361" s="24" t="s">
        <v>3655</v>
      </c>
      <c r="W2361" s="24" t="s">
        <v>3807</v>
      </c>
      <c r="X2361" s="24">
        <v>3241000</v>
      </c>
      <c r="Y2361" s="112" t="s">
        <v>3808</v>
      </c>
    </row>
    <row r="2362" spans="1:25" ht="90" x14ac:dyDescent="0.2">
      <c r="A2362" s="24" t="s">
        <v>3824</v>
      </c>
      <c r="B2362" s="24" t="s">
        <v>3804</v>
      </c>
      <c r="C2362" s="24" t="s">
        <v>3695</v>
      </c>
      <c r="D2362" s="24" t="s">
        <v>3695</v>
      </c>
      <c r="E2362" s="24">
        <v>80111601</v>
      </c>
      <c r="F2362" s="24" t="s">
        <v>3805</v>
      </c>
      <c r="G2362" s="24">
        <v>1</v>
      </c>
      <c r="H2362" s="24">
        <v>1</v>
      </c>
      <c r="I2362" s="24">
        <v>11</v>
      </c>
      <c r="J2362" s="24">
        <v>1</v>
      </c>
      <c r="K2362" s="24" t="s">
        <v>30</v>
      </c>
      <c r="L2362" s="24" t="s">
        <v>31</v>
      </c>
      <c r="M2362" s="24" t="s">
        <v>911</v>
      </c>
      <c r="N2362" s="24">
        <v>0</v>
      </c>
      <c r="O2362" s="24">
        <v>19522272</v>
      </c>
      <c r="P2362" s="24">
        <v>19522272</v>
      </c>
      <c r="Q2362" s="24">
        <v>0</v>
      </c>
      <c r="R2362" s="24">
        <v>0</v>
      </c>
      <c r="S2362" s="24" t="s">
        <v>33</v>
      </c>
      <c r="T2362" s="24" t="s">
        <v>2825</v>
      </c>
      <c r="U2362" s="24" t="s">
        <v>3806</v>
      </c>
      <c r="V2362" s="24" t="s">
        <v>3655</v>
      </c>
      <c r="W2362" s="24" t="s">
        <v>3807</v>
      </c>
      <c r="X2362" s="24">
        <v>3241000</v>
      </c>
      <c r="Y2362" s="112" t="s">
        <v>3808</v>
      </c>
    </row>
    <row r="2363" spans="1:25" ht="90" x14ac:dyDescent="0.2">
      <c r="A2363" s="24" t="s">
        <v>3825</v>
      </c>
      <c r="B2363" s="24" t="s">
        <v>3804</v>
      </c>
      <c r="C2363" s="24" t="s">
        <v>3695</v>
      </c>
      <c r="D2363" s="24" t="s">
        <v>3695</v>
      </c>
      <c r="E2363" s="24">
        <v>80111601</v>
      </c>
      <c r="F2363" s="24" t="s">
        <v>3805</v>
      </c>
      <c r="G2363" s="24">
        <v>1</v>
      </c>
      <c r="H2363" s="24">
        <v>1</v>
      </c>
      <c r="I2363" s="24">
        <v>11</v>
      </c>
      <c r="J2363" s="24">
        <v>1</v>
      </c>
      <c r="K2363" s="24" t="s">
        <v>30</v>
      </c>
      <c r="L2363" s="24" t="s">
        <v>31</v>
      </c>
      <c r="M2363" s="24" t="s">
        <v>911</v>
      </c>
      <c r="N2363" s="24">
        <v>0</v>
      </c>
      <c r="O2363" s="24">
        <v>19522272</v>
      </c>
      <c r="P2363" s="24">
        <v>19522272</v>
      </c>
      <c r="Q2363" s="24">
        <v>0</v>
      </c>
      <c r="R2363" s="24">
        <v>0</v>
      </c>
      <c r="S2363" s="24" t="s">
        <v>33</v>
      </c>
      <c r="T2363" s="24" t="s">
        <v>2825</v>
      </c>
      <c r="U2363" s="24" t="s">
        <v>3806</v>
      </c>
      <c r="V2363" s="24" t="s">
        <v>3655</v>
      </c>
      <c r="W2363" s="24" t="s">
        <v>3807</v>
      </c>
      <c r="X2363" s="24">
        <v>3241000</v>
      </c>
      <c r="Y2363" s="112" t="s">
        <v>3808</v>
      </c>
    </row>
    <row r="2364" spans="1:25" ht="90" x14ac:dyDescent="0.2">
      <c r="A2364" s="24" t="s">
        <v>3826</v>
      </c>
      <c r="B2364" s="24" t="s">
        <v>3804</v>
      </c>
      <c r="C2364" s="24" t="s">
        <v>3695</v>
      </c>
      <c r="D2364" s="24" t="s">
        <v>3695</v>
      </c>
      <c r="E2364" s="24">
        <v>80111601</v>
      </c>
      <c r="F2364" s="24" t="s">
        <v>3805</v>
      </c>
      <c r="G2364" s="24">
        <v>1</v>
      </c>
      <c r="H2364" s="24">
        <v>1</v>
      </c>
      <c r="I2364" s="24">
        <v>11</v>
      </c>
      <c r="J2364" s="24">
        <v>1</v>
      </c>
      <c r="K2364" s="24" t="s">
        <v>30</v>
      </c>
      <c r="L2364" s="24" t="s">
        <v>31</v>
      </c>
      <c r="M2364" s="24" t="s">
        <v>911</v>
      </c>
      <c r="N2364" s="24">
        <v>0</v>
      </c>
      <c r="O2364" s="24">
        <v>19522272</v>
      </c>
      <c r="P2364" s="24">
        <v>19522272</v>
      </c>
      <c r="Q2364" s="24">
        <v>0</v>
      </c>
      <c r="R2364" s="24">
        <v>0</v>
      </c>
      <c r="S2364" s="24" t="s">
        <v>33</v>
      </c>
      <c r="T2364" s="24" t="s">
        <v>2825</v>
      </c>
      <c r="U2364" s="24" t="s">
        <v>3806</v>
      </c>
      <c r="V2364" s="24" t="s">
        <v>3655</v>
      </c>
      <c r="W2364" s="24" t="s">
        <v>3807</v>
      </c>
      <c r="X2364" s="24">
        <v>3241000</v>
      </c>
      <c r="Y2364" s="112" t="s">
        <v>3808</v>
      </c>
    </row>
    <row r="2365" spans="1:25" ht="90" x14ac:dyDescent="0.2">
      <c r="A2365" s="24" t="s">
        <v>3827</v>
      </c>
      <c r="B2365" s="24" t="s">
        <v>3804</v>
      </c>
      <c r="C2365" s="24" t="s">
        <v>3695</v>
      </c>
      <c r="D2365" s="24" t="s">
        <v>3695</v>
      </c>
      <c r="E2365" s="24">
        <v>80111601</v>
      </c>
      <c r="F2365" s="24" t="s">
        <v>3805</v>
      </c>
      <c r="G2365" s="24">
        <v>1</v>
      </c>
      <c r="H2365" s="24">
        <v>1</v>
      </c>
      <c r="I2365" s="24">
        <v>11</v>
      </c>
      <c r="J2365" s="24">
        <v>1</v>
      </c>
      <c r="K2365" s="24" t="s">
        <v>30</v>
      </c>
      <c r="L2365" s="24" t="s">
        <v>31</v>
      </c>
      <c r="M2365" s="24" t="s">
        <v>911</v>
      </c>
      <c r="N2365" s="24">
        <v>0</v>
      </c>
      <c r="O2365" s="24">
        <v>18302130</v>
      </c>
      <c r="P2365" s="24">
        <v>18302130</v>
      </c>
      <c r="Q2365" s="24">
        <v>0</v>
      </c>
      <c r="R2365" s="24">
        <v>0</v>
      </c>
      <c r="S2365" s="24" t="s">
        <v>33</v>
      </c>
      <c r="T2365" s="24" t="s">
        <v>2825</v>
      </c>
      <c r="U2365" s="24" t="s">
        <v>3806</v>
      </c>
      <c r="V2365" s="24" t="s">
        <v>3655</v>
      </c>
      <c r="W2365" s="24" t="s">
        <v>3807</v>
      </c>
      <c r="X2365" s="24">
        <v>3241000</v>
      </c>
      <c r="Y2365" s="112" t="s">
        <v>3808</v>
      </c>
    </row>
    <row r="2366" spans="1:25" ht="90" x14ac:dyDescent="0.2">
      <c r="A2366" s="24" t="s">
        <v>3828</v>
      </c>
      <c r="B2366" s="24" t="s">
        <v>3804</v>
      </c>
      <c r="C2366" s="24" t="s">
        <v>3695</v>
      </c>
      <c r="D2366" s="24" t="s">
        <v>3695</v>
      </c>
      <c r="E2366" s="24">
        <v>80111601</v>
      </c>
      <c r="F2366" s="24" t="s">
        <v>3805</v>
      </c>
      <c r="G2366" s="24">
        <v>1</v>
      </c>
      <c r="H2366" s="24">
        <v>1</v>
      </c>
      <c r="I2366" s="24">
        <v>11</v>
      </c>
      <c r="J2366" s="24">
        <v>1</v>
      </c>
      <c r="K2366" s="24" t="s">
        <v>30</v>
      </c>
      <c r="L2366" s="24" t="s">
        <v>31</v>
      </c>
      <c r="M2366" s="24" t="s">
        <v>911</v>
      </c>
      <c r="N2366" s="24">
        <v>0</v>
      </c>
      <c r="O2366" s="24">
        <v>18302130</v>
      </c>
      <c r="P2366" s="24">
        <v>18302130</v>
      </c>
      <c r="Q2366" s="24">
        <v>0</v>
      </c>
      <c r="R2366" s="24">
        <v>0</v>
      </c>
      <c r="S2366" s="24" t="s">
        <v>33</v>
      </c>
      <c r="T2366" s="24" t="s">
        <v>2825</v>
      </c>
      <c r="U2366" s="24" t="s">
        <v>3806</v>
      </c>
      <c r="V2366" s="24" t="s">
        <v>3655</v>
      </c>
      <c r="W2366" s="24" t="s">
        <v>3807</v>
      </c>
      <c r="X2366" s="24">
        <v>3241000</v>
      </c>
      <c r="Y2366" s="112" t="s">
        <v>3808</v>
      </c>
    </row>
    <row r="2367" spans="1:25" ht="90" x14ac:dyDescent="0.2">
      <c r="A2367" s="24" t="s">
        <v>3829</v>
      </c>
      <c r="B2367" s="24" t="s">
        <v>3804</v>
      </c>
      <c r="C2367" s="24" t="s">
        <v>3695</v>
      </c>
      <c r="D2367" s="24" t="s">
        <v>3695</v>
      </c>
      <c r="E2367" s="24">
        <v>80111601</v>
      </c>
      <c r="F2367" s="24" t="s">
        <v>3805</v>
      </c>
      <c r="G2367" s="24">
        <v>1</v>
      </c>
      <c r="H2367" s="24">
        <v>1</v>
      </c>
      <c r="I2367" s="24">
        <v>11</v>
      </c>
      <c r="J2367" s="24">
        <v>1</v>
      </c>
      <c r="K2367" s="24" t="s">
        <v>30</v>
      </c>
      <c r="L2367" s="24" t="s">
        <v>31</v>
      </c>
      <c r="M2367" s="24" t="s">
        <v>911</v>
      </c>
      <c r="N2367" s="24">
        <v>0</v>
      </c>
      <c r="O2367" s="24">
        <v>19522272</v>
      </c>
      <c r="P2367" s="24">
        <v>19522272</v>
      </c>
      <c r="Q2367" s="24">
        <v>0</v>
      </c>
      <c r="R2367" s="24">
        <v>0</v>
      </c>
      <c r="S2367" s="24" t="s">
        <v>33</v>
      </c>
      <c r="T2367" s="24" t="s">
        <v>2825</v>
      </c>
      <c r="U2367" s="24" t="s">
        <v>3806</v>
      </c>
      <c r="V2367" s="24" t="s">
        <v>3655</v>
      </c>
      <c r="W2367" s="24" t="s">
        <v>3807</v>
      </c>
      <c r="X2367" s="24">
        <v>3241000</v>
      </c>
      <c r="Y2367" s="112" t="s">
        <v>3808</v>
      </c>
    </row>
    <row r="2368" spans="1:25" ht="90" x14ac:dyDescent="0.2">
      <c r="A2368" s="24" t="s">
        <v>3830</v>
      </c>
      <c r="B2368" s="24" t="s">
        <v>3804</v>
      </c>
      <c r="C2368" s="24" t="s">
        <v>3695</v>
      </c>
      <c r="D2368" s="24" t="s">
        <v>3695</v>
      </c>
      <c r="E2368" s="24">
        <v>80111601</v>
      </c>
      <c r="F2368" s="24" t="s">
        <v>3805</v>
      </c>
      <c r="G2368" s="24">
        <v>1</v>
      </c>
      <c r="H2368" s="24">
        <v>1</v>
      </c>
      <c r="I2368" s="24">
        <v>11</v>
      </c>
      <c r="J2368" s="24">
        <v>1</v>
      </c>
      <c r="K2368" s="24" t="s">
        <v>30</v>
      </c>
      <c r="L2368" s="24" t="s">
        <v>31</v>
      </c>
      <c r="M2368" s="24" t="s">
        <v>911</v>
      </c>
      <c r="N2368" s="24">
        <v>0</v>
      </c>
      <c r="O2368" s="24">
        <v>19522272</v>
      </c>
      <c r="P2368" s="24">
        <v>19522272</v>
      </c>
      <c r="Q2368" s="24">
        <v>0</v>
      </c>
      <c r="R2368" s="24">
        <v>0</v>
      </c>
      <c r="S2368" s="24" t="s">
        <v>33</v>
      </c>
      <c r="T2368" s="24" t="s">
        <v>2825</v>
      </c>
      <c r="U2368" s="24" t="s">
        <v>3806</v>
      </c>
      <c r="V2368" s="24" t="s">
        <v>3655</v>
      </c>
      <c r="W2368" s="24" t="s">
        <v>3807</v>
      </c>
      <c r="X2368" s="24">
        <v>3241000</v>
      </c>
      <c r="Y2368" s="112" t="s">
        <v>3808</v>
      </c>
    </row>
    <row r="2369" spans="1:25" ht="90" x14ac:dyDescent="0.2">
      <c r="A2369" s="24" t="s">
        <v>3831</v>
      </c>
      <c r="B2369" s="24" t="s">
        <v>3804</v>
      </c>
      <c r="C2369" s="24" t="s">
        <v>3695</v>
      </c>
      <c r="D2369" s="24" t="s">
        <v>3695</v>
      </c>
      <c r="E2369" s="24">
        <v>80111601</v>
      </c>
      <c r="F2369" s="24" t="s">
        <v>3805</v>
      </c>
      <c r="G2369" s="24">
        <v>1</v>
      </c>
      <c r="H2369" s="24">
        <v>1</v>
      </c>
      <c r="I2369" s="24">
        <v>11</v>
      </c>
      <c r="J2369" s="24">
        <v>1</v>
      </c>
      <c r="K2369" s="24" t="s">
        <v>30</v>
      </c>
      <c r="L2369" s="24" t="s">
        <v>31</v>
      </c>
      <c r="M2369" s="24" t="s">
        <v>911</v>
      </c>
      <c r="N2369" s="24">
        <v>0</v>
      </c>
      <c r="O2369" s="24">
        <v>19522272</v>
      </c>
      <c r="P2369" s="24">
        <v>19522272</v>
      </c>
      <c r="Q2369" s="24">
        <v>0</v>
      </c>
      <c r="R2369" s="24">
        <v>0</v>
      </c>
      <c r="S2369" s="24" t="s">
        <v>33</v>
      </c>
      <c r="T2369" s="24" t="s">
        <v>2825</v>
      </c>
      <c r="U2369" s="24" t="s">
        <v>3806</v>
      </c>
      <c r="V2369" s="24" t="s">
        <v>3655</v>
      </c>
      <c r="W2369" s="24" t="s">
        <v>3807</v>
      </c>
      <c r="X2369" s="24">
        <v>3241000</v>
      </c>
      <c r="Y2369" s="112" t="s">
        <v>3808</v>
      </c>
    </row>
    <row r="2370" spans="1:25" ht="90" x14ac:dyDescent="0.2">
      <c r="A2370" s="24" t="s">
        <v>3832</v>
      </c>
      <c r="B2370" s="24" t="s">
        <v>3804</v>
      </c>
      <c r="C2370" s="24" t="s">
        <v>3695</v>
      </c>
      <c r="D2370" s="24" t="s">
        <v>3695</v>
      </c>
      <c r="E2370" s="24">
        <v>80111601</v>
      </c>
      <c r="F2370" s="24" t="s">
        <v>3805</v>
      </c>
      <c r="G2370" s="24">
        <v>1</v>
      </c>
      <c r="H2370" s="24">
        <v>1</v>
      </c>
      <c r="I2370" s="24">
        <v>11</v>
      </c>
      <c r="J2370" s="24">
        <v>1</v>
      </c>
      <c r="K2370" s="24" t="s">
        <v>30</v>
      </c>
      <c r="L2370" s="24" t="s">
        <v>31</v>
      </c>
      <c r="M2370" s="24" t="s">
        <v>911</v>
      </c>
      <c r="N2370" s="24">
        <v>0</v>
      </c>
      <c r="O2370" s="24">
        <v>18302130</v>
      </c>
      <c r="P2370" s="24">
        <v>18302130</v>
      </c>
      <c r="Q2370" s="24">
        <v>0</v>
      </c>
      <c r="R2370" s="24">
        <v>0</v>
      </c>
      <c r="S2370" s="24" t="s">
        <v>33</v>
      </c>
      <c r="T2370" s="24" t="s">
        <v>2825</v>
      </c>
      <c r="U2370" s="24" t="s">
        <v>3806</v>
      </c>
      <c r="V2370" s="24" t="s">
        <v>3655</v>
      </c>
      <c r="W2370" s="24" t="s">
        <v>3807</v>
      </c>
      <c r="X2370" s="24">
        <v>3241000</v>
      </c>
      <c r="Y2370" s="112" t="s">
        <v>3808</v>
      </c>
    </row>
    <row r="2371" spans="1:25" ht="90" x14ac:dyDescent="0.2">
      <c r="A2371" s="24" t="s">
        <v>3833</v>
      </c>
      <c r="B2371" s="24" t="s">
        <v>3804</v>
      </c>
      <c r="C2371" s="24" t="s">
        <v>3695</v>
      </c>
      <c r="D2371" s="24" t="s">
        <v>3695</v>
      </c>
      <c r="E2371" s="24">
        <v>80111601</v>
      </c>
      <c r="F2371" s="24" t="s">
        <v>3805</v>
      </c>
      <c r="G2371" s="24">
        <v>1</v>
      </c>
      <c r="H2371" s="24">
        <v>1</v>
      </c>
      <c r="I2371" s="24">
        <v>11</v>
      </c>
      <c r="J2371" s="24">
        <v>1</v>
      </c>
      <c r="K2371" s="24" t="s">
        <v>30</v>
      </c>
      <c r="L2371" s="24" t="s">
        <v>31</v>
      </c>
      <c r="M2371" s="24" t="s">
        <v>911</v>
      </c>
      <c r="N2371" s="24">
        <v>0</v>
      </c>
      <c r="O2371" s="24">
        <v>19522272</v>
      </c>
      <c r="P2371" s="24">
        <v>19522272</v>
      </c>
      <c r="Q2371" s="24">
        <v>0</v>
      </c>
      <c r="R2371" s="24">
        <v>0</v>
      </c>
      <c r="S2371" s="24" t="s">
        <v>33</v>
      </c>
      <c r="T2371" s="24" t="s">
        <v>2825</v>
      </c>
      <c r="U2371" s="24" t="s">
        <v>3806</v>
      </c>
      <c r="V2371" s="24" t="s">
        <v>3655</v>
      </c>
      <c r="W2371" s="24" t="s">
        <v>3807</v>
      </c>
      <c r="X2371" s="24">
        <v>3241000</v>
      </c>
      <c r="Y2371" s="112" t="s">
        <v>3808</v>
      </c>
    </row>
    <row r="2372" spans="1:25" ht="90" x14ac:dyDescent="0.2">
      <c r="A2372" s="24" t="s">
        <v>3834</v>
      </c>
      <c r="B2372" s="24" t="s">
        <v>3804</v>
      </c>
      <c r="C2372" s="24" t="s">
        <v>3695</v>
      </c>
      <c r="D2372" s="24" t="s">
        <v>3695</v>
      </c>
      <c r="E2372" s="24">
        <v>80111604</v>
      </c>
      <c r="F2372" s="24" t="s">
        <v>3835</v>
      </c>
      <c r="G2372" s="24">
        <v>7</v>
      </c>
      <c r="H2372" s="24">
        <v>7</v>
      </c>
      <c r="I2372" s="24">
        <v>112</v>
      </c>
      <c r="J2372" s="24">
        <v>1</v>
      </c>
      <c r="K2372" s="24" t="s">
        <v>30</v>
      </c>
      <c r="L2372" s="24" t="s">
        <v>31</v>
      </c>
      <c r="M2372" s="24" t="s">
        <v>911</v>
      </c>
      <c r="N2372" s="24">
        <v>0</v>
      </c>
      <c r="O2372" s="24">
        <v>10124800</v>
      </c>
      <c r="P2372" s="24">
        <v>10124800</v>
      </c>
      <c r="Q2372" s="24">
        <v>0</v>
      </c>
      <c r="R2372" s="24">
        <v>0</v>
      </c>
      <c r="S2372" s="24" t="s">
        <v>33</v>
      </c>
      <c r="T2372" s="24" t="s">
        <v>2825</v>
      </c>
      <c r="U2372" s="24" t="s">
        <v>3806</v>
      </c>
      <c r="V2372" s="24" t="s">
        <v>3655</v>
      </c>
      <c r="W2372" s="24" t="s">
        <v>3807</v>
      </c>
      <c r="X2372" s="24">
        <v>3241000</v>
      </c>
      <c r="Y2372" s="112" t="s">
        <v>3808</v>
      </c>
    </row>
    <row r="2373" spans="1:25" ht="90" x14ac:dyDescent="0.2">
      <c r="A2373" s="24" t="s">
        <v>3836</v>
      </c>
      <c r="B2373" s="24" t="s">
        <v>3804</v>
      </c>
      <c r="C2373" s="24" t="s">
        <v>3695</v>
      </c>
      <c r="D2373" s="24" t="s">
        <v>3695</v>
      </c>
      <c r="E2373" s="24">
        <v>80111601</v>
      </c>
      <c r="F2373" s="24" t="s">
        <v>3805</v>
      </c>
      <c r="G2373" s="24">
        <v>1</v>
      </c>
      <c r="H2373" s="24">
        <v>1</v>
      </c>
      <c r="I2373" s="24">
        <v>11</v>
      </c>
      <c r="J2373" s="24">
        <v>1</v>
      </c>
      <c r="K2373" s="24" t="s">
        <v>30</v>
      </c>
      <c r="L2373" s="24" t="s">
        <v>31</v>
      </c>
      <c r="M2373" s="24" t="s">
        <v>911</v>
      </c>
      <c r="N2373" s="24">
        <v>0</v>
      </c>
      <c r="O2373" s="24">
        <v>18302130</v>
      </c>
      <c r="P2373" s="24">
        <v>18302130</v>
      </c>
      <c r="Q2373" s="24">
        <v>0</v>
      </c>
      <c r="R2373" s="24">
        <v>0</v>
      </c>
      <c r="S2373" s="24" t="s">
        <v>33</v>
      </c>
      <c r="T2373" s="24" t="s">
        <v>2825</v>
      </c>
      <c r="U2373" s="24" t="s">
        <v>3806</v>
      </c>
      <c r="V2373" s="24" t="s">
        <v>3655</v>
      </c>
      <c r="W2373" s="24" t="s">
        <v>3807</v>
      </c>
      <c r="X2373" s="24">
        <v>3241000</v>
      </c>
      <c r="Y2373" s="112" t="s">
        <v>3808</v>
      </c>
    </row>
    <row r="2374" spans="1:25" ht="90" x14ac:dyDescent="0.2">
      <c r="A2374" s="24" t="s">
        <v>3837</v>
      </c>
      <c r="B2374" s="24" t="s">
        <v>3804</v>
      </c>
      <c r="C2374" s="24" t="s">
        <v>3695</v>
      </c>
      <c r="D2374" s="24" t="s">
        <v>3695</v>
      </c>
      <c r="E2374" s="24">
        <v>80111601</v>
      </c>
      <c r="F2374" s="24" t="s">
        <v>3805</v>
      </c>
      <c r="G2374" s="24">
        <v>1</v>
      </c>
      <c r="H2374" s="24">
        <v>1</v>
      </c>
      <c r="I2374" s="24">
        <v>11</v>
      </c>
      <c r="J2374" s="24">
        <v>1</v>
      </c>
      <c r="K2374" s="24" t="s">
        <v>30</v>
      </c>
      <c r="L2374" s="24" t="s">
        <v>31</v>
      </c>
      <c r="M2374" s="24" t="s">
        <v>911</v>
      </c>
      <c r="N2374" s="24">
        <v>0</v>
      </c>
      <c r="O2374" s="24">
        <v>19522272</v>
      </c>
      <c r="P2374" s="24">
        <v>19522272</v>
      </c>
      <c r="Q2374" s="24">
        <v>0</v>
      </c>
      <c r="R2374" s="24">
        <v>0</v>
      </c>
      <c r="S2374" s="24" t="s">
        <v>33</v>
      </c>
      <c r="T2374" s="24" t="s">
        <v>2825</v>
      </c>
      <c r="U2374" s="24" t="s">
        <v>3806</v>
      </c>
      <c r="V2374" s="24" t="s">
        <v>3655</v>
      </c>
      <c r="W2374" s="24" t="s">
        <v>3807</v>
      </c>
      <c r="X2374" s="24">
        <v>3241000</v>
      </c>
      <c r="Y2374" s="112" t="s">
        <v>3808</v>
      </c>
    </row>
    <row r="2375" spans="1:25" ht="90" x14ac:dyDescent="0.2">
      <c r="A2375" s="24" t="s">
        <v>3838</v>
      </c>
      <c r="B2375" s="24" t="s">
        <v>3804</v>
      </c>
      <c r="C2375" s="24" t="s">
        <v>3695</v>
      </c>
      <c r="D2375" s="24" t="s">
        <v>3695</v>
      </c>
      <c r="E2375" s="24">
        <v>80111601</v>
      </c>
      <c r="F2375" s="24" t="s">
        <v>3805</v>
      </c>
      <c r="G2375" s="24">
        <v>1</v>
      </c>
      <c r="H2375" s="24">
        <v>1</v>
      </c>
      <c r="I2375" s="24">
        <v>11</v>
      </c>
      <c r="J2375" s="24">
        <v>1</v>
      </c>
      <c r="K2375" s="24" t="s">
        <v>30</v>
      </c>
      <c r="L2375" s="24" t="s">
        <v>31</v>
      </c>
      <c r="M2375" s="24" t="s">
        <v>911</v>
      </c>
      <c r="N2375" s="24">
        <v>0</v>
      </c>
      <c r="O2375" s="24">
        <v>18302130</v>
      </c>
      <c r="P2375" s="24">
        <v>18302130</v>
      </c>
      <c r="Q2375" s="24">
        <v>0</v>
      </c>
      <c r="R2375" s="24">
        <v>0</v>
      </c>
      <c r="S2375" s="24" t="s">
        <v>33</v>
      </c>
      <c r="T2375" s="24" t="s">
        <v>2825</v>
      </c>
      <c r="U2375" s="24" t="s">
        <v>3806</v>
      </c>
      <c r="V2375" s="24" t="s">
        <v>3655</v>
      </c>
      <c r="W2375" s="24" t="s">
        <v>3807</v>
      </c>
      <c r="X2375" s="24">
        <v>3241000</v>
      </c>
      <c r="Y2375" s="112" t="s">
        <v>3808</v>
      </c>
    </row>
    <row r="2376" spans="1:25" ht="90" x14ac:dyDescent="0.2">
      <c r="A2376" s="24" t="s">
        <v>3839</v>
      </c>
      <c r="B2376" s="24" t="s">
        <v>3804</v>
      </c>
      <c r="C2376" s="24" t="s">
        <v>3695</v>
      </c>
      <c r="D2376" s="24" t="s">
        <v>3695</v>
      </c>
      <c r="E2376" s="24">
        <v>80111601</v>
      </c>
      <c r="F2376" s="24" t="s">
        <v>3805</v>
      </c>
      <c r="G2376" s="24">
        <v>1</v>
      </c>
      <c r="H2376" s="24">
        <v>1</v>
      </c>
      <c r="I2376" s="24">
        <v>11</v>
      </c>
      <c r="J2376" s="24">
        <v>1</v>
      </c>
      <c r="K2376" s="24" t="s">
        <v>30</v>
      </c>
      <c r="L2376" s="24" t="s">
        <v>31</v>
      </c>
      <c r="M2376" s="24" t="s">
        <v>911</v>
      </c>
      <c r="N2376" s="24">
        <v>0</v>
      </c>
      <c r="O2376" s="24">
        <v>18302130</v>
      </c>
      <c r="P2376" s="24">
        <v>18302130</v>
      </c>
      <c r="Q2376" s="24">
        <v>0</v>
      </c>
      <c r="R2376" s="24">
        <v>0</v>
      </c>
      <c r="S2376" s="24" t="s">
        <v>33</v>
      </c>
      <c r="T2376" s="24" t="s">
        <v>2825</v>
      </c>
      <c r="U2376" s="24" t="s">
        <v>3806</v>
      </c>
      <c r="V2376" s="24" t="s">
        <v>3655</v>
      </c>
      <c r="W2376" s="24" t="s">
        <v>3807</v>
      </c>
      <c r="X2376" s="24">
        <v>3241000</v>
      </c>
      <c r="Y2376" s="112" t="s">
        <v>3808</v>
      </c>
    </row>
    <row r="2377" spans="1:25" ht="90" x14ac:dyDescent="0.2">
      <c r="A2377" s="24" t="s">
        <v>3840</v>
      </c>
      <c r="B2377" s="24" t="s">
        <v>3804</v>
      </c>
      <c r="C2377" s="24" t="s">
        <v>3695</v>
      </c>
      <c r="D2377" s="24" t="s">
        <v>3695</v>
      </c>
      <c r="E2377" s="24">
        <v>80111601</v>
      </c>
      <c r="F2377" s="24" t="s">
        <v>3805</v>
      </c>
      <c r="G2377" s="24">
        <v>1</v>
      </c>
      <c r="H2377" s="24">
        <v>1</v>
      </c>
      <c r="I2377" s="24">
        <v>11</v>
      </c>
      <c r="J2377" s="24">
        <v>1</v>
      </c>
      <c r="K2377" s="24" t="s">
        <v>30</v>
      </c>
      <c r="L2377" s="24" t="s">
        <v>31</v>
      </c>
      <c r="M2377" s="24" t="s">
        <v>911</v>
      </c>
      <c r="N2377" s="24">
        <v>0</v>
      </c>
      <c r="O2377" s="24">
        <v>18302130</v>
      </c>
      <c r="P2377" s="24">
        <v>18302130</v>
      </c>
      <c r="Q2377" s="24">
        <v>0</v>
      </c>
      <c r="R2377" s="24">
        <v>0</v>
      </c>
      <c r="S2377" s="24" t="s">
        <v>33</v>
      </c>
      <c r="T2377" s="24" t="s">
        <v>2825</v>
      </c>
      <c r="U2377" s="24" t="s">
        <v>3806</v>
      </c>
      <c r="V2377" s="24" t="s">
        <v>3655</v>
      </c>
      <c r="W2377" s="24" t="s">
        <v>3807</v>
      </c>
      <c r="X2377" s="24">
        <v>3241000</v>
      </c>
      <c r="Y2377" s="112" t="s">
        <v>3808</v>
      </c>
    </row>
    <row r="2378" spans="1:25" ht="90" x14ac:dyDescent="0.2">
      <c r="A2378" s="24" t="s">
        <v>3841</v>
      </c>
      <c r="B2378" s="24" t="s">
        <v>3804</v>
      </c>
      <c r="C2378" s="24" t="s">
        <v>3695</v>
      </c>
      <c r="D2378" s="24" t="s">
        <v>3695</v>
      </c>
      <c r="E2378" s="24">
        <v>80111601</v>
      </c>
      <c r="F2378" s="24" t="s">
        <v>3805</v>
      </c>
      <c r="G2378" s="24">
        <v>1</v>
      </c>
      <c r="H2378" s="24">
        <v>1</v>
      </c>
      <c r="I2378" s="24">
        <v>11</v>
      </c>
      <c r="J2378" s="24">
        <v>1</v>
      </c>
      <c r="K2378" s="24" t="s">
        <v>30</v>
      </c>
      <c r="L2378" s="24" t="s">
        <v>31</v>
      </c>
      <c r="M2378" s="24" t="s">
        <v>911</v>
      </c>
      <c r="N2378" s="24">
        <v>0</v>
      </c>
      <c r="O2378" s="24">
        <v>18302130</v>
      </c>
      <c r="P2378" s="24">
        <v>18302130</v>
      </c>
      <c r="Q2378" s="24">
        <v>0</v>
      </c>
      <c r="R2378" s="24">
        <v>0</v>
      </c>
      <c r="S2378" s="24" t="s">
        <v>33</v>
      </c>
      <c r="T2378" s="24" t="s">
        <v>2825</v>
      </c>
      <c r="U2378" s="24" t="s">
        <v>3806</v>
      </c>
      <c r="V2378" s="24" t="s">
        <v>3655</v>
      </c>
      <c r="W2378" s="24" t="s">
        <v>3807</v>
      </c>
      <c r="X2378" s="24">
        <v>3241000</v>
      </c>
      <c r="Y2378" s="112" t="s">
        <v>3808</v>
      </c>
    </row>
    <row r="2379" spans="1:25" ht="90" x14ac:dyDescent="0.2">
      <c r="A2379" s="24" t="s">
        <v>3842</v>
      </c>
      <c r="B2379" s="24" t="s">
        <v>3804</v>
      </c>
      <c r="C2379" s="24" t="s">
        <v>3695</v>
      </c>
      <c r="D2379" s="24" t="s">
        <v>3695</v>
      </c>
      <c r="E2379" s="24">
        <v>80111601</v>
      </c>
      <c r="F2379" s="24" t="s">
        <v>3805</v>
      </c>
      <c r="G2379" s="24">
        <v>1</v>
      </c>
      <c r="H2379" s="24">
        <v>1</v>
      </c>
      <c r="I2379" s="24">
        <v>11</v>
      </c>
      <c r="J2379" s="24">
        <v>1</v>
      </c>
      <c r="K2379" s="24" t="s">
        <v>30</v>
      </c>
      <c r="L2379" s="24" t="s">
        <v>31</v>
      </c>
      <c r="M2379" s="24" t="s">
        <v>911</v>
      </c>
      <c r="N2379" s="24">
        <v>0</v>
      </c>
      <c r="O2379" s="24">
        <v>18302130</v>
      </c>
      <c r="P2379" s="24">
        <v>18302130</v>
      </c>
      <c r="Q2379" s="24">
        <v>0</v>
      </c>
      <c r="R2379" s="24">
        <v>0</v>
      </c>
      <c r="S2379" s="24" t="s">
        <v>33</v>
      </c>
      <c r="T2379" s="24" t="s">
        <v>2825</v>
      </c>
      <c r="U2379" s="24" t="s">
        <v>3806</v>
      </c>
      <c r="V2379" s="24" t="s">
        <v>3655</v>
      </c>
      <c r="W2379" s="24" t="s">
        <v>3807</v>
      </c>
      <c r="X2379" s="24">
        <v>3241000</v>
      </c>
      <c r="Y2379" s="112" t="s">
        <v>3808</v>
      </c>
    </row>
    <row r="2380" spans="1:25" ht="90" x14ac:dyDescent="0.2">
      <c r="A2380" s="24" t="s">
        <v>3843</v>
      </c>
      <c r="B2380" s="24" t="s">
        <v>3804</v>
      </c>
      <c r="C2380" s="24" t="s">
        <v>3695</v>
      </c>
      <c r="D2380" s="24" t="s">
        <v>3695</v>
      </c>
      <c r="E2380" s="24">
        <v>80111601</v>
      </c>
      <c r="F2380" s="24" t="s">
        <v>3805</v>
      </c>
      <c r="G2380" s="24">
        <v>1</v>
      </c>
      <c r="H2380" s="24">
        <v>1</v>
      </c>
      <c r="I2380" s="24">
        <v>11</v>
      </c>
      <c r="J2380" s="24">
        <v>1</v>
      </c>
      <c r="K2380" s="24" t="s">
        <v>30</v>
      </c>
      <c r="L2380" s="24" t="s">
        <v>31</v>
      </c>
      <c r="M2380" s="24" t="s">
        <v>911</v>
      </c>
      <c r="N2380" s="24">
        <v>0</v>
      </c>
      <c r="O2380" s="24">
        <v>18302130</v>
      </c>
      <c r="P2380" s="24">
        <v>18302130</v>
      </c>
      <c r="Q2380" s="24">
        <v>0</v>
      </c>
      <c r="R2380" s="24">
        <v>0</v>
      </c>
      <c r="S2380" s="24" t="s">
        <v>33</v>
      </c>
      <c r="T2380" s="24" t="s">
        <v>2825</v>
      </c>
      <c r="U2380" s="24" t="s">
        <v>3806</v>
      </c>
      <c r="V2380" s="24" t="s">
        <v>3655</v>
      </c>
      <c r="W2380" s="24" t="s">
        <v>3807</v>
      </c>
      <c r="X2380" s="24">
        <v>3241000</v>
      </c>
      <c r="Y2380" s="112" t="s">
        <v>3808</v>
      </c>
    </row>
    <row r="2381" spans="1:25" ht="90" x14ac:dyDescent="0.2">
      <c r="A2381" s="24" t="s">
        <v>3844</v>
      </c>
      <c r="B2381" s="24" t="s">
        <v>3804</v>
      </c>
      <c r="C2381" s="24" t="s">
        <v>3695</v>
      </c>
      <c r="D2381" s="24" t="s">
        <v>3695</v>
      </c>
      <c r="E2381" s="24">
        <v>80111601</v>
      </c>
      <c r="F2381" s="24" t="s">
        <v>3805</v>
      </c>
      <c r="G2381" s="24">
        <v>1</v>
      </c>
      <c r="H2381" s="24">
        <v>1</v>
      </c>
      <c r="I2381" s="24">
        <v>11</v>
      </c>
      <c r="J2381" s="24">
        <v>1</v>
      </c>
      <c r="K2381" s="24" t="s">
        <v>30</v>
      </c>
      <c r="L2381" s="24" t="s">
        <v>31</v>
      </c>
      <c r="M2381" s="24" t="s">
        <v>911</v>
      </c>
      <c r="N2381" s="24">
        <v>0</v>
      </c>
      <c r="O2381" s="24">
        <v>18302130</v>
      </c>
      <c r="P2381" s="24">
        <v>18302130</v>
      </c>
      <c r="Q2381" s="24">
        <v>0</v>
      </c>
      <c r="R2381" s="24">
        <v>0</v>
      </c>
      <c r="S2381" s="24" t="s">
        <v>33</v>
      </c>
      <c r="T2381" s="24" t="s">
        <v>2825</v>
      </c>
      <c r="U2381" s="24" t="s">
        <v>3806</v>
      </c>
      <c r="V2381" s="24" t="s">
        <v>3655</v>
      </c>
      <c r="W2381" s="24" t="s">
        <v>3807</v>
      </c>
      <c r="X2381" s="24">
        <v>3241000</v>
      </c>
      <c r="Y2381" s="112" t="s">
        <v>3808</v>
      </c>
    </row>
    <row r="2382" spans="1:25" ht="90" x14ac:dyDescent="0.2">
      <c r="A2382" s="24" t="s">
        <v>3845</v>
      </c>
      <c r="B2382" s="24" t="s">
        <v>3804</v>
      </c>
      <c r="C2382" s="24" t="s">
        <v>3695</v>
      </c>
      <c r="D2382" s="24" t="s">
        <v>3695</v>
      </c>
      <c r="E2382" s="24">
        <v>80111601</v>
      </c>
      <c r="F2382" s="24" t="s">
        <v>3805</v>
      </c>
      <c r="G2382" s="24">
        <v>1</v>
      </c>
      <c r="H2382" s="24">
        <v>1</v>
      </c>
      <c r="I2382" s="24">
        <v>11</v>
      </c>
      <c r="J2382" s="24">
        <v>1</v>
      </c>
      <c r="K2382" s="24" t="s">
        <v>30</v>
      </c>
      <c r="L2382" s="24" t="s">
        <v>31</v>
      </c>
      <c r="M2382" s="24" t="s">
        <v>911</v>
      </c>
      <c r="N2382" s="24">
        <v>0</v>
      </c>
      <c r="O2382" s="24">
        <v>18302130</v>
      </c>
      <c r="P2382" s="24">
        <v>18302130</v>
      </c>
      <c r="Q2382" s="24">
        <v>0</v>
      </c>
      <c r="R2382" s="24">
        <v>0</v>
      </c>
      <c r="S2382" s="24" t="s">
        <v>33</v>
      </c>
      <c r="T2382" s="24" t="s">
        <v>2825</v>
      </c>
      <c r="U2382" s="24" t="s">
        <v>3806</v>
      </c>
      <c r="V2382" s="24" t="s">
        <v>3655</v>
      </c>
      <c r="W2382" s="24" t="s">
        <v>3807</v>
      </c>
      <c r="X2382" s="24">
        <v>3241000</v>
      </c>
      <c r="Y2382" s="112" t="s">
        <v>3808</v>
      </c>
    </row>
    <row r="2383" spans="1:25" ht="90" x14ac:dyDescent="0.2">
      <c r="A2383" s="24" t="s">
        <v>3846</v>
      </c>
      <c r="B2383" s="24" t="s">
        <v>3804</v>
      </c>
      <c r="C2383" s="24" t="s">
        <v>3695</v>
      </c>
      <c r="D2383" s="24" t="s">
        <v>3695</v>
      </c>
      <c r="E2383" s="24">
        <v>80111601</v>
      </c>
      <c r="F2383" s="24" t="s">
        <v>3805</v>
      </c>
      <c r="G2383" s="24">
        <v>1</v>
      </c>
      <c r="H2383" s="24">
        <v>1</v>
      </c>
      <c r="I2383" s="24">
        <v>11</v>
      </c>
      <c r="J2383" s="24">
        <v>1</v>
      </c>
      <c r="K2383" s="24" t="s">
        <v>30</v>
      </c>
      <c r="L2383" s="24" t="s">
        <v>31</v>
      </c>
      <c r="M2383" s="24" t="s">
        <v>911</v>
      </c>
      <c r="N2383" s="24">
        <v>0</v>
      </c>
      <c r="O2383" s="24">
        <v>18302130</v>
      </c>
      <c r="P2383" s="24">
        <v>18302130</v>
      </c>
      <c r="Q2383" s="24">
        <v>0</v>
      </c>
      <c r="R2383" s="24">
        <v>0</v>
      </c>
      <c r="S2383" s="24" t="s">
        <v>33</v>
      </c>
      <c r="T2383" s="24" t="s">
        <v>2825</v>
      </c>
      <c r="U2383" s="24" t="s">
        <v>3806</v>
      </c>
      <c r="V2383" s="24" t="s">
        <v>3655</v>
      </c>
      <c r="W2383" s="24" t="s">
        <v>3807</v>
      </c>
      <c r="X2383" s="24">
        <v>3241000</v>
      </c>
      <c r="Y2383" s="112" t="s">
        <v>3808</v>
      </c>
    </row>
    <row r="2384" spans="1:25" ht="90" x14ac:dyDescent="0.2">
      <c r="A2384" s="24" t="s">
        <v>3847</v>
      </c>
      <c r="B2384" s="24" t="s">
        <v>3804</v>
      </c>
      <c r="C2384" s="24" t="s">
        <v>3695</v>
      </c>
      <c r="D2384" s="24" t="s">
        <v>3695</v>
      </c>
      <c r="E2384" s="24">
        <v>80111601</v>
      </c>
      <c r="F2384" s="24" t="s">
        <v>3805</v>
      </c>
      <c r="G2384" s="24">
        <v>1</v>
      </c>
      <c r="H2384" s="24">
        <v>1</v>
      </c>
      <c r="I2384" s="24">
        <v>11</v>
      </c>
      <c r="J2384" s="24">
        <v>1</v>
      </c>
      <c r="K2384" s="24" t="s">
        <v>30</v>
      </c>
      <c r="L2384" s="24" t="s">
        <v>31</v>
      </c>
      <c r="M2384" s="24" t="s">
        <v>911</v>
      </c>
      <c r="N2384" s="24">
        <v>0</v>
      </c>
      <c r="O2384" s="24">
        <v>18302130</v>
      </c>
      <c r="P2384" s="24">
        <v>18302130</v>
      </c>
      <c r="Q2384" s="24">
        <v>0</v>
      </c>
      <c r="R2384" s="24">
        <v>0</v>
      </c>
      <c r="S2384" s="24" t="s">
        <v>33</v>
      </c>
      <c r="T2384" s="24" t="s">
        <v>2825</v>
      </c>
      <c r="U2384" s="24" t="s">
        <v>3806</v>
      </c>
      <c r="V2384" s="24" t="s">
        <v>3655</v>
      </c>
      <c r="W2384" s="24" t="s">
        <v>3807</v>
      </c>
      <c r="X2384" s="24">
        <v>3241000</v>
      </c>
      <c r="Y2384" s="112" t="s">
        <v>3808</v>
      </c>
    </row>
    <row r="2385" spans="1:25" ht="90" x14ac:dyDescent="0.2">
      <c r="A2385" s="24" t="s">
        <v>3848</v>
      </c>
      <c r="B2385" s="24" t="s">
        <v>3804</v>
      </c>
      <c r="C2385" s="24" t="s">
        <v>3695</v>
      </c>
      <c r="D2385" s="24" t="s">
        <v>3695</v>
      </c>
      <c r="E2385" s="24">
        <v>80111601</v>
      </c>
      <c r="F2385" s="24" t="s">
        <v>3805</v>
      </c>
      <c r="G2385" s="24">
        <v>1</v>
      </c>
      <c r="H2385" s="24">
        <v>1</v>
      </c>
      <c r="I2385" s="24">
        <v>11</v>
      </c>
      <c r="J2385" s="24">
        <v>1</v>
      </c>
      <c r="K2385" s="24" t="s">
        <v>30</v>
      </c>
      <c r="L2385" s="24" t="s">
        <v>31</v>
      </c>
      <c r="M2385" s="24" t="s">
        <v>911</v>
      </c>
      <c r="N2385" s="24">
        <v>0</v>
      </c>
      <c r="O2385" s="24">
        <v>18302130</v>
      </c>
      <c r="P2385" s="24">
        <v>18302130</v>
      </c>
      <c r="Q2385" s="24">
        <v>0</v>
      </c>
      <c r="R2385" s="24">
        <v>0</v>
      </c>
      <c r="S2385" s="24" t="s">
        <v>33</v>
      </c>
      <c r="T2385" s="24" t="s">
        <v>2825</v>
      </c>
      <c r="U2385" s="24" t="s">
        <v>3806</v>
      </c>
      <c r="V2385" s="24" t="s">
        <v>3655</v>
      </c>
      <c r="W2385" s="24" t="s">
        <v>3807</v>
      </c>
      <c r="X2385" s="24">
        <v>3241000</v>
      </c>
      <c r="Y2385" s="112" t="s">
        <v>3808</v>
      </c>
    </row>
    <row r="2386" spans="1:25" ht="90" x14ac:dyDescent="0.2">
      <c r="A2386" s="24" t="s">
        <v>3849</v>
      </c>
      <c r="B2386" s="24" t="s">
        <v>3804</v>
      </c>
      <c r="C2386" s="24" t="s">
        <v>3695</v>
      </c>
      <c r="D2386" s="24" t="s">
        <v>3695</v>
      </c>
      <c r="E2386" s="24">
        <v>80111601</v>
      </c>
      <c r="F2386" s="24" t="s">
        <v>3805</v>
      </c>
      <c r="G2386" s="24">
        <v>1</v>
      </c>
      <c r="H2386" s="24">
        <v>1</v>
      </c>
      <c r="I2386" s="24">
        <v>11</v>
      </c>
      <c r="J2386" s="24">
        <v>1</v>
      </c>
      <c r="K2386" s="24" t="s">
        <v>30</v>
      </c>
      <c r="L2386" s="24" t="s">
        <v>31</v>
      </c>
      <c r="M2386" s="24" t="s">
        <v>911</v>
      </c>
      <c r="N2386" s="24">
        <v>0</v>
      </c>
      <c r="O2386" s="24">
        <v>18302130</v>
      </c>
      <c r="P2386" s="24">
        <v>18302130</v>
      </c>
      <c r="Q2386" s="24">
        <v>0</v>
      </c>
      <c r="R2386" s="24">
        <v>0</v>
      </c>
      <c r="S2386" s="24" t="s">
        <v>33</v>
      </c>
      <c r="T2386" s="24" t="s">
        <v>2825</v>
      </c>
      <c r="U2386" s="24" t="s">
        <v>3806</v>
      </c>
      <c r="V2386" s="24" t="s">
        <v>3655</v>
      </c>
      <c r="W2386" s="24" t="s">
        <v>3807</v>
      </c>
      <c r="X2386" s="24">
        <v>3241000</v>
      </c>
      <c r="Y2386" s="112" t="s">
        <v>3808</v>
      </c>
    </row>
    <row r="2387" spans="1:25" ht="90" x14ac:dyDescent="0.2">
      <c r="A2387" s="24" t="s">
        <v>3850</v>
      </c>
      <c r="B2387" s="24" t="s">
        <v>3804</v>
      </c>
      <c r="C2387" s="24" t="s">
        <v>3695</v>
      </c>
      <c r="D2387" s="24" t="s">
        <v>3695</v>
      </c>
      <c r="E2387" s="24">
        <v>80111601</v>
      </c>
      <c r="F2387" s="24" t="s">
        <v>3805</v>
      </c>
      <c r="G2387" s="24">
        <v>1</v>
      </c>
      <c r="H2387" s="24">
        <v>1</v>
      </c>
      <c r="I2387" s="24">
        <v>11</v>
      </c>
      <c r="J2387" s="24">
        <v>1</v>
      </c>
      <c r="K2387" s="24" t="s">
        <v>30</v>
      </c>
      <c r="L2387" s="24" t="s">
        <v>31</v>
      </c>
      <c r="M2387" s="24" t="s">
        <v>911</v>
      </c>
      <c r="N2387" s="24">
        <v>0</v>
      </c>
      <c r="O2387" s="24">
        <v>18302130</v>
      </c>
      <c r="P2387" s="24">
        <v>18302130</v>
      </c>
      <c r="Q2387" s="24">
        <v>0</v>
      </c>
      <c r="R2387" s="24">
        <v>0</v>
      </c>
      <c r="S2387" s="24" t="s">
        <v>33</v>
      </c>
      <c r="T2387" s="24" t="s">
        <v>2825</v>
      </c>
      <c r="U2387" s="24" t="s">
        <v>3806</v>
      </c>
      <c r="V2387" s="24" t="s">
        <v>3655</v>
      </c>
      <c r="W2387" s="24" t="s">
        <v>3807</v>
      </c>
      <c r="X2387" s="24">
        <v>3241000</v>
      </c>
      <c r="Y2387" s="112" t="s">
        <v>3808</v>
      </c>
    </row>
    <row r="2388" spans="1:25" ht="90" x14ac:dyDescent="0.2">
      <c r="A2388" s="24" t="s">
        <v>3851</v>
      </c>
      <c r="B2388" s="24" t="s">
        <v>3804</v>
      </c>
      <c r="C2388" s="24" t="s">
        <v>3695</v>
      </c>
      <c r="D2388" s="24" t="s">
        <v>3695</v>
      </c>
      <c r="E2388" s="24">
        <v>80111601</v>
      </c>
      <c r="F2388" s="24" t="s">
        <v>3805</v>
      </c>
      <c r="G2388" s="24">
        <v>1</v>
      </c>
      <c r="H2388" s="24">
        <v>1</v>
      </c>
      <c r="I2388" s="24">
        <v>11</v>
      </c>
      <c r="J2388" s="24">
        <v>1</v>
      </c>
      <c r="K2388" s="24" t="s">
        <v>30</v>
      </c>
      <c r="L2388" s="24" t="s">
        <v>31</v>
      </c>
      <c r="M2388" s="24" t="s">
        <v>911</v>
      </c>
      <c r="N2388" s="24">
        <v>0</v>
      </c>
      <c r="O2388" s="24">
        <v>18302130</v>
      </c>
      <c r="P2388" s="24">
        <v>18302130</v>
      </c>
      <c r="Q2388" s="24">
        <v>0</v>
      </c>
      <c r="R2388" s="24">
        <v>0</v>
      </c>
      <c r="S2388" s="24" t="s">
        <v>33</v>
      </c>
      <c r="T2388" s="24" t="s">
        <v>2825</v>
      </c>
      <c r="U2388" s="24" t="s">
        <v>3806</v>
      </c>
      <c r="V2388" s="24" t="s">
        <v>3655</v>
      </c>
      <c r="W2388" s="24" t="s">
        <v>3807</v>
      </c>
      <c r="X2388" s="24">
        <v>3241000</v>
      </c>
      <c r="Y2388" s="112" t="s">
        <v>3808</v>
      </c>
    </row>
    <row r="2389" spans="1:25" ht="90" x14ac:dyDescent="0.2">
      <c r="A2389" s="24" t="s">
        <v>3852</v>
      </c>
      <c r="B2389" s="24" t="s">
        <v>3804</v>
      </c>
      <c r="C2389" s="24" t="s">
        <v>3695</v>
      </c>
      <c r="D2389" s="24" t="s">
        <v>3695</v>
      </c>
      <c r="E2389" s="24">
        <v>80111601</v>
      </c>
      <c r="F2389" s="24" t="s">
        <v>3805</v>
      </c>
      <c r="G2389" s="24">
        <v>1</v>
      </c>
      <c r="H2389" s="24">
        <v>1</v>
      </c>
      <c r="I2389" s="24">
        <v>11</v>
      </c>
      <c r="J2389" s="24">
        <v>1</v>
      </c>
      <c r="K2389" s="24" t="s">
        <v>30</v>
      </c>
      <c r="L2389" s="24" t="s">
        <v>31</v>
      </c>
      <c r="M2389" s="24" t="s">
        <v>911</v>
      </c>
      <c r="N2389" s="24">
        <v>0</v>
      </c>
      <c r="O2389" s="24">
        <v>18302130</v>
      </c>
      <c r="P2389" s="24">
        <v>18302130</v>
      </c>
      <c r="Q2389" s="24">
        <v>0</v>
      </c>
      <c r="R2389" s="24">
        <v>0</v>
      </c>
      <c r="S2389" s="24" t="s">
        <v>33</v>
      </c>
      <c r="T2389" s="24" t="s">
        <v>2825</v>
      </c>
      <c r="U2389" s="24" t="s">
        <v>3806</v>
      </c>
      <c r="V2389" s="24" t="s">
        <v>3655</v>
      </c>
      <c r="W2389" s="24" t="s">
        <v>3807</v>
      </c>
      <c r="X2389" s="24">
        <v>3241000</v>
      </c>
      <c r="Y2389" s="112" t="s">
        <v>3808</v>
      </c>
    </row>
    <row r="2390" spans="1:25" ht="90" x14ac:dyDescent="0.2">
      <c r="A2390" s="24" t="s">
        <v>3853</v>
      </c>
      <c r="B2390" s="24" t="s">
        <v>3804</v>
      </c>
      <c r="C2390" s="24" t="s">
        <v>3695</v>
      </c>
      <c r="D2390" s="24" t="s">
        <v>3695</v>
      </c>
      <c r="E2390" s="24">
        <v>80111601</v>
      </c>
      <c r="F2390" s="24" t="s">
        <v>3805</v>
      </c>
      <c r="G2390" s="24">
        <v>1</v>
      </c>
      <c r="H2390" s="24">
        <v>1</v>
      </c>
      <c r="I2390" s="24">
        <v>11</v>
      </c>
      <c r="J2390" s="24">
        <v>1</v>
      </c>
      <c r="K2390" s="24" t="s">
        <v>30</v>
      </c>
      <c r="L2390" s="24" t="s">
        <v>31</v>
      </c>
      <c r="M2390" s="24" t="s">
        <v>911</v>
      </c>
      <c r="N2390" s="24">
        <v>0</v>
      </c>
      <c r="O2390" s="24">
        <v>18302130</v>
      </c>
      <c r="P2390" s="24">
        <v>18302130</v>
      </c>
      <c r="Q2390" s="24">
        <v>0</v>
      </c>
      <c r="R2390" s="24">
        <v>0</v>
      </c>
      <c r="S2390" s="24" t="s">
        <v>33</v>
      </c>
      <c r="T2390" s="24" t="s">
        <v>2825</v>
      </c>
      <c r="U2390" s="24" t="s">
        <v>3806</v>
      </c>
      <c r="V2390" s="24" t="s">
        <v>3655</v>
      </c>
      <c r="W2390" s="24" t="s">
        <v>3807</v>
      </c>
      <c r="X2390" s="24">
        <v>3241000</v>
      </c>
      <c r="Y2390" s="112" t="s">
        <v>3808</v>
      </c>
    </row>
    <row r="2391" spans="1:25" ht="90" x14ac:dyDescent="0.2">
      <c r="A2391" s="24" t="s">
        <v>3854</v>
      </c>
      <c r="B2391" s="24" t="s">
        <v>3804</v>
      </c>
      <c r="C2391" s="24" t="s">
        <v>3695</v>
      </c>
      <c r="D2391" s="24" t="s">
        <v>3695</v>
      </c>
      <c r="E2391" s="24">
        <v>80111601</v>
      </c>
      <c r="F2391" s="24" t="s">
        <v>3805</v>
      </c>
      <c r="G2391" s="24">
        <v>1</v>
      </c>
      <c r="H2391" s="24">
        <v>1</v>
      </c>
      <c r="I2391" s="24">
        <v>11</v>
      </c>
      <c r="J2391" s="24">
        <v>1</v>
      </c>
      <c r="K2391" s="24" t="s">
        <v>30</v>
      </c>
      <c r="L2391" s="24" t="s">
        <v>31</v>
      </c>
      <c r="M2391" s="24" t="s">
        <v>911</v>
      </c>
      <c r="N2391" s="24">
        <v>0</v>
      </c>
      <c r="O2391" s="24">
        <v>18302130</v>
      </c>
      <c r="P2391" s="24">
        <v>18302130</v>
      </c>
      <c r="Q2391" s="24">
        <v>0</v>
      </c>
      <c r="R2391" s="24">
        <v>0</v>
      </c>
      <c r="S2391" s="24" t="s">
        <v>33</v>
      </c>
      <c r="T2391" s="24" t="s">
        <v>2825</v>
      </c>
      <c r="U2391" s="24" t="s">
        <v>3806</v>
      </c>
      <c r="V2391" s="24" t="s">
        <v>3655</v>
      </c>
      <c r="W2391" s="24" t="s">
        <v>3807</v>
      </c>
      <c r="X2391" s="24">
        <v>3241000</v>
      </c>
      <c r="Y2391" s="112" t="s">
        <v>3808</v>
      </c>
    </row>
    <row r="2392" spans="1:25" ht="90" x14ac:dyDescent="0.2">
      <c r="A2392" s="24" t="s">
        <v>3855</v>
      </c>
      <c r="B2392" s="24" t="s">
        <v>3804</v>
      </c>
      <c r="C2392" s="24" t="s">
        <v>3695</v>
      </c>
      <c r="D2392" s="24" t="s">
        <v>3695</v>
      </c>
      <c r="E2392" s="24">
        <v>80111604</v>
      </c>
      <c r="F2392" s="24" t="s">
        <v>3856</v>
      </c>
      <c r="G2392" s="24">
        <v>1</v>
      </c>
      <c r="H2392" s="24">
        <v>1</v>
      </c>
      <c r="I2392" s="24">
        <v>11</v>
      </c>
      <c r="J2392" s="24">
        <v>1</v>
      </c>
      <c r="K2392" s="24" t="s">
        <v>30</v>
      </c>
      <c r="L2392" s="24" t="s">
        <v>31</v>
      </c>
      <c r="M2392" s="24" t="s">
        <v>911</v>
      </c>
      <c r="N2392" s="24">
        <v>0</v>
      </c>
      <c r="O2392" s="24">
        <v>31820800</v>
      </c>
      <c r="P2392" s="24">
        <v>31820800</v>
      </c>
      <c r="Q2392" s="24">
        <v>0</v>
      </c>
      <c r="R2392" s="24">
        <v>0</v>
      </c>
      <c r="S2392" s="24" t="s">
        <v>33</v>
      </c>
      <c r="T2392" s="24" t="s">
        <v>2825</v>
      </c>
      <c r="U2392" s="24" t="s">
        <v>3806</v>
      </c>
      <c r="V2392" s="24" t="s">
        <v>3655</v>
      </c>
      <c r="W2392" s="24" t="s">
        <v>3807</v>
      </c>
      <c r="X2392" s="24">
        <v>3241000</v>
      </c>
      <c r="Y2392" s="112" t="s">
        <v>3808</v>
      </c>
    </row>
    <row r="2393" spans="1:25" ht="90" x14ac:dyDescent="0.2">
      <c r="A2393" s="24" t="s">
        <v>3857</v>
      </c>
      <c r="B2393" s="24" t="s">
        <v>3804</v>
      </c>
      <c r="C2393" s="24" t="s">
        <v>3695</v>
      </c>
      <c r="D2393" s="24" t="s">
        <v>3695</v>
      </c>
      <c r="E2393" s="24">
        <v>80111604</v>
      </c>
      <c r="F2393" s="24" t="s">
        <v>3858</v>
      </c>
      <c r="G2393" s="24">
        <v>1</v>
      </c>
      <c r="H2393" s="24">
        <v>1</v>
      </c>
      <c r="I2393" s="24">
        <v>11</v>
      </c>
      <c r="J2393" s="24">
        <v>1</v>
      </c>
      <c r="K2393" s="24" t="s">
        <v>30</v>
      </c>
      <c r="L2393" s="24" t="s">
        <v>31</v>
      </c>
      <c r="M2393" s="24" t="s">
        <v>911</v>
      </c>
      <c r="N2393" s="24">
        <v>0</v>
      </c>
      <c r="O2393" s="24">
        <v>31820800</v>
      </c>
      <c r="P2393" s="24">
        <v>31820800</v>
      </c>
      <c r="Q2393" s="24">
        <v>0</v>
      </c>
      <c r="R2393" s="24">
        <v>0</v>
      </c>
      <c r="S2393" s="24" t="s">
        <v>33</v>
      </c>
      <c r="T2393" s="24" t="s">
        <v>2825</v>
      </c>
      <c r="U2393" s="24" t="s">
        <v>3806</v>
      </c>
      <c r="V2393" s="24" t="s">
        <v>3655</v>
      </c>
      <c r="W2393" s="24" t="s">
        <v>3807</v>
      </c>
      <c r="X2393" s="24">
        <v>3241000</v>
      </c>
      <c r="Y2393" s="112" t="s">
        <v>3808</v>
      </c>
    </row>
    <row r="2394" spans="1:25" ht="90" x14ac:dyDescent="0.2">
      <c r="A2394" s="24" t="s">
        <v>3859</v>
      </c>
      <c r="B2394" s="24" t="s">
        <v>3804</v>
      </c>
      <c r="C2394" s="24" t="s">
        <v>3695</v>
      </c>
      <c r="D2394" s="24" t="s">
        <v>3695</v>
      </c>
      <c r="E2394" s="24">
        <v>80111604</v>
      </c>
      <c r="F2394" s="24" t="s">
        <v>3858</v>
      </c>
      <c r="G2394" s="24">
        <v>1</v>
      </c>
      <c r="H2394" s="24">
        <v>1</v>
      </c>
      <c r="I2394" s="24">
        <v>11</v>
      </c>
      <c r="J2394" s="24">
        <v>1</v>
      </c>
      <c r="K2394" s="24" t="s">
        <v>30</v>
      </c>
      <c r="L2394" s="24" t="s">
        <v>31</v>
      </c>
      <c r="M2394" s="24" t="s">
        <v>911</v>
      </c>
      <c r="N2394" s="24">
        <v>0</v>
      </c>
      <c r="O2394" s="24">
        <v>31820800</v>
      </c>
      <c r="P2394" s="24">
        <v>31820800</v>
      </c>
      <c r="Q2394" s="24">
        <v>0</v>
      </c>
      <c r="R2394" s="24">
        <v>0</v>
      </c>
      <c r="S2394" s="24" t="s">
        <v>33</v>
      </c>
      <c r="T2394" s="24" t="s">
        <v>2825</v>
      </c>
      <c r="U2394" s="24" t="s">
        <v>3806</v>
      </c>
      <c r="V2394" s="24" t="s">
        <v>3655</v>
      </c>
      <c r="W2394" s="24" t="s">
        <v>3807</v>
      </c>
      <c r="X2394" s="24">
        <v>3241000</v>
      </c>
      <c r="Y2394" s="112" t="s">
        <v>3808</v>
      </c>
    </row>
    <row r="2395" spans="1:25" ht="90" x14ac:dyDescent="0.2">
      <c r="A2395" s="24" t="s">
        <v>3860</v>
      </c>
      <c r="B2395" s="24" t="s">
        <v>3804</v>
      </c>
      <c r="C2395" s="24" t="s">
        <v>3695</v>
      </c>
      <c r="D2395" s="24" t="s">
        <v>3695</v>
      </c>
      <c r="E2395" s="24">
        <v>80111604</v>
      </c>
      <c r="F2395" s="24" t="s">
        <v>3858</v>
      </c>
      <c r="G2395" s="24">
        <v>1</v>
      </c>
      <c r="H2395" s="24">
        <v>1</v>
      </c>
      <c r="I2395" s="24">
        <v>11</v>
      </c>
      <c r="J2395" s="24">
        <v>1</v>
      </c>
      <c r="K2395" s="24" t="s">
        <v>30</v>
      </c>
      <c r="L2395" s="24" t="s">
        <v>31</v>
      </c>
      <c r="M2395" s="24" t="s">
        <v>911</v>
      </c>
      <c r="N2395" s="24">
        <v>0</v>
      </c>
      <c r="O2395" s="24">
        <v>31820800</v>
      </c>
      <c r="P2395" s="24">
        <v>31820800</v>
      </c>
      <c r="Q2395" s="24">
        <v>0</v>
      </c>
      <c r="R2395" s="24">
        <v>0</v>
      </c>
      <c r="S2395" s="24" t="s">
        <v>33</v>
      </c>
      <c r="T2395" s="24" t="s">
        <v>2825</v>
      </c>
      <c r="U2395" s="24" t="s">
        <v>3806</v>
      </c>
      <c r="V2395" s="24" t="s">
        <v>3655</v>
      </c>
      <c r="W2395" s="24" t="s">
        <v>3807</v>
      </c>
      <c r="X2395" s="24">
        <v>3241000</v>
      </c>
      <c r="Y2395" s="112" t="s">
        <v>3808</v>
      </c>
    </row>
    <row r="2396" spans="1:25" ht="90" x14ac:dyDescent="0.2">
      <c r="A2396" s="24" t="s">
        <v>3861</v>
      </c>
      <c r="B2396" s="24" t="s">
        <v>3804</v>
      </c>
      <c r="C2396" s="24" t="s">
        <v>3695</v>
      </c>
      <c r="D2396" s="24" t="s">
        <v>3695</v>
      </c>
      <c r="E2396" s="24">
        <v>80111604</v>
      </c>
      <c r="F2396" s="24" t="s">
        <v>3858</v>
      </c>
      <c r="G2396" s="24">
        <v>1</v>
      </c>
      <c r="H2396" s="24">
        <v>1</v>
      </c>
      <c r="I2396" s="24">
        <v>11</v>
      </c>
      <c r="J2396" s="24">
        <v>1</v>
      </c>
      <c r="K2396" s="24" t="s">
        <v>30</v>
      </c>
      <c r="L2396" s="24" t="s">
        <v>31</v>
      </c>
      <c r="M2396" s="24" t="s">
        <v>911</v>
      </c>
      <c r="N2396" s="24">
        <v>0</v>
      </c>
      <c r="O2396" s="24">
        <v>31820800</v>
      </c>
      <c r="P2396" s="24">
        <v>31820800</v>
      </c>
      <c r="Q2396" s="24">
        <v>0</v>
      </c>
      <c r="R2396" s="24">
        <v>0</v>
      </c>
      <c r="S2396" s="24" t="s">
        <v>33</v>
      </c>
      <c r="T2396" s="24" t="s">
        <v>2825</v>
      </c>
      <c r="U2396" s="24" t="s">
        <v>3806</v>
      </c>
      <c r="V2396" s="24" t="s">
        <v>3655</v>
      </c>
      <c r="W2396" s="24" t="s">
        <v>3807</v>
      </c>
      <c r="X2396" s="24">
        <v>3241000</v>
      </c>
      <c r="Y2396" s="112" t="s">
        <v>3808</v>
      </c>
    </row>
    <row r="2397" spans="1:25" ht="90" x14ac:dyDescent="0.2">
      <c r="A2397" s="24" t="s">
        <v>3862</v>
      </c>
      <c r="B2397" s="24" t="s">
        <v>3804</v>
      </c>
      <c r="C2397" s="24" t="s">
        <v>3695</v>
      </c>
      <c r="D2397" s="24" t="s">
        <v>3695</v>
      </c>
      <c r="E2397" s="24">
        <v>80111604</v>
      </c>
      <c r="F2397" s="24" t="s">
        <v>3858</v>
      </c>
      <c r="G2397" s="24">
        <v>1</v>
      </c>
      <c r="H2397" s="24">
        <v>1</v>
      </c>
      <c r="I2397" s="24">
        <v>11</v>
      </c>
      <c r="J2397" s="24">
        <v>1</v>
      </c>
      <c r="K2397" s="24" t="s">
        <v>30</v>
      </c>
      <c r="L2397" s="24" t="s">
        <v>31</v>
      </c>
      <c r="M2397" s="24" t="s">
        <v>911</v>
      </c>
      <c r="N2397" s="24">
        <v>0</v>
      </c>
      <c r="O2397" s="24">
        <v>29832000</v>
      </c>
      <c r="P2397" s="24">
        <v>29832000</v>
      </c>
      <c r="Q2397" s="24">
        <v>0</v>
      </c>
      <c r="R2397" s="24">
        <v>0</v>
      </c>
      <c r="S2397" s="24" t="s">
        <v>33</v>
      </c>
      <c r="T2397" s="24" t="s">
        <v>2825</v>
      </c>
      <c r="U2397" s="24" t="s">
        <v>3806</v>
      </c>
      <c r="V2397" s="24" t="s">
        <v>3655</v>
      </c>
      <c r="W2397" s="24" t="s">
        <v>3807</v>
      </c>
      <c r="X2397" s="24">
        <v>3241000</v>
      </c>
      <c r="Y2397" s="112" t="s">
        <v>3808</v>
      </c>
    </row>
    <row r="2398" spans="1:25" ht="90" x14ac:dyDescent="0.2">
      <c r="A2398" s="24" t="s">
        <v>3863</v>
      </c>
      <c r="B2398" s="24" t="s">
        <v>3804</v>
      </c>
      <c r="C2398" s="24" t="s">
        <v>3695</v>
      </c>
      <c r="D2398" s="24" t="s">
        <v>3695</v>
      </c>
      <c r="E2398" s="24">
        <v>80111604</v>
      </c>
      <c r="F2398" s="24" t="s">
        <v>3858</v>
      </c>
      <c r="G2398" s="24">
        <v>1</v>
      </c>
      <c r="H2398" s="24">
        <v>1</v>
      </c>
      <c r="I2398" s="24">
        <v>11</v>
      </c>
      <c r="J2398" s="24">
        <v>1</v>
      </c>
      <c r="K2398" s="24" t="s">
        <v>30</v>
      </c>
      <c r="L2398" s="24" t="s">
        <v>31</v>
      </c>
      <c r="M2398" s="24" t="s">
        <v>911</v>
      </c>
      <c r="N2398" s="24">
        <v>0</v>
      </c>
      <c r="O2398" s="24">
        <v>29832000</v>
      </c>
      <c r="P2398" s="24">
        <v>29832000</v>
      </c>
      <c r="Q2398" s="24">
        <v>0</v>
      </c>
      <c r="R2398" s="24">
        <v>0</v>
      </c>
      <c r="S2398" s="24" t="s">
        <v>33</v>
      </c>
      <c r="T2398" s="24" t="s">
        <v>2825</v>
      </c>
      <c r="U2398" s="24" t="s">
        <v>3806</v>
      </c>
      <c r="V2398" s="24" t="s">
        <v>3655</v>
      </c>
      <c r="W2398" s="24" t="s">
        <v>3807</v>
      </c>
      <c r="X2398" s="24">
        <v>3241000</v>
      </c>
      <c r="Y2398" s="112" t="s">
        <v>3808</v>
      </c>
    </row>
    <row r="2399" spans="1:25" ht="90" x14ac:dyDescent="0.2">
      <c r="A2399" s="24" t="s">
        <v>3864</v>
      </c>
      <c r="B2399" s="24" t="s">
        <v>3804</v>
      </c>
      <c r="C2399" s="24" t="s">
        <v>3695</v>
      </c>
      <c r="D2399" s="24" t="s">
        <v>3695</v>
      </c>
      <c r="E2399" s="24">
        <v>80111604</v>
      </c>
      <c r="F2399" s="24" t="s">
        <v>3858</v>
      </c>
      <c r="G2399" s="24">
        <v>1</v>
      </c>
      <c r="H2399" s="24">
        <v>1</v>
      </c>
      <c r="I2399" s="24">
        <v>4</v>
      </c>
      <c r="J2399" s="24">
        <v>1</v>
      </c>
      <c r="K2399" s="24" t="s">
        <v>30</v>
      </c>
      <c r="L2399" s="24" t="s">
        <v>31</v>
      </c>
      <c r="M2399" s="24" t="s">
        <v>911</v>
      </c>
      <c r="N2399" s="24">
        <v>0</v>
      </c>
      <c r="O2399" s="24">
        <v>10848000</v>
      </c>
      <c r="P2399" s="24">
        <v>10848000</v>
      </c>
      <c r="Q2399" s="24">
        <v>0</v>
      </c>
      <c r="R2399" s="24">
        <v>0</v>
      </c>
      <c r="S2399" s="24" t="s">
        <v>33</v>
      </c>
      <c r="T2399" s="24" t="s">
        <v>2825</v>
      </c>
      <c r="U2399" s="24" t="s">
        <v>3806</v>
      </c>
      <c r="V2399" s="24" t="s">
        <v>3655</v>
      </c>
      <c r="W2399" s="24" t="s">
        <v>3807</v>
      </c>
      <c r="X2399" s="24">
        <v>3241000</v>
      </c>
      <c r="Y2399" s="112" t="s">
        <v>3808</v>
      </c>
    </row>
    <row r="2400" spans="1:25" ht="90" x14ac:dyDescent="0.2">
      <c r="A2400" s="24" t="s">
        <v>3865</v>
      </c>
      <c r="B2400" s="24" t="s">
        <v>3804</v>
      </c>
      <c r="C2400" s="24" t="s">
        <v>3695</v>
      </c>
      <c r="D2400" s="24" t="s">
        <v>3695</v>
      </c>
      <c r="E2400" s="24">
        <v>80111604</v>
      </c>
      <c r="F2400" s="24" t="s">
        <v>3858</v>
      </c>
      <c r="G2400" s="24">
        <v>1</v>
      </c>
      <c r="H2400" s="24">
        <v>1</v>
      </c>
      <c r="I2400" s="24">
        <v>11</v>
      </c>
      <c r="J2400" s="24">
        <v>1</v>
      </c>
      <c r="K2400" s="24" t="s">
        <v>30</v>
      </c>
      <c r="L2400" s="24" t="s">
        <v>31</v>
      </c>
      <c r="M2400" s="24" t="s">
        <v>911</v>
      </c>
      <c r="N2400" s="24">
        <v>0</v>
      </c>
      <c r="O2400" s="24">
        <v>29832000</v>
      </c>
      <c r="P2400" s="24">
        <v>29832000</v>
      </c>
      <c r="Q2400" s="24">
        <v>0</v>
      </c>
      <c r="R2400" s="24">
        <v>0</v>
      </c>
      <c r="S2400" s="24" t="s">
        <v>33</v>
      </c>
      <c r="T2400" s="24" t="s">
        <v>2825</v>
      </c>
      <c r="U2400" s="24" t="s">
        <v>3806</v>
      </c>
      <c r="V2400" s="24" t="s">
        <v>3655</v>
      </c>
      <c r="W2400" s="24" t="s">
        <v>3807</v>
      </c>
      <c r="X2400" s="24">
        <v>3241000</v>
      </c>
      <c r="Y2400" s="112" t="s">
        <v>3808</v>
      </c>
    </row>
    <row r="2401" spans="1:25" ht="90" x14ac:dyDescent="0.2">
      <c r="A2401" s="2">
        <v>1</v>
      </c>
      <c r="B2401" s="2" t="s">
        <v>3867</v>
      </c>
      <c r="C2401" s="2" t="s">
        <v>3695</v>
      </c>
      <c r="D2401" s="2" t="s">
        <v>3695</v>
      </c>
      <c r="E2401" s="2">
        <v>84131500</v>
      </c>
      <c r="F2401" s="2" t="s">
        <v>3868</v>
      </c>
      <c r="G2401" s="3">
        <v>1</v>
      </c>
      <c r="H2401" s="3">
        <v>1</v>
      </c>
      <c r="I2401" s="2">
        <v>1</v>
      </c>
      <c r="J2401" s="2">
        <v>1</v>
      </c>
      <c r="K2401" s="2" t="s">
        <v>1251</v>
      </c>
      <c r="L2401" s="2" t="str">
        <f>IF(K2401=[27]Hoja3!$B$2,[27]Hoja3!$A$2,IF(K2401=[27]Hoja3!$B$3,[27]Hoja3!$A$3,IF(K2401=[27]Hoja3!$B$4,[27]Hoja3!$A$4,IF(K2401=[27]Hoja3!$B$5,[27]Hoja3!$A$5,IF(K2401=[27]Hoja3!$B$6,[27]Hoja3!$A$6,IF(K2401=[27]Hoja3!$B$7,[27]Hoja3!$A$7,IF(K2401=[27]Hoja3!$B$8,[27]Hoja3!$A$8,IF(K2401=[27]Hoja3!$B$9,[27]Hoja3!$A$9,IF(K2401=[27]Hoja3!$B$10,[27]Hoja3!$A$10,IF(K2401=[27]Hoja3!$B$11,[27]Hoja3!$A$11,IF(K2401=[27]Hoja3!$B$12,[27]Hoja3!$A$12,IF(K2401=[27]Hoja3!$B$13,[27]Hoja3!$A$13,IF(K2401=[27]Hoja3!$B$14,[27]Hoja3!$A$14,"")))))))))))))</f>
        <v>CCE-99</v>
      </c>
      <c r="M2401" s="2" t="s">
        <v>3869</v>
      </c>
      <c r="N2401" s="2">
        <v>0</v>
      </c>
      <c r="O2401" s="8">
        <v>13034082</v>
      </c>
      <c r="P2401" s="8">
        <v>13034082</v>
      </c>
      <c r="Q2401" s="1">
        <v>0</v>
      </c>
      <c r="R2401" s="2">
        <v>0</v>
      </c>
      <c r="S2401" s="2" t="s">
        <v>1195</v>
      </c>
      <c r="T2401" s="2" t="s">
        <v>3870</v>
      </c>
      <c r="U2401" s="2" t="s">
        <v>3871</v>
      </c>
      <c r="V2401" s="2" t="s">
        <v>3872</v>
      </c>
      <c r="W2401" s="2" t="s">
        <v>3873</v>
      </c>
      <c r="X2401" s="2" t="s">
        <v>3874</v>
      </c>
      <c r="Y2401" s="96" t="s">
        <v>3875</v>
      </c>
    </row>
    <row r="2402" spans="1:25" ht="75" x14ac:dyDescent="0.2">
      <c r="A2402" s="2">
        <v>2</v>
      </c>
      <c r="B2402" s="2" t="s">
        <v>3867</v>
      </c>
      <c r="C2402" s="2" t="s">
        <v>3695</v>
      </c>
      <c r="D2402" s="2" t="s">
        <v>3695</v>
      </c>
      <c r="E2402" s="48">
        <v>84131600</v>
      </c>
      <c r="F2402" s="2" t="s">
        <v>3876</v>
      </c>
      <c r="G2402" s="49">
        <v>3</v>
      </c>
      <c r="H2402" s="49">
        <v>4</v>
      </c>
      <c r="I2402" s="48">
        <v>8.1999999999999993</v>
      </c>
      <c r="J2402" s="48">
        <v>1</v>
      </c>
      <c r="K2402" s="2" t="s">
        <v>51</v>
      </c>
      <c r="L2402" s="2" t="str">
        <f>IF(K2402=[27]Hoja3!$B$2,[27]Hoja3!$A$2,IF(K2402=[27]Hoja3!$B$3,[27]Hoja3!$A$3,IF(K2402=[27]Hoja3!$B$4,[27]Hoja3!$A$4,IF(K2402=[27]Hoja3!$B$5,[27]Hoja3!$A$5,IF(K2402=[27]Hoja3!$B$6,[27]Hoja3!$A$6,IF(K2402=[27]Hoja3!$B$7,[27]Hoja3!$A$7,IF(K2402=[27]Hoja3!$B$8,[27]Hoja3!$A$8,IF(K2402=[27]Hoja3!$B$9,[27]Hoja3!$A$9,IF(K2402=[27]Hoja3!$B$10,[27]Hoja3!$A$10,IF(K2402=[27]Hoja3!$B$11,[27]Hoja3!$A$11,IF(K2402=[27]Hoja3!$B$12,[27]Hoja3!$A$12,IF(K2402=[27]Hoja3!$B$13,[27]Hoja3!$A$13,IF(K2402=[27]Hoja3!$B$14,[27]Hoja3!$A$14,"")))))))))))))</f>
        <v>CCE-02</v>
      </c>
      <c r="M2402" s="2" t="s">
        <v>3869</v>
      </c>
      <c r="N2402" s="2">
        <v>0</v>
      </c>
      <c r="O2402" s="92">
        <v>5678662167</v>
      </c>
      <c r="P2402" s="92">
        <v>5678662167</v>
      </c>
      <c r="Q2402" s="1">
        <v>0</v>
      </c>
      <c r="R2402" s="2">
        <v>0</v>
      </c>
      <c r="S2402" s="2" t="s">
        <v>1195</v>
      </c>
      <c r="T2402" s="2" t="s">
        <v>3870</v>
      </c>
      <c r="U2402" s="2" t="s">
        <v>3871</v>
      </c>
      <c r="V2402" s="2" t="s">
        <v>3872</v>
      </c>
      <c r="W2402" s="2" t="s">
        <v>3873</v>
      </c>
      <c r="X2402" s="2" t="s">
        <v>3874</v>
      </c>
      <c r="Y2402" s="96" t="s">
        <v>3875</v>
      </c>
    </row>
    <row r="2403" spans="1:25" ht="75" x14ac:dyDescent="0.2">
      <c r="A2403" s="2">
        <v>3</v>
      </c>
      <c r="B2403" s="2" t="s">
        <v>3867</v>
      </c>
      <c r="C2403" s="2" t="s">
        <v>3695</v>
      </c>
      <c r="D2403" s="2" t="s">
        <v>3695</v>
      </c>
      <c r="E2403" s="2">
        <v>84131500</v>
      </c>
      <c r="F2403" s="2" t="s">
        <v>3877</v>
      </c>
      <c r="G2403" s="3">
        <v>3</v>
      </c>
      <c r="H2403" s="3">
        <v>3</v>
      </c>
      <c r="I2403" s="2">
        <v>9</v>
      </c>
      <c r="J2403" s="2">
        <v>1</v>
      </c>
      <c r="K2403" s="2" t="s">
        <v>921</v>
      </c>
      <c r="L2403" s="2" t="str">
        <f>IF(K2403=[27]Hoja3!$B$2,[27]Hoja3!$A$2,IF(K2403=[27]Hoja3!$B$3,[27]Hoja3!$A$3,IF(K2403=[27]Hoja3!$B$4,[27]Hoja3!$A$4,IF(K2403=[27]Hoja3!$B$5,[27]Hoja3!$A$5,IF(K2403=[27]Hoja3!$B$6,[27]Hoja3!$A$6,IF(K2403=[27]Hoja3!$B$7,[27]Hoja3!$A$7,IF(K2403=[27]Hoja3!$B$8,[27]Hoja3!$A$8,IF(K2403=[27]Hoja3!$B$9,[27]Hoja3!$A$9,IF(K2403=[27]Hoja3!$B$10,[27]Hoja3!$A$10,IF(K2403=[27]Hoja3!$B$11,[27]Hoja3!$A$11,IF(K2403=[27]Hoja3!$B$12,[27]Hoja3!$A$12,IF(K2403=[27]Hoja3!$B$13,[27]Hoja3!$A$13,IF(K2403=[27]Hoja3!$B$14,[27]Hoja3!$A$14,"")))))))))))))</f>
        <v>CCE-06</v>
      </c>
      <c r="M2403" s="2" t="s">
        <v>3869</v>
      </c>
      <c r="N2403" s="2">
        <v>0</v>
      </c>
      <c r="O2403" s="8">
        <v>96929000</v>
      </c>
      <c r="P2403" s="9">
        <v>96929000</v>
      </c>
      <c r="Q2403" s="1">
        <v>0</v>
      </c>
      <c r="R2403" s="2">
        <v>0</v>
      </c>
      <c r="S2403" s="2" t="s">
        <v>1195</v>
      </c>
      <c r="T2403" s="2" t="s">
        <v>3870</v>
      </c>
      <c r="U2403" s="2" t="s">
        <v>3871</v>
      </c>
      <c r="V2403" s="2" t="s">
        <v>3872</v>
      </c>
      <c r="W2403" s="2" t="s">
        <v>3873</v>
      </c>
      <c r="X2403" s="2" t="s">
        <v>3874</v>
      </c>
      <c r="Y2403" s="96" t="s">
        <v>3875</v>
      </c>
    </row>
    <row r="2404" spans="1:25" ht="240" x14ac:dyDescent="0.2">
      <c r="A2404" s="2" t="s">
        <v>3878</v>
      </c>
      <c r="B2404" s="2" t="s">
        <v>3879</v>
      </c>
      <c r="C2404" s="2" t="str">
        <f t="shared" ref="C2404:C2407" si="15">IF(B2404="","",IFERROR(IF(VALUE(MID(B2404,1,4))&gt;0,"",""),"N/A"))</f>
        <v>N/A</v>
      </c>
      <c r="D2404" s="2" t="str">
        <f t="shared" ref="D2404:D2407" si="16">IF(B2404="","",IFERROR(IF(VALUE(MID(B2404,1,4))&gt;0,"",""),"N/A"))</f>
        <v>N/A</v>
      </c>
      <c r="E2404" s="2">
        <v>86101705</v>
      </c>
      <c r="F2404" s="2" t="s">
        <v>3880</v>
      </c>
      <c r="G2404" s="3">
        <v>1</v>
      </c>
      <c r="H2404" s="3"/>
      <c r="I2404" s="2">
        <v>11</v>
      </c>
      <c r="J2404" s="2">
        <v>1</v>
      </c>
      <c r="K2404" s="2" t="s">
        <v>30</v>
      </c>
      <c r="L2404" s="2" t="str">
        <f>IF(K2404=[28]Hoja3!$B$2,[28]Hoja3!$A$2,IF(K2404=[28]Hoja3!$B$3,[28]Hoja3!$A$3,IF(K2404=[28]Hoja3!$B$4,[28]Hoja3!$A$4,IF(K2404=[28]Hoja3!$B$5,[28]Hoja3!$A$5,IF(K2404=[28]Hoja3!$B$6,[28]Hoja3!$A$6,IF(K2404=[28]Hoja3!$B$7,[28]Hoja3!$A$7,IF(K2404=[28]Hoja3!$B$8,[28]Hoja3!$A$8,IF(K2404=[28]Hoja3!$B$9,[28]Hoja3!$A$9,IF(K2404=[28]Hoja3!$B$10,[28]Hoja3!$A$10,IF(K2404=[28]Hoja3!$B$11,[28]Hoja3!$A$11,IF(K2404=[28]Hoja3!$B$12,[28]Hoja3!$A$12,IF(K2404=[28]Hoja3!$B$13,[28]Hoja3!$A$13,IF(K2404=[28]Hoja3!$B$14,[28]Hoja3!$A$14,"")))))))))))))</f>
        <v>CCE-05</v>
      </c>
      <c r="M2404" s="2" t="s">
        <v>32</v>
      </c>
      <c r="N2404" s="2">
        <v>0</v>
      </c>
      <c r="O2404" s="4">
        <v>291200000</v>
      </c>
      <c r="P2404" s="5">
        <v>291200000</v>
      </c>
      <c r="Q2404" s="1">
        <v>0</v>
      </c>
      <c r="R2404" s="2">
        <v>0</v>
      </c>
      <c r="S2404" s="2" t="s">
        <v>33</v>
      </c>
      <c r="T2404" s="2" t="s">
        <v>34</v>
      </c>
      <c r="U2404" s="2" t="s">
        <v>35</v>
      </c>
      <c r="V2404" s="2" t="s">
        <v>36</v>
      </c>
      <c r="W2404" s="2" t="s">
        <v>3866</v>
      </c>
      <c r="X2404" s="2">
        <v>3241000</v>
      </c>
      <c r="Y2404" s="96" t="s">
        <v>38</v>
      </c>
    </row>
    <row r="2405" spans="1:25" ht="240" x14ac:dyDescent="0.2">
      <c r="A2405" s="2" t="s">
        <v>3881</v>
      </c>
      <c r="B2405" s="2" t="s">
        <v>3882</v>
      </c>
      <c r="C2405" s="2" t="str">
        <f t="shared" si="15"/>
        <v>N/A</v>
      </c>
      <c r="D2405" s="2" t="str">
        <f t="shared" si="16"/>
        <v>N/A</v>
      </c>
      <c r="E2405" s="2">
        <v>86101705</v>
      </c>
      <c r="F2405" s="2" t="s">
        <v>3880</v>
      </c>
      <c r="G2405" s="3">
        <v>1</v>
      </c>
      <c r="H2405" s="3"/>
      <c r="I2405" s="2">
        <v>11</v>
      </c>
      <c r="J2405" s="2">
        <v>1</v>
      </c>
      <c r="K2405" s="2" t="s">
        <v>30</v>
      </c>
      <c r="L2405" s="2" t="str">
        <f>IF(K2405=[28]Hoja3!$B$2,[28]Hoja3!$A$2,IF(K2405=[28]Hoja3!$B$3,[28]Hoja3!$A$3,IF(K2405=[28]Hoja3!$B$4,[28]Hoja3!$A$4,IF(K2405=[28]Hoja3!$B$5,[28]Hoja3!$A$5,IF(K2405=[28]Hoja3!$B$6,[28]Hoja3!$A$6,IF(K2405=[28]Hoja3!$B$7,[28]Hoja3!$A$7,IF(K2405=[28]Hoja3!$B$8,[28]Hoja3!$A$8,IF(K2405=[28]Hoja3!$B$9,[28]Hoja3!$A$9,IF(K2405=[28]Hoja3!$B$10,[28]Hoja3!$A$10,IF(K2405=[28]Hoja3!$B$11,[28]Hoja3!$A$11,IF(K2405=[28]Hoja3!$B$12,[28]Hoja3!$A$12,IF(K2405=[28]Hoja3!$B$13,[28]Hoja3!$A$13,IF(K2405=[28]Hoja3!$B$14,[28]Hoja3!$A$14,"")))))))))))))</f>
        <v>CCE-05</v>
      </c>
      <c r="M2405" s="2" t="s">
        <v>32</v>
      </c>
      <c r="N2405" s="2">
        <v>0</v>
      </c>
      <c r="O2405" s="4">
        <v>390000000</v>
      </c>
      <c r="P2405" s="5">
        <v>390000000</v>
      </c>
      <c r="Q2405" s="1">
        <v>0</v>
      </c>
      <c r="R2405" s="2"/>
      <c r="S2405" s="2" t="s">
        <v>33</v>
      </c>
      <c r="T2405" s="2" t="s">
        <v>34</v>
      </c>
      <c r="U2405" s="2" t="s">
        <v>35</v>
      </c>
      <c r="V2405" s="2" t="s">
        <v>36</v>
      </c>
      <c r="W2405" s="2" t="s">
        <v>3866</v>
      </c>
      <c r="X2405" s="2">
        <v>3241000</v>
      </c>
      <c r="Y2405" s="96" t="s">
        <v>38</v>
      </c>
    </row>
    <row r="2406" spans="1:25" ht="90" x14ac:dyDescent="0.2">
      <c r="A2406" s="2" t="s">
        <v>3883</v>
      </c>
      <c r="B2406" s="2" t="s">
        <v>3884</v>
      </c>
      <c r="C2406" s="2" t="str">
        <f t="shared" si="15"/>
        <v>N/A</v>
      </c>
      <c r="D2406" s="2" t="str">
        <f t="shared" si="16"/>
        <v>N/A</v>
      </c>
      <c r="E2406" s="2" t="s">
        <v>495</v>
      </c>
      <c r="F2406" s="2" t="s">
        <v>496</v>
      </c>
      <c r="G2406" s="3">
        <v>2</v>
      </c>
      <c r="H2406" s="3">
        <v>4</v>
      </c>
      <c r="I2406" s="2">
        <v>9</v>
      </c>
      <c r="J2406" s="2">
        <v>1</v>
      </c>
      <c r="K2406" s="2" t="s">
        <v>45</v>
      </c>
      <c r="L2406" s="2" t="str">
        <f>IF(K2406=[28]Hoja3!$B$2,[28]Hoja3!$A$2,IF(K2406=[28]Hoja3!$B$3,[28]Hoja3!$A$3,IF(K2406=[28]Hoja3!$B$4,[28]Hoja3!$A$4,IF(K2406=[28]Hoja3!$B$5,[28]Hoja3!$A$5,IF(K2406=[28]Hoja3!$B$6,[28]Hoja3!$A$6,IF(K2406=[28]Hoja3!$B$7,[28]Hoja3!$A$7,IF(K2406=[28]Hoja3!$B$8,[28]Hoja3!$A$8,IF(K2406=[28]Hoja3!$B$9,[28]Hoja3!$A$9,IF(K2406=[28]Hoja3!$B$10,[28]Hoja3!$A$10,IF(K2406=[28]Hoja3!$B$11,[28]Hoja3!$A$11,IF(K2406=[28]Hoja3!$B$12,[28]Hoja3!$A$12,IF(K2406=[28]Hoja3!$B$13,[28]Hoja3!$A$13,IF(K2406=[28]Hoja3!$B$14,[28]Hoja3!$A$14,"")))))))))))))</f>
        <v>CCE-07</v>
      </c>
      <c r="M2406" s="2" t="s">
        <v>47</v>
      </c>
      <c r="N2406" s="2">
        <v>0</v>
      </c>
      <c r="O2406" s="4">
        <v>142634007</v>
      </c>
      <c r="P2406" s="5">
        <f>+O2406</f>
        <v>142634007</v>
      </c>
      <c r="Q2406" s="1">
        <v>0</v>
      </c>
      <c r="R2406" s="2">
        <v>0</v>
      </c>
      <c r="S2406" s="2" t="s">
        <v>33</v>
      </c>
      <c r="T2406" s="2" t="s">
        <v>34</v>
      </c>
      <c r="U2406" s="2" t="s">
        <v>35</v>
      </c>
      <c r="V2406" s="2" t="s">
        <v>36</v>
      </c>
      <c r="W2406" s="2" t="s">
        <v>3866</v>
      </c>
      <c r="X2406" s="2">
        <v>3241000</v>
      </c>
      <c r="Y2406" s="96" t="s">
        <v>38</v>
      </c>
    </row>
    <row r="2407" spans="1:25" ht="240.75" thickBot="1" x14ac:dyDescent="0.25">
      <c r="A2407" s="86" t="s">
        <v>3885</v>
      </c>
      <c r="B2407" s="87" t="s">
        <v>3886</v>
      </c>
      <c r="C2407" s="2" t="str">
        <f t="shared" si="15"/>
        <v>N/A</v>
      </c>
      <c r="D2407" s="2" t="str">
        <f t="shared" si="16"/>
        <v>N/A</v>
      </c>
      <c r="E2407" s="87">
        <v>86101705</v>
      </c>
      <c r="F2407" s="87" t="s">
        <v>3880</v>
      </c>
      <c r="G2407" s="88">
        <v>1</v>
      </c>
      <c r="H2407" s="88"/>
      <c r="I2407" s="87">
        <v>11</v>
      </c>
      <c r="J2407" s="87">
        <v>1</v>
      </c>
      <c r="K2407" s="87" t="s">
        <v>30</v>
      </c>
      <c r="L2407" s="87" t="str">
        <f>IF(K2407=[28]Hoja3!$B$2,[28]Hoja3!$A$2,IF(K2407=[28]Hoja3!$B$3,[28]Hoja3!$A$3,IF(K2407=[28]Hoja3!$B$4,[28]Hoja3!$A$4,IF(K2407=[28]Hoja3!$B$5,[28]Hoja3!$A$5,IF(K2407=[28]Hoja3!$B$6,[28]Hoja3!$A$6,IF(K2407=[28]Hoja3!$B$7,[28]Hoja3!$A$7,IF(K2407=[28]Hoja3!$B$8,[28]Hoja3!$A$8,IF(K2407=[28]Hoja3!$B$9,[28]Hoja3!$A$9,IF(K2407=[28]Hoja3!$B$10,[28]Hoja3!$A$10,IF(K2407=[28]Hoja3!$B$11,[28]Hoja3!$A$11,IF(K2407=[28]Hoja3!$B$12,[28]Hoja3!$A$12,IF(K2407=[28]Hoja3!$B$13,[28]Hoja3!$A$13,IF(K2407=[28]Hoja3!$B$14,[28]Hoja3!$A$14,"")))))))))))))</f>
        <v>CCE-05</v>
      </c>
      <c r="M2407" s="87" t="s">
        <v>32</v>
      </c>
      <c r="N2407" s="87">
        <v>0</v>
      </c>
      <c r="O2407" s="89">
        <v>150000000</v>
      </c>
      <c r="P2407" s="90">
        <v>150000000</v>
      </c>
      <c r="Q2407" s="91">
        <v>0</v>
      </c>
      <c r="R2407" s="87">
        <v>0</v>
      </c>
      <c r="S2407" s="87" t="s">
        <v>33</v>
      </c>
      <c r="T2407" s="87" t="s">
        <v>34</v>
      </c>
      <c r="U2407" s="87" t="s">
        <v>35</v>
      </c>
      <c r="V2407" s="87" t="s">
        <v>36</v>
      </c>
      <c r="W2407" s="87" t="s">
        <v>3866</v>
      </c>
      <c r="X2407" s="87">
        <v>3241000</v>
      </c>
      <c r="Y2407" s="121" t="s">
        <v>38</v>
      </c>
    </row>
    <row r="2408" spans="1:25" x14ac:dyDescent="0.2">
      <c r="A2408" s="24"/>
      <c r="B2408" s="24" t="str">
        <f>IFERROR(VLOOKUP(VALUE(MID(A2408,1,IF(VALUE(MID(A2408,1,3))=898,3,4))),[22]Hoja1!$A$3:$K$222,2,0),"")</f>
        <v/>
      </c>
      <c r="C2408" s="24" t="str">
        <f t="shared" ref="C2408:C2414" si="17">IF(B2408="","",IFERROR(IF(VALUE(MID(B2408,1,4))&gt;0,"",""),"N/A"))</f>
        <v/>
      </c>
      <c r="D2408" s="24" t="str">
        <f t="shared" ref="D2408:D2414" si="18">IF(B2408="","",IFERROR(IF(VALUE(MID(B2408,1,4))&gt;0,"",""),"N/A"))</f>
        <v/>
      </c>
      <c r="E2408" s="24"/>
      <c r="F2408" s="24"/>
      <c r="G2408" s="24"/>
      <c r="H2408" s="24"/>
      <c r="I2408" s="24"/>
      <c r="J2408" s="24"/>
      <c r="K2408" s="24"/>
      <c r="L2408" s="24" t="str">
        <f>IF(K2408=[22]Hoja3!$B$2,[22]Hoja3!$A$2,IF(K2408=[22]Hoja3!$B$3,[22]Hoja3!$A$3,IF(K2408=[22]Hoja3!$B$4,[22]Hoja3!$A$4,IF(K2408=[22]Hoja3!$B$5,[22]Hoja3!$A$5,IF(K2408=[22]Hoja3!$B$6,[22]Hoja3!$A$6,IF(K2408=[22]Hoja3!$B$7,[22]Hoja3!$A$7,IF(K2408=[22]Hoja3!$B$8,[22]Hoja3!$A$8,IF(K2408=[22]Hoja3!$B$9,[22]Hoja3!$A$9,IF(K2408=[22]Hoja3!$B$10,[22]Hoja3!$A$10,IF(K2408=[22]Hoja3!$B$11,[22]Hoja3!$A$11,IF(K2408=[22]Hoja3!$B$12,[22]Hoja3!$A$12,IF(K2408=[22]Hoja3!$B$13,[22]Hoja3!$A$13,IF(K2408=[22]Hoja3!$B$14,[22]Hoja3!$A$14,"")))))))))))))</f>
        <v/>
      </c>
      <c r="M2408" s="24"/>
      <c r="N2408" s="24"/>
      <c r="O2408" s="24"/>
      <c r="P2408" s="24"/>
      <c r="Q2408" s="24"/>
      <c r="R2408" s="24"/>
      <c r="S2408" s="24"/>
      <c r="T2408" s="24"/>
      <c r="U2408" s="24"/>
      <c r="V2408" s="24"/>
      <c r="W2408" s="24"/>
      <c r="X2408" s="24"/>
      <c r="Y2408" s="122"/>
    </row>
    <row r="2409" spans="1:25" x14ac:dyDescent="0.2">
      <c r="A2409" s="24"/>
      <c r="B2409" s="24" t="str">
        <f>IFERROR(VLOOKUP(VALUE(MID(A2409,1,IF(VALUE(MID(A2409,1,3))=898,3,4))),[22]Hoja1!$A$3:$K$222,2,0),"")</f>
        <v/>
      </c>
      <c r="C2409" s="24" t="str">
        <f t="shared" si="17"/>
        <v/>
      </c>
      <c r="D2409" s="24" t="str">
        <f t="shared" si="18"/>
        <v/>
      </c>
      <c r="E2409" s="24"/>
      <c r="F2409" s="24"/>
      <c r="G2409" s="24"/>
      <c r="H2409" s="24"/>
      <c r="I2409" s="24"/>
      <c r="J2409" s="24"/>
      <c r="K2409" s="24"/>
      <c r="L2409" s="24" t="str">
        <f>IF(K2409=[22]Hoja3!$B$2,[22]Hoja3!$A$2,IF(K2409=[22]Hoja3!$B$3,[22]Hoja3!$A$3,IF(K2409=[22]Hoja3!$B$4,[22]Hoja3!$A$4,IF(K2409=[22]Hoja3!$B$5,[22]Hoja3!$A$5,IF(K2409=[22]Hoja3!$B$6,[22]Hoja3!$A$6,IF(K2409=[22]Hoja3!$B$7,[22]Hoja3!$A$7,IF(K2409=[22]Hoja3!$B$8,[22]Hoja3!$A$8,IF(K2409=[22]Hoja3!$B$9,[22]Hoja3!$A$9,IF(K2409=[22]Hoja3!$B$10,[22]Hoja3!$A$10,IF(K2409=[22]Hoja3!$B$11,[22]Hoja3!$A$11,IF(K2409=[22]Hoja3!$B$12,[22]Hoja3!$A$12,IF(K2409=[22]Hoja3!$B$13,[22]Hoja3!$A$13,IF(K2409=[22]Hoja3!$B$14,[22]Hoja3!$A$14,"")))))))))))))</f>
        <v/>
      </c>
      <c r="M2409" s="24"/>
      <c r="N2409" s="24"/>
      <c r="O2409" s="24"/>
      <c r="P2409" s="24"/>
      <c r="Q2409" s="24"/>
      <c r="R2409" s="24"/>
      <c r="S2409" s="24"/>
      <c r="T2409" s="24"/>
      <c r="U2409" s="24"/>
      <c r="V2409" s="24"/>
      <c r="W2409" s="24"/>
      <c r="X2409" s="24"/>
      <c r="Y2409" s="122"/>
    </row>
    <row r="2410" spans="1:25" x14ac:dyDescent="0.2">
      <c r="A2410" s="24"/>
      <c r="B2410" s="24" t="str">
        <f>IFERROR(VLOOKUP(VALUE(MID(A2410,1,IF(VALUE(MID(A2410,1,3))=898,3,4))),[22]Hoja1!$A$3:$K$222,2,0),"")</f>
        <v/>
      </c>
      <c r="C2410" s="24" t="str">
        <f t="shared" si="17"/>
        <v/>
      </c>
      <c r="D2410" s="24" t="str">
        <f t="shared" si="18"/>
        <v/>
      </c>
      <c r="E2410" s="24"/>
      <c r="F2410" s="24"/>
      <c r="G2410" s="24"/>
      <c r="H2410" s="24"/>
      <c r="I2410" s="24"/>
      <c r="J2410" s="24"/>
      <c r="K2410" s="24"/>
      <c r="L2410" s="24" t="str">
        <f>IF(K2410=[22]Hoja3!$B$2,[22]Hoja3!$A$2,IF(K2410=[22]Hoja3!$B$3,[22]Hoja3!$A$3,IF(K2410=[22]Hoja3!$B$4,[22]Hoja3!$A$4,IF(K2410=[22]Hoja3!$B$5,[22]Hoja3!$A$5,IF(K2410=[22]Hoja3!$B$6,[22]Hoja3!$A$6,IF(K2410=[22]Hoja3!$B$7,[22]Hoja3!$A$7,IF(K2410=[22]Hoja3!$B$8,[22]Hoja3!$A$8,IF(K2410=[22]Hoja3!$B$9,[22]Hoja3!$A$9,IF(K2410=[22]Hoja3!$B$10,[22]Hoja3!$A$10,IF(K2410=[22]Hoja3!$B$11,[22]Hoja3!$A$11,IF(K2410=[22]Hoja3!$B$12,[22]Hoja3!$A$12,IF(K2410=[22]Hoja3!$B$13,[22]Hoja3!$A$13,IF(K2410=[22]Hoja3!$B$14,[22]Hoja3!$A$14,"")))))))))))))</f>
        <v/>
      </c>
      <c r="M2410" s="24"/>
      <c r="N2410" s="24"/>
      <c r="O2410" s="24"/>
      <c r="P2410" s="24"/>
      <c r="Q2410" s="24"/>
      <c r="R2410" s="24"/>
      <c r="S2410" s="24"/>
      <c r="T2410" s="24"/>
      <c r="U2410" s="24"/>
      <c r="V2410" s="24"/>
      <c r="W2410" s="24"/>
      <c r="X2410" s="24"/>
      <c r="Y2410" s="122"/>
    </row>
    <row r="2411" spans="1:25" x14ac:dyDescent="0.2">
      <c r="A2411" s="24"/>
      <c r="B2411" s="24" t="str">
        <f>IFERROR(VLOOKUP(VALUE(MID(A2411,1,IF(VALUE(MID(A2411,1,3))=898,3,4))),[22]Hoja1!$A$3:$K$222,2,0),"")</f>
        <v/>
      </c>
      <c r="C2411" s="24" t="str">
        <f t="shared" si="17"/>
        <v/>
      </c>
      <c r="D2411" s="24" t="str">
        <f t="shared" si="18"/>
        <v/>
      </c>
      <c r="E2411" s="24"/>
      <c r="F2411" s="24"/>
      <c r="G2411" s="24"/>
      <c r="H2411" s="24"/>
      <c r="I2411" s="24"/>
      <c r="J2411" s="24"/>
      <c r="K2411" s="24"/>
      <c r="L2411" s="24" t="str">
        <f>IF(K2411=[22]Hoja3!$B$2,[22]Hoja3!$A$2,IF(K2411=[22]Hoja3!$B$3,[22]Hoja3!$A$3,IF(K2411=[22]Hoja3!$B$4,[22]Hoja3!$A$4,IF(K2411=[22]Hoja3!$B$5,[22]Hoja3!$A$5,IF(K2411=[22]Hoja3!$B$6,[22]Hoja3!$A$6,IF(K2411=[22]Hoja3!$B$7,[22]Hoja3!$A$7,IF(K2411=[22]Hoja3!$B$8,[22]Hoja3!$A$8,IF(K2411=[22]Hoja3!$B$9,[22]Hoja3!$A$9,IF(K2411=[22]Hoja3!$B$10,[22]Hoja3!$A$10,IF(K2411=[22]Hoja3!$B$11,[22]Hoja3!$A$11,IF(K2411=[22]Hoja3!$B$12,[22]Hoja3!$A$12,IF(K2411=[22]Hoja3!$B$13,[22]Hoja3!$A$13,IF(K2411=[22]Hoja3!$B$14,[22]Hoja3!$A$14,"")))))))))))))</f>
        <v/>
      </c>
      <c r="M2411" s="24"/>
      <c r="N2411" s="24"/>
      <c r="O2411" s="24"/>
      <c r="P2411" s="24"/>
      <c r="Q2411" s="24"/>
      <c r="R2411" s="24"/>
      <c r="S2411" s="24"/>
      <c r="T2411" s="24"/>
      <c r="U2411" s="24"/>
      <c r="V2411" s="24"/>
      <c r="W2411" s="24"/>
      <c r="X2411" s="24"/>
      <c r="Y2411" s="122"/>
    </row>
    <row r="2412" spans="1:25" x14ac:dyDescent="0.2">
      <c r="A2412" s="24"/>
      <c r="B2412" s="24" t="str">
        <f>IFERROR(VLOOKUP(VALUE(MID(A2412,1,IF(VALUE(MID(A2412,1,3))=898,3,4))),[22]Hoja1!$A$3:$K$222,2,0),"")</f>
        <v/>
      </c>
      <c r="C2412" s="24" t="str">
        <f t="shared" si="17"/>
        <v/>
      </c>
      <c r="D2412" s="24" t="str">
        <f t="shared" si="18"/>
        <v/>
      </c>
      <c r="E2412" s="24"/>
      <c r="F2412" s="24"/>
      <c r="G2412" s="24"/>
      <c r="H2412" s="24"/>
      <c r="I2412" s="24"/>
      <c r="J2412" s="24"/>
      <c r="K2412" s="24"/>
      <c r="L2412" s="24" t="str">
        <f>IF(K2412=[22]Hoja3!$B$2,[22]Hoja3!$A$2,IF(K2412=[22]Hoja3!$B$3,[22]Hoja3!$A$3,IF(K2412=[22]Hoja3!$B$4,[22]Hoja3!$A$4,IF(K2412=[22]Hoja3!$B$5,[22]Hoja3!$A$5,IF(K2412=[22]Hoja3!$B$6,[22]Hoja3!$A$6,IF(K2412=[22]Hoja3!$B$7,[22]Hoja3!$A$7,IF(K2412=[22]Hoja3!$B$8,[22]Hoja3!$A$8,IF(K2412=[22]Hoja3!$B$9,[22]Hoja3!$A$9,IF(K2412=[22]Hoja3!$B$10,[22]Hoja3!$A$10,IF(K2412=[22]Hoja3!$B$11,[22]Hoja3!$A$11,IF(K2412=[22]Hoja3!$B$12,[22]Hoja3!$A$12,IF(K2412=[22]Hoja3!$B$13,[22]Hoja3!$A$13,IF(K2412=[22]Hoja3!$B$14,[22]Hoja3!$A$14,"")))))))))))))</f>
        <v/>
      </c>
      <c r="M2412" s="24"/>
      <c r="N2412" s="24"/>
      <c r="O2412" s="24"/>
      <c r="P2412" s="24"/>
      <c r="Q2412" s="24"/>
      <c r="R2412" s="24"/>
      <c r="S2412" s="24"/>
      <c r="T2412" s="24"/>
      <c r="U2412" s="24"/>
      <c r="V2412" s="24"/>
      <c r="W2412" s="24"/>
      <c r="X2412" s="24"/>
      <c r="Y2412" s="122"/>
    </row>
    <row r="2413" spans="1:25" x14ac:dyDescent="0.2">
      <c r="A2413" s="24"/>
      <c r="B2413" s="24" t="str">
        <f>IFERROR(VLOOKUP(VALUE(MID(A2413,1,IF(VALUE(MID(A2413,1,3))=898,3,4))),[22]Hoja1!$A$3:$K$222,2,0),"")</f>
        <v/>
      </c>
      <c r="C2413" s="24" t="str">
        <f t="shared" si="17"/>
        <v/>
      </c>
      <c r="D2413" s="24" t="str">
        <f t="shared" si="18"/>
        <v/>
      </c>
      <c r="E2413" s="24"/>
      <c r="F2413" s="24"/>
      <c r="G2413" s="24"/>
      <c r="H2413" s="24"/>
      <c r="I2413" s="24"/>
      <c r="J2413" s="24"/>
      <c r="K2413" s="24"/>
      <c r="L2413" s="24" t="str">
        <f>IF(K2413=[22]Hoja3!$B$2,[22]Hoja3!$A$2,IF(K2413=[22]Hoja3!$B$3,[22]Hoja3!$A$3,IF(K2413=[22]Hoja3!$B$4,[22]Hoja3!$A$4,IF(K2413=[22]Hoja3!$B$5,[22]Hoja3!$A$5,IF(K2413=[22]Hoja3!$B$6,[22]Hoja3!$A$6,IF(K2413=[22]Hoja3!$B$7,[22]Hoja3!$A$7,IF(K2413=[22]Hoja3!$B$8,[22]Hoja3!$A$8,IF(K2413=[22]Hoja3!$B$9,[22]Hoja3!$A$9,IF(K2413=[22]Hoja3!$B$10,[22]Hoja3!$A$10,IF(K2413=[22]Hoja3!$B$11,[22]Hoja3!$A$11,IF(K2413=[22]Hoja3!$B$12,[22]Hoja3!$A$12,IF(K2413=[22]Hoja3!$B$13,[22]Hoja3!$A$13,IF(K2413=[22]Hoja3!$B$14,[22]Hoja3!$A$14,"")))))))))))))</f>
        <v/>
      </c>
      <c r="M2413" s="24"/>
      <c r="N2413" s="24"/>
      <c r="O2413" s="24"/>
      <c r="P2413" s="24"/>
      <c r="Q2413" s="24"/>
      <c r="R2413" s="24"/>
      <c r="S2413" s="24"/>
      <c r="T2413" s="24"/>
      <c r="U2413" s="24"/>
      <c r="V2413" s="24"/>
      <c r="W2413" s="24"/>
      <c r="X2413" s="24"/>
      <c r="Y2413" s="122"/>
    </row>
    <row r="2414" spans="1:25" x14ac:dyDescent="0.2">
      <c r="A2414" s="24"/>
      <c r="B2414" s="24" t="str">
        <f>IFERROR(VLOOKUP(VALUE(MID(A2414,1,IF(VALUE(MID(A2414,1,3))=898,3,4))),[22]Hoja1!$A$3:$K$222,2,0),"")</f>
        <v/>
      </c>
      <c r="C2414" s="24" t="str">
        <f t="shared" si="17"/>
        <v/>
      </c>
      <c r="D2414" s="24" t="str">
        <f t="shared" si="18"/>
        <v/>
      </c>
      <c r="E2414" s="24"/>
      <c r="F2414" s="24"/>
      <c r="G2414" s="24"/>
      <c r="H2414" s="24"/>
      <c r="I2414" s="24"/>
      <c r="J2414" s="24"/>
      <c r="K2414" s="24"/>
      <c r="L2414" s="24" t="str">
        <f>IF(K2414=[22]Hoja3!$B$2,[22]Hoja3!$A$2,IF(K2414=[22]Hoja3!$B$3,[22]Hoja3!$A$3,IF(K2414=[22]Hoja3!$B$4,[22]Hoja3!$A$4,IF(K2414=[22]Hoja3!$B$5,[22]Hoja3!$A$5,IF(K2414=[22]Hoja3!$B$6,[22]Hoja3!$A$6,IF(K2414=[22]Hoja3!$B$7,[22]Hoja3!$A$7,IF(K2414=[22]Hoja3!$B$8,[22]Hoja3!$A$8,IF(K2414=[22]Hoja3!$B$9,[22]Hoja3!$A$9,IF(K2414=[22]Hoja3!$B$10,[22]Hoja3!$A$10,IF(K2414=[22]Hoja3!$B$11,[22]Hoja3!$A$11,IF(K2414=[22]Hoja3!$B$12,[22]Hoja3!$A$12,IF(K2414=[22]Hoja3!$B$13,[22]Hoja3!$A$13,IF(K2414=[22]Hoja3!$B$14,[22]Hoja3!$A$14,"")))))))))))))</f>
        <v/>
      </c>
      <c r="M2414" s="24"/>
      <c r="N2414" s="24"/>
      <c r="O2414" s="24"/>
      <c r="P2414" s="24"/>
      <c r="Q2414" s="24"/>
      <c r="R2414" s="24"/>
      <c r="S2414" s="24"/>
      <c r="T2414" s="24"/>
      <c r="U2414" s="24"/>
      <c r="V2414" s="24"/>
      <c r="W2414" s="24"/>
      <c r="X2414" s="24"/>
      <c r="Y2414" s="122"/>
    </row>
  </sheetData>
  <autoFilter ref="A4:Y4"/>
  <mergeCells count="24">
    <mergeCell ref="M3:M4"/>
    <mergeCell ref="N3:N4"/>
    <mergeCell ref="O3:O4"/>
    <mergeCell ref="S3:T3"/>
    <mergeCell ref="U3:V3"/>
    <mergeCell ref="W3:Y3"/>
    <mergeCell ref="A2:Y2"/>
    <mergeCell ref="L3:L4"/>
    <mergeCell ref="A3:A4"/>
    <mergeCell ref="B3:B4"/>
    <mergeCell ref="C3:C4"/>
    <mergeCell ref="D3:D4"/>
    <mergeCell ref="E3:E4"/>
    <mergeCell ref="F3:F4"/>
    <mergeCell ref="G3:G4"/>
    <mergeCell ref="H3:H4"/>
    <mergeCell ref="I3:I4"/>
    <mergeCell ref="J3:J4"/>
    <mergeCell ref="K3:K4"/>
    <mergeCell ref="P1167:P1168"/>
    <mergeCell ref="P1169:P1170"/>
    <mergeCell ref="R3:R4"/>
    <mergeCell ref="P3:P4"/>
    <mergeCell ref="Q3:Q4"/>
  </mergeCells>
  <conditionalFormatting sqref="P1856">
    <cfRule type="expression" dxfId="442" priority="600">
      <formula>VLOOKUP(VALUE(MID(A1856,1,IF(VALUE(MID(A1856,1,3))=898,3,4)))&amp;MID($D1856,1,5),#REF!,4,0)&lt;0</formula>
    </cfRule>
  </conditionalFormatting>
  <conditionalFormatting sqref="P1866">
    <cfRule type="expression" dxfId="441" priority="599">
      <formula>VLOOKUP(VALUE(MID(A1866,1,IF(VALUE(MID(A1866,1,3))=898,3,4)))&amp;MID($D1866,1,5),#REF!,4,0)&lt;0</formula>
    </cfRule>
  </conditionalFormatting>
  <conditionalFormatting sqref="P1867">
    <cfRule type="expression" dxfId="440" priority="598">
      <formula>VLOOKUP(VALUE(MID(A1867,1,IF(VALUE(MID(A1867,1,3))=898,3,4)))&amp;MID($D1867,1,5),#REF!,4,0)&lt;0</formula>
    </cfRule>
  </conditionalFormatting>
  <conditionalFormatting sqref="P1865">
    <cfRule type="expression" dxfId="439" priority="597">
      <formula>VLOOKUP(VALUE(MID(A1865,1,IF(VALUE(MID(A1865,1,3))=898,3,4)))&amp;MID($D1865,1,5),#REF!,4,0)&lt;0</formula>
    </cfRule>
  </conditionalFormatting>
  <conditionalFormatting sqref="P1857">
    <cfRule type="expression" dxfId="438" priority="596">
      <formula>VLOOKUP(VALUE(MID(A1857,1,IF(VALUE(MID(A1857,1,3))=898,3,4)))&amp;MID($D1857,1,5),#REF!,4,0)&lt;0</formula>
    </cfRule>
  </conditionalFormatting>
  <conditionalFormatting sqref="P1858">
    <cfRule type="expression" dxfId="437" priority="595">
      <formula>VLOOKUP(VALUE(MID(A1858,1,IF(VALUE(MID(A1858,1,3))=898,3,4)))&amp;MID($D1858,1,5),#REF!,4,0)&lt;0</formula>
    </cfRule>
  </conditionalFormatting>
  <conditionalFormatting sqref="P1860">
    <cfRule type="expression" dxfId="436" priority="594">
      <formula>VLOOKUP(VALUE(MID(A1860,1,IF(VALUE(MID(A1860,1,3))=898,3,4)))&amp;MID($D1860,1,5),#REF!,4,0)&lt;0</formula>
    </cfRule>
  </conditionalFormatting>
  <conditionalFormatting sqref="P1862">
    <cfRule type="expression" dxfId="435" priority="593">
      <formula>VLOOKUP(VALUE(MID(A1862,1,IF(VALUE(MID(A1862,1,3))=898,3,4)))&amp;MID($D1862,1,5),#REF!,4,0)&lt;0</formula>
    </cfRule>
  </conditionalFormatting>
  <conditionalFormatting sqref="P1864">
    <cfRule type="expression" dxfId="434" priority="592">
      <formula>VLOOKUP(VALUE(MID(A1864,1,IF(VALUE(MID(A1864,1,3))=898,3,4)))&amp;MID($D1864,1,5),#REF!,4,0)&lt;0</formula>
    </cfRule>
  </conditionalFormatting>
  <conditionalFormatting sqref="P1863">
    <cfRule type="expression" dxfId="433" priority="591">
      <formula>VLOOKUP(VALUE(MID(A1863,1,IF(VALUE(MID(A1863,1,3))=898,3,4)))&amp;MID($D1863,1,5),#REF!,4,0)&lt;0</formula>
    </cfRule>
  </conditionalFormatting>
  <conditionalFormatting sqref="P1861">
    <cfRule type="expression" dxfId="432" priority="590">
      <formula>VLOOKUP(VALUE(MID(A1861,1,IF(VALUE(MID(A1861,1,3))=898,3,4)))&amp;MID($D1861,1,5),#REF!,4,0)&lt;0</formula>
    </cfRule>
  </conditionalFormatting>
  <conditionalFormatting sqref="P1859">
    <cfRule type="expression" dxfId="431" priority="589">
      <formula>VLOOKUP(VALUE(MID(A1859,1,IF(VALUE(MID(A1859,1,3))=898,3,4)))&amp;MID($D1859,1,5),#REF!,4,0)&lt;0</formula>
    </cfRule>
  </conditionalFormatting>
  <conditionalFormatting sqref="P1868">
    <cfRule type="expression" dxfId="430" priority="588">
      <formula>VLOOKUP(VALUE(MID(A1868,1,IF(VALUE(MID(A1868,1,3))=898,3,4)))&amp;MID($D1868,1,5),#REF!,4,0)&lt;0</formula>
    </cfRule>
  </conditionalFormatting>
  <conditionalFormatting sqref="P1869">
    <cfRule type="expression" dxfId="429" priority="587">
      <formula>VLOOKUP(VALUE(MID(A1869,1,IF(VALUE(MID(A1869,1,3))=898,3,4)))&amp;MID($D1869,1,5),#REF!,4,0)&lt;0</formula>
    </cfRule>
  </conditionalFormatting>
  <conditionalFormatting sqref="P1870">
    <cfRule type="expression" dxfId="428" priority="586">
      <formula>VLOOKUP(VALUE(MID(A1870,1,IF(VALUE(MID(A1870,1,3))=898,3,4)))&amp;MID($D1870,1,5),#REF!,4,0)&lt;0</formula>
    </cfRule>
  </conditionalFormatting>
  <conditionalFormatting sqref="P1872">
    <cfRule type="expression" dxfId="427" priority="585">
      <formula>VLOOKUP(VALUE(MID(A1872,1,IF(VALUE(MID(A1872,1,3))=898,3,4)))&amp;MID($D1872,1,5),#REF!,4,0)&lt;0</formula>
    </cfRule>
  </conditionalFormatting>
  <conditionalFormatting sqref="P1874">
    <cfRule type="expression" dxfId="426" priority="584">
      <formula>VLOOKUP(VALUE(MID(A1874,1,IF(VALUE(MID(A1874,1,3))=898,3,4)))&amp;MID($D1874,1,5),#REF!,4,0)&lt;0</formula>
    </cfRule>
  </conditionalFormatting>
  <conditionalFormatting sqref="P1879">
    <cfRule type="expression" dxfId="425" priority="583">
      <formula>VLOOKUP(VALUE(MID(A1879,1,IF(VALUE(MID(A1879,1,3))=898,3,4)))&amp;MID($D1879,1,5),#REF!,4,0)&lt;0</formula>
    </cfRule>
  </conditionalFormatting>
  <conditionalFormatting sqref="P1871">
    <cfRule type="expression" dxfId="424" priority="582">
      <formula>VLOOKUP(VALUE(MID(A1871,1,IF(VALUE(MID(A1871,1,3))=898,3,4)))&amp;MID($D1871,1,5),#REF!,4,0)&lt;0</formula>
    </cfRule>
  </conditionalFormatting>
  <conditionalFormatting sqref="P1880">
    <cfRule type="expression" dxfId="423" priority="581">
      <formula>VLOOKUP(VALUE(MID(A1880,1,IF(VALUE(MID(A1880,1,3))=898,3,4)))&amp;MID($D1880,1,5),#REF!,4,0)&lt;0</formula>
    </cfRule>
  </conditionalFormatting>
  <conditionalFormatting sqref="P1878">
    <cfRule type="expression" dxfId="422" priority="580">
      <formula>VLOOKUP(VALUE(MID(A1878,1,IF(VALUE(MID(A1878,1,3))=898,3,4)))&amp;MID($D1878,1,5),#REF!,4,0)&lt;0</formula>
    </cfRule>
  </conditionalFormatting>
  <dataValidations count="10">
    <dataValidation type="list" allowBlank="1" showInputMessage="1" showErrorMessage="1" sqref="C5:C561 C1133:C1173 C1515:C1855 C2134:C2146 C2335:C2339">
      <formula1>OFFSET(UNO,MATCH($B5,PROY2,0)-1,0,COUNTIF(PROY2,$B5),1)</formula1>
    </dataValidation>
    <dataValidation type="list" allowBlank="1" showInputMessage="1" showErrorMessage="1" sqref="D5:D691 D731:D890 D894:D896 D898:D902 D909 D981:D1131 D916 D1133:D1509 D2152:D2345 D2404:D2414 D2149 D1515:D2146">
      <formula1>OFFSET(DOS,MATCH($C5,COMP,0)-1,0,COUNTIF(COMP,$C5),1)</formula1>
    </dataValidation>
    <dataValidation type="decimal" allowBlank="1" showInputMessage="1" showErrorMessage="1" sqref="G8:H8 I5:I136 I146:I284 I293:I517 I519:I556 I562:I858 K690 H715:H716 G730:H730 G709:H710 G725:H725 G727:H728 G733:H734 H738 I906:I909 G897:H897 H908 I916 G859:I860 I861:I885 G886:I886 I887:I902 I987:I1089 I1091:I1131 I1133:I1450 G1256 G1180 I1453 I1509:I1510 I1515:I1837 I2316:I2414 G1979 G2372:H2372 I2149 G2153:H2153 I2152:I2165 I2168:I2184 I2188:I2314 I1839:I2146">
      <formula1>1</formula1>
      <formula2>365</formula2>
    </dataValidation>
    <dataValidation type="list" allowBlank="1" showInputMessage="1" showErrorMessage="1" errorTitle="ATENCION!" error="Seleccione objeto de gasto de la lista desplegable" sqref="F140">
      <formula1>OFFSET(DOS,MATCH($C140,PROY,0)-1,0,COUNTIF(PROY,$C140),1)</formula1>
    </dataValidation>
    <dataValidation type="list" allowBlank="1" showInputMessage="1" showErrorMessage="1" errorTitle="ATENCION!" error="Seleccione objeto de gasto de la lista desplegable" sqref="F287 D910:D911 D915 D917:D980">
      <formula1>OFFSET(DOS,MATCH($B287,PROY,0)-1,0,COUNTIF(PROY,$B287),1)</formula1>
    </dataValidation>
    <dataValidation type="textLength" allowBlank="1" showInputMessage="1" showErrorMessage="1" errorTitle="MAXIMO 250 CARACTERES" error="El Objeto de Gasto de la Tarea no puede contener más de 250 caracteres" sqref="F304:F305 F2272:F2275 F2284:F2287">
      <formula1>0</formula1>
      <formula2>251</formula2>
    </dataValidation>
    <dataValidation type="list" errorStyle="information" allowBlank="1" showInputMessage="1" showErrorMessage="1" sqref="C562:C691 D692:D730 C733:C740 C827:C890 D897 D891:D893 D906:D908 C909 C916 C987:C1132 C1174:C1509 C2401:D2403 C2404:C2414 C2149 C2152:C2334 C2340:C2345 C1856:C2133">
      <formula1>OFFSET(UNO,MATCH($B562,PROY2,0)-1,0,COUNTIF(PROY2,$B562),1)</formula1>
    </dataValidation>
    <dataValidation type="list" allowBlank="1" showInputMessage="1" showErrorMessage="1" sqref="Q580:R581 M580:N581 G580:H581 J580:K581 J2149:K2149 Q2149:R2149 M2149:N2149 G2149:H2149">
      <formula1>#REF!</formula1>
    </dataValidation>
    <dataValidation allowBlank="1" showInputMessage="1" sqref="A904:Y905 S903:Y903"/>
    <dataValidation type="custom" errorStyle="information" allowBlank="1" showInputMessage="1" showErrorMessage="1" errorTitle="ATENCIÓN!" error="LA SUMATORIA DE LOS VALORES DE LOS OBJETOS DE CONTRATO SUPERAN EL VALOR ASIGANDO PARA EL OBJETO DE GASTO" sqref="P1856:P1872 P1879 P1874">
      <formula1>VLOOKUP(VALUE(MID(A1856,1,IF(VALUE(MID(A1856,1,3))=898,3,4)))&amp;MID($D1856,1,5),#REF!,4,0)&gt;=0</formula1>
    </dataValidation>
  </dataValidations>
  <hyperlinks>
    <hyperlink ref="Y5" r:id="rId1"/>
    <hyperlink ref="Y6" r:id="rId2"/>
    <hyperlink ref="Y7" r:id="rId3"/>
    <hyperlink ref="Y8" r:id="rId4"/>
    <hyperlink ref="Y10" r:id="rId5"/>
    <hyperlink ref="Y11" r:id="rId6"/>
    <hyperlink ref="Y12" r:id="rId7"/>
    <hyperlink ref="Y13" r:id="rId8"/>
    <hyperlink ref="Y14" r:id="rId9"/>
    <hyperlink ref="Y9" r:id="rId10"/>
    <hyperlink ref="Y15" r:id="rId11"/>
    <hyperlink ref="Y16" r:id="rId12"/>
    <hyperlink ref="Y17" r:id="rId13"/>
    <hyperlink ref="Y18" r:id="rId14"/>
    <hyperlink ref="Y19" r:id="rId15"/>
    <hyperlink ref="Y20" r:id="rId16"/>
    <hyperlink ref="Y21" r:id="rId17"/>
    <hyperlink ref="Y22" r:id="rId18"/>
    <hyperlink ref="Y23" r:id="rId19"/>
    <hyperlink ref="Y24" r:id="rId20"/>
    <hyperlink ref="Y25" r:id="rId21"/>
    <hyperlink ref="Y26" r:id="rId22"/>
    <hyperlink ref="Y27" r:id="rId23"/>
    <hyperlink ref="Y28" r:id="rId24"/>
    <hyperlink ref="Y29" r:id="rId25"/>
    <hyperlink ref="Y30" r:id="rId26"/>
    <hyperlink ref="Y31" r:id="rId27"/>
    <hyperlink ref="Y32" r:id="rId28"/>
    <hyperlink ref="Y33" r:id="rId29"/>
    <hyperlink ref="Y34" r:id="rId30"/>
    <hyperlink ref="Y35" r:id="rId31"/>
    <hyperlink ref="Y36" r:id="rId32"/>
    <hyperlink ref="Y37" r:id="rId33"/>
    <hyperlink ref="Y38" r:id="rId34"/>
    <hyperlink ref="Y39" r:id="rId35"/>
    <hyperlink ref="Y40" r:id="rId36"/>
    <hyperlink ref="Y41" r:id="rId37"/>
    <hyperlink ref="Y42" r:id="rId38"/>
    <hyperlink ref="Y43" r:id="rId39"/>
    <hyperlink ref="Y44" r:id="rId40"/>
    <hyperlink ref="Y45" r:id="rId41"/>
    <hyperlink ref="Y46" r:id="rId42"/>
    <hyperlink ref="Y47" r:id="rId43"/>
    <hyperlink ref="Y48" r:id="rId44"/>
    <hyperlink ref="Y49" r:id="rId45"/>
    <hyperlink ref="Y50" r:id="rId46"/>
    <hyperlink ref="Y51" r:id="rId47"/>
    <hyperlink ref="Y52" r:id="rId48"/>
    <hyperlink ref="Y53" r:id="rId49"/>
    <hyperlink ref="Y54" r:id="rId50"/>
    <hyperlink ref="Y55" r:id="rId51"/>
    <hyperlink ref="Y56" r:id="rId52"/>
    <hyperlink ref="Y57" r:id="rId53"/>
    <hyperlink ref="Y58" r:id="rId54"/>
    <hyperlink ref="Y59" r:id="rId55"/>
    <hyperlink ref="Y60" r:id="rId56"/>
    <hyperlink ref="Y61" r:id="rId57"/>
    <hyperlink ref="Y62" r:id="rId58"/>
    <hyperlink ref="Y63" r:id="rId59"/>
    <hyperlink ref="Y64" r:id="rId60"/>
    <hyperlink ref="Y65" r:id="rId61"/>
    <hyperlink ref="Y66" r:id="rId62"/>
    <hyperlink ref="Y67" r:id="rId63"/>
    <hyperlink ref="Y68" r:id="rId64"/>
    <hyperlink ref="Y69" r:id="rId65"/>
    <hyperlink ref="Y70" r:id="rId66"/>
    <hyperlink ref="Y71" r:id="rId67"/>
    <hyperlink ref="Y72" r:id="rId68"/>
    <hyperlink ref="Y73" r:id="rId69"/>
    <hyperlink ref="Y74" r:id="rId70"/>
    <hyperlink ref="Y75" r:id="rId71"/>
    <hyperlink ref="Y76" r:id="rId72"/>
    <hyperlink ref="Y77" r:id="rId73"/>
    <hyperlink ref="Y78" r:id="rId74"/>
    <hyperlink ref="Y79" r:id="rId75"/>
    <hyperlink ref="Y80" r:id="rId76"/>
    <hyperlink ref="Y81" r:id="rId77"/>
    <hyperlink ref="Y82" r:id="rId78"/>
    <hyperlink ref="Y83" r:id="rId79"/>
    <hyperlink ref="Y84" r:id="rId80"/>
    <hyperlink ref="Y85" r:id="rId81"/>
    <hyperlink ref="Y86" r:id="rId82"/>
    <hyperlink ref="Y87" r:id="rId83"/>
    <hyperlink ref="Y88" r:id="rId84"/>
    <hyperlink ref="Y89" r:id="rId85"/>
    <hyperlink ref="Y90" r:id="rId86"/>
    <hyperlink ref="Y91" r:id="rId87"/>
    <hyperlink ref="Y92" r:id="rId88"/>
    <hyperlink ref="Y93" r:id="rId89"/>
    <hyperlink ref="Y94" r:id="rId90"/>
    <hyperlink ref="Y95" r:id="rId91"/>
    <hyperlink ref="Y96" r:id="rId92"/>
    <hyperlink ref="Y97" r:id="rId93"/>
    <hyperlink ref="Y98" r:id="rId94"/>
    <hyperlink ref="Y99" r:id="rId95"/>
    <hyperlink ref="Y100" r:id="rId96"/>
    <hyperlink ref="Y101" r:id="rId97"/>
    <hyperlink ref="Y102" r:id="rId98"/>
    <hyperlink ref="Y103" r:id="rId99"/>
    <hyperlink ref="Y104" r:id="rId100"/>
    <hyperlink ref="Y105" r:id="rId101"/>
    <hyperlink ref="Y106" r:id="rId102"/>
    <hyperlink ref="Y107" r:id="rId103"/>
    <hyperlink ref="Y108" r:id="rId104"/>
    <hyperlink ref="Y109" r:id="rId105"/>
    <hyperlink ref="Y110" r:id="rId106"/>
    <hyperlink ref="Y111" r:id="rId107"/>
    <hyperlink ref="Y112" r:id="rId108"/>
    <hyperlink ref="Y113" r:id="rId109"/>
    <hyperlink ref="Y114" r:id="rId110"/>
    <hyperlink ref="Y115" r:id="rId111"/>
    <hyperlink ref="Y116" r:id="rId112"/>
    <hyperlink ref="Y117" r:id="rId113"/>
    <hyperlink ref="Y118" r:id="rId114"/>
    <hyperlink ref="Y119" r:id="rId115"/>
    <hyperlink ref="Y120" r:id="rId116"/>
    <hyperlink ref="Y121" r:id="rId117"/>
    <hyperlink ref="Y122" r:id="rId118"/>
    <hyperlink ref="Y123" r:id="rId119"/>
    <hyperlink ref="Y124" r:id="rId120"/>
    <hyperlink ref="Y125" r:id="rId121"/>
    <hyperlink ref="Y126" r:id="rId122"/>
    <hyperlink ref="Y127" r:id="rId123"/>
    <hyperlink ref="Y128" r:id="rId124"/>
    <hyperlink ref="Y129" r:id="rId125"/>
    <hyperlink ref="Y130" r:id="rId126"/>
    <hyperlink ref="Y131" r:id="rId127"/>
    <hyperlink ref="Y132" r:id="rId128"/>
    <hyperlink ref="Y133" r:id="rId129"/>
    <hyperlink ref="Y134" r:id="rId130"/>
    <hyperlink ref="Y135" r:id="rId131"/>
    <hyperlink ref="Y136" r:id="rId132"/>
    <hyperlink ref="Y137" r:id="rId133"/>
    <hyperlink ref="Y138" r:id="rId134"/>
    <hyperlink ref="Y139" r:id="rId135"/>
    <hyperlink ref="Y140" r:id="rId136"/>
    <hyperlink ref="Y141" r:id="rId137"/>
    <hyperlink ref="Y142" r:id="rId138"/>
    <hyperlink ref="Y143" r:id="rId139"/>
    <hyperlink ref="Y144" r:id="rId140"/>
    <hyperlink ref="Y145" r:id="rId141"/>
    <hyperlink ref="Y146" r:id="rId142"/>
    <hyperlink ref="Y147" r:id="rId143"/>
    <hyperlink ref="Y148" r:id="rId144"/>
    <hyperlink ref="Y149" r:id="rId145"/>
    <hyperlink ref="Y150" r:id="rId146"/>
    <hyperlink ref="Y151" r:id="rId147"/>
    <hyperlink ref="Y152" r:id="rId148"/>
    <hyperlink ref="Y153" r:id="rId149"/>
    <hyperlink ref="Y154" r:id="rId150"/>
    <hyperlink ref="Y155" r:id="rId151"/>
    <hyperlink ref="Y156" r:id="rId152"/>
    <hyperlink ref="Y157" r:id="rId153"/>
    <hyperlink ref="Y158" r:id="rId154"/>
    <hyperlink ref="Y159" r:id="rId155"/>
    <hyperlink ref="Y160" r:id="rId156"/>
    <hyperlink ref="Y161" r:id="rId157"/>
    <hyperlink ref="Y162" r:id="rId158"/>
    <hyperlink ref="Y163" r:id="rId159"/>
    <hyperlink ref="Y164" r:id="rId160"/>
    <hyperlink ref="Y165" r:id="rId161"/>
    <hyperlink ref="Y166" r:id="rId162"/>
    <hyperlink ref="Y167" r:id="rId163"/>
    <hyperlink ref="Y168" r:id="rId164"/>
    <hyperlink ref="Y169" r:id="rId165"/>
    <hyperlink ref="Y170" r:id="rId166"/>
    <hyperlink ref="Y171" r:id="rId167"/>
    <hyperlink ref="Y172" r:id="rId168"/>
    <hyperlink ref="Y173" r:id="rId169"/>
    <hyperlink ref="Y174" r:id="rId170"/>
    <hyperlink ref="Y175" r:id="rId171"/>
    <hyperlink ref="Y176" r:id="rId172"/>
    <hyperlink ref="Y177" r:id="rId173"/>
    <hyperlink ref="Y178" r:id="rId174"/>
    <hyperlink ref="Y179" r:id="rId175"/>
    <hyperlink ref="Y180" r:id="rId176"/>
    <hyperlink ref="Y181" r:id="rId177"/>
    <hyperlink ref="Y182" r:id="rId178"/>
    <hyperlink ref="Y183" r:id="rId179"/>
    <hyperlink ref="Y184" r:id="rId180"/>
    <hyperlink ref="Y185" r:id="rId181"/>
    <hyperlink ref="Y186" r:id="rId182"/>
    <hyperlink ref="Y187" r:id="rId183"/>
    <hyperlink ref="Y188" r:id="rId184"/>
    <hyperlink ref="Y189" r:id="rId185"/>
    <hyperlink ref="Y190" r:id="rId186"/>
    <hyperlink ref="Y191" r:id="rId187"/>
    <hyperlink ref="Y192" r:id="rId188"/>
    <hyperlink ref="Y193" r:id="rId189"/>
    <hyperlink ref="Y194" r:id="rId190"/>
    <hyperlink ref="Y195" r:id="rId191"/>
    <hyperlink ref="Y196" r:id="rId192"/>
    <hyperlink ref="Y197" r:id="rId193"/>
    <hyperlink ref="Y198" r:id="rId194"/>
    <hyperlink ref="Y199" r:id="rId195"/>
    <hyperlink ref="Y200" r:id="rId196"/>
    <hyperlink ref="Y201" r:id="rId197"/>
    <hyperlink ref="Y202" r:id="rId198"/>
    <hyperlink ref="Y203" r:id="rId199"/>
    <hyperlink ref="Y204" r:id="rId200"/>
    <hyperlink ref="Y205" r:id="rId201"/>
    <hyperlink ref="Y206" r:id="rId202"/>
    <hyperlink ref="Y207" r:id="rId203"/>
    <hyperlink ref="Y208" r:id="rId204"/>
    <hyperlink ref="Y209" r:id="rId205"/>
    <hyperlink ref="Y210" r:id="rId206"/>
    <hyperlink ref="Y211" r:id="rId207"/>
    <hyperlink ref="Y212" r:id="rId208"/>
    <hyperlink ref="Y213" r:id="rId209"/>
    <hyperlink ref="Y214" r:id="rId210"/>
    <hyperlink ref="Y215" r:id="rId211"/>
    <hyperlink ref="Y216" r:id="rId212"/>
    <hyperlink ref="Y217" r:id="rId213"/>
    <hyperlink ref="Y218" r:id="rId214"/>
    <hyperlink ref="Y219" r:id="rId215"/>
    <hyperlink ref="Y220" r:id="rId216"/>
    <hyperlink ref="Y221" r:id="rId217"/>
    <hyperlink ref="Y222" r:id="rId218"/>
    <hyperlink ref="Y223" r:id="rId219"/>
    <hyperlink ref="Y224" r:id="rId220"/>
    <hyperlink ref="Y225" r:id="rId221"/>
    <hyperlink ref="Y226" r:id="rId222"/>
    <hyperlink ref="Y227" r:id="rId223"/>
    <hyperlink ref="Y228" r:id="rId224"/>
    <hyperlink ref="Y229" r:id="rId225"/>
    <hyperlink ref="Y230" r:id="rId226"/>
    <hyperlink ref="Y231" r:id="rId227"/>
    <hyperlink ref="Y232" r:id="rId228"/>
    <hyperlink ref="Y233" r:id="rId229"/>
    <hyperlink ref="Y234" r:id="rId230"/>
    <hyperlink ref="Y235" r:id="rId231"/>
    <hyperlink ref="Y236" r:id="rId232"/>
    <hyperlink ref="Y237" r:id="rId233"/>
    <hyperlink ref="Y238" r:id="rId234"/>
    <hyperlink ref="Y239" r:id="rId235"/>
    <hyperlink ref="Y240" r:id="rId236"/>
    <hyperlink ref="Y241" r:id="rId237"/>
    <hyperlink ref="Y242" r:id="rId238"/>
    <hyperlink ref="Y243" r:id="rId239"/>
    <hyperlink ref="Y244" r:id="rId240"/>
    <hyperlink ref="Y245" r:id="rId241"/>
    <hyperlink ref="Y246" r:id="rId242"/>
    <hyperlink ref="Y247" r:id="rId243"/>
    <hyperlink ref="Y248" r:id="rId244"/>
    <hyperlink ref="Y249" r:id="rId245"/>
    <hyperlink ref="Y250" r:id="rId246"/>
    <hyperlink ref="Y251" r:id="rId247"/>
    <hyperlink ref="Y252" r:id="rId248"/>
    <hyperlink ref="Y253" r:id="rId249"/>
    <hyperlink ref="Y254" r:id="rId250"/>
    <hyperlink ref="Y255" r:id="rId251"/>
    <hyperlink ref="Y256" r:id="rId252"/>
    <hyperlink ref="Y257" r:id="rId253"/>
    <hyperlink ref="Y258" r:id="rId254"/>
    <hyperlink ref="Y259" r:id="rId255"/>
    <hyperlink ref="Y260" r:id="rId256"/>
    <hyperlink ref="Y261" r:id="rId257"/>
    <hyperlink ref="Y262" r:id="rId258"/>
    <hyperlink ref="Y263" r:id="rId259"/>
    <hyperlink ref="Y264" r:id="rId260"/>
    <hyperlink ref="Y265" r:id="rId261"/>
    <hyperlink ref="Y266" r:id="rId262"/>
    <hyperlink ref="Y267" r:id="rId263"/>
    <hyperlink ref="Y268" r:id="rId264"/>
    <hyperlink ref="Y269" r:id="rId265"/>
    <hyperlink ref="Y270" r:id="rId266"/>
    <hyperlink ref="Y271" r:id="rId267"/>
    <hyperlink ref="Y272" r:id="rId268"/>
    <hyperlink ref="Y273" r:id="rId269"/>
    <hyperlink ref="Y274" r:id="rId270"/>
    <hyperlink ref="Y275" r:id="rId271"/>
    <hyperlink ref="Y276" r:id="rId272"/>
    <hyperlink ref="Y277" r:id="rId273"/>
    <hyperlink ref="Y278" r:id="rId274"/>
    <hyperlink ref="Y279" r:id="rId275"/>
    <hyperlink ref="Y280" r:id="rId276"/>
    <hyperlink ref="Y281" r:id="rId277"/>
    <hyperlink ref="Y282" r:id="rId278"/>
    <hyperlink ref="Y283" r:id="rId279"/>
    <hyperlink ref="Y284" r:id="rId280"/>
    <hyperlink ref="Y285" r:id="rId281"/>
    <hyperlink ref="Y286" r:id="rId282"/>
    <hyperlink ref="Y287" r:id="rId283"/>
    <hyperlink ref="Y288" r:id="rId284"/>
    <hyperlink ref="Y289" r:id="rId285"/>
    <hyperlink ref="Y290" r:id="rId286"/>
    <hyperlink ref="Y291" r:id="rId287"/>
    <hyperlink ref="Y292" r:id="rId288"/>
    <hyperlink ref="Y293" r:id="rId289"/>
    <hyperlink ref="Y294" r:id="rId290"/>
    <hyperlink ref="Y295" r:id="rId291"/>
    <hyperlink ref="Y296" r:id="rId292"/>
    <hyperlink ref="Y297" r:id="rId293"/>
    <hyperlink ref="Y298" r:id="rId294"/>
    <hyperlink ref="Y299" r:id="rId295"/>
    <hyperlink ref="Y300" r:id="rId296"/>
    <hyperlink ref="Y301" r:id="rId297"/>
    <hyperlink ref="Y302" r:id="rId298"/>
    <hyperlink ref="Y303" r:id="rId299"/>
    <hyperlink ref="Y304" r:id="rId300"/>
    <hyperlink ref="Y305" r:id="rId301"/>
    <hyperlink ref="Y306" r:id="rId302"/>
    <hyperlink ref="Y307" r:id="rId303"/>
    <hyperlink ref="Y308" r:id="rId304"/>
    <hyperlink ref="Y309" r:id="rId305"/>
    <hyperlink ref="Y310" r:id="rId306"/>
    <hyperlink ref="Y311" r:id="rId307"/>
    <hyperlink ref="Y334" r:id="rId308"/>
    <hyperlink ref="Y335" r:id="rId309"/>
    <hyperlink ref="Y336" r:id="rId310"/>
    <hyperlink ref="Y337" r:id="rId311"/>
    <hyperlink ref="Y338" r:id="rId312"/>
    <hyperlink ref="Y339" r:id="rId313"/>
    <hyperlink ref="Y340" r:id="rId314"/>
    <hyperlink ref="Y341" r:id="rId315"/>
    <hyperlink ref="Y342" r:id="rId316"/>
    <hyperlink ref="Y343" r:id="rId317"/>
    <hyperlink ref="Y344" r:id="rId318"/>
    <hyperlink ref="Y345" r:id="rId319"/>
    <hyperlink ref="Y346" r:id="rId320"/>
    <hyperlink ref="Y347" r:id="rId321"/>
    <hyperlink ref="Y348" r:id="rId322"/>
    <hyperlink ref="Y349" r:id="rId323"/>
    <hyperlink ref="Y350" r:id="rId324"/>
    <hyperlink ref="Y351" r:id="rId325"/>
    <hyperlink ref="Y352" r:id="rId326"/>
    <hyperlink ref="Y353" r:id="rId327"/>
    <hyperlink ref="Y354" r:id="rId328"/>
    <hyperlink ref="Y355" r:id="rId329"/>
    <hyperlink ref="Y356" r:id="rId330"/>
    <hyperlink ref="Y357" r:id="rId331"/>
    <hyperlink ref="Y359" r:id="rId332"/>
    <hyperlink ref="Y360" r:id="rId333"/>
    <hyperlink ref="Y361" r:id="rId334"/>
    <hyperlink ref="Y362" r:id="rId335"/>
    <hyperlink ref="Y363" r:id="rId336"/>
    <hyperlink ref="Y364" r:id="rId337"/>
    <hyperlink ref="Y365" r:id="rId338"/>
    <hyperlink ref="Y366" r:id="rId339"/>
    <hyperlink ref="Y367" r:id="rId340"/>
    <hyperlink ref="Y368" r:id="rId341"/>
    <hyperlink ref="Y369" r:id="rId342"/>
    <hyperlink ref="Y370" r:id="rId343"/>
    <hyperlink ref="Y371" r:id="rId344"/>
    <hyperlink ref="Y372" r:id="rId345"/>
    <hyperlink ref="Y373" r:id="rId346"/>
    <hyperlink ref="Y374" r:id="rId347"/>
    <hyperlink ref="Y375" r:id="rId348"/>
    <hyperlink ref="Y376" r:id="rId349"/>
    <hyperlink ref="Y377" r:id="rId350"/>
    <hyperlink ref="Y378" r:id="rId351"/>
    <hyperlink ref="Y379" r:id="rId352"/>
    <hyperlink ref="Y380" r:id="rId353"/>
    <hyperlink ref="Y381" r:id="rId354"/>
    <hyperlink ref="Y382" r:id="rId355"/>
    <hyperlink ref="Y312" r:id="rId356"/>
    <hyperlink ref="Y313" r:id="rId357"/>
    <hyperlink ref="Y314" r:id="rId358"/>
    <hyperlink ref="Y315" r:id="rId359"/>
    <hyperlink ref="Y316" r:id="rId360"/>
    <hyperlink ref="Y317" r:id="rId361"/>
    <hyperlink ref="Y318" r:id="rId362"/>
    <hyperlink ref="Y319" r:id="rId363"/>
    <hyperlink ref="Y320" r:id="rId364"/>
    <hyperlink ref="Y321" r:id="rId365"/>
    <hyperlink ref="Y322" r:id="rId366"/>
    <hyperlink ref="Y323" r:id="rId367"/>
    <hyperlink ref="Y324" r:id="rId368"/>
    <hyperlink ref="Y325" r:id="rId369"/>
    <hyperlink ref="Y326" r:id="rId370"/>
    <hyperlink ref="Y327" r:id="rId371"/>
    <hyperlink ref="Y328" r:id="rId372"/>
    <hyperlink ref="Y329" r:id="rId373"/>
    <hyperlink ref="Y330" r:id="rId374"/>
    <hyperlink ref="Y331" r:id="rId375"/>
    <hyperlink ref="Y332" r:id="rId376"/>
    <hyperlink ref="Y333" r:id="rId377"/>
    <hyperlink ref="Y383" r:id="rId378"/>
    <hyperlink ref="Y384" r:id="rId379"/>
    <hyperlink ref="Y385" r:id="rId380"/>
    <hyperlink ref="Y386" r:id="rId381"/>
    <hyperlink ref="Y387" r:id="rId382"/>
    <hyperlink ref="Y388" r:id="rId383"/>
    <hyperlink ref="Y389" r:id="rId384"/>
    <hyperlink ref="Y390" r:id="rId385"/>
    <hyperlink ref="Y391" r:id="rId386"/>
    <hyperlink ref="Y392" r:id="rId387"/>
    <hyperlink ref="Y393" r:id="rId388"/>
    <hyperlink ref="Y394" r:id="rId389"/>
    <hyperlink ref="Y395" r:id="rId390"/>
    <hyperlink ref="Y396" r:id="rId391"/>
    <hyperlink ref="Y397" r:id="rId392"/>
    <hyperlink ref="Y398" r:id="rId393"/>
    <hyperlink ref="Y399" r:id="rId394"/>
    <hyperlink ref="Y400" r:id="rId395"/>
    <hyperlink ref="Y401" r:id="rId396"/>
    <hyperlink ref="Y402" r:id="rId397"/>
    <hyperlink ref="Y403" r:id="rId398"/>
    <hyperlink ref="Y404" r:id="rId399"/>
    <hyperlink ref="Y405" r:id="rId400"/>
    <hyperlink ref="Y406" r:id="rId401"/>
    <hyperlink ref="Y407" r:id="rId402"/>
    <hyperlink ref="Y408" r:id="rId403"/>
    <hyperlink ref="Y409" r:id="rId404"/>
    <hyperlink ref="Y410" r:id="rId405"/>
    <hyperlink ref="Y411" r:id="rId406"/>
    <hyperlink ref="Y412" r:id="rId407"/>
    <hyperlink ref="Y413" r:id="rId408"/>
    <hyperlink ref="Y414" r:id="rId409"/>
    <hyperlink ref="Y415" r:id="rId410"/>
    <hyperlink ref="Y416" r:id="rId411"/>
    <hyperlink ref="Y417" r:id="rId412"/>
    <hyperlink ref="Y418" r:id="rId413"/>
    <hyperlink ref="Y419" r:id="rId414"/>
    <hyperlink ref="Y420" r:id="rId415"/>
    <hyperlink ref="Y421" r:id="rId416"/>
    <hyperlink ref="Y422" r:id="rId417"/>
    <hyperlink ref="Y423" r:id="rId418"/>
    <hyperlink ref="Y424" r:id="rId419"/>
    <hyperlink ref="Y425" r:id="rId420"/>
    <hyperlink ref="Y426" r:id="rId421"/>
    <hyperlink ref="Y427" r:id="rId422"/>
    <hyperlink ref="Y428" r:id="rId423"/>
    <hyperlink ref="Y429" r:id="rId424"/>
    <hyperlink ref="Y430" r:id="rId425"/>
    <hyperlink ref="Y431" r:id="rId426"/>
    <hyperlink ref="Y432" r:id="rId427"/>
    <hyperlink ref="Y433" r:id="rId428"/>
    <hyperlink ref="Y434" r:id="rId429"/>
    <hyperlink ref="Y435" r:id="rId430"/>
    <hyperlink ref="Y436" r:id="rId431"/>
    <hyperlink ref="Y437" r:id="rId432"/>
    <hyperlink ref="Y438" r:id="rId433"/>
    <hyperlink ref="Y439" r:id="rId434"/>
    <hyperlink ref="Y440" r:id="rId435"/>
    <hyperlink ref="Y441" r:id="rId436"/>
    <hyperlink ref="Y442" r:id="rId437"/>
    <hyperlink ref="Y443" r:id="rId438"/>
    <hyperlink ref="Y444" r:id="rId439"/>
    <hyperlink ref="Y445" r:id="rId440"/>
    <hyperlink ref="Y446" r:id="rId441"/>
    <hyperlink ref="Y447" r:id="rId442"/>
    <hyperlink ref="Y448" r:id="rId443"/>
    <hyperlink ref="Y449" r:id="rId444"/>
    <hyperlink ref="Y450" r:id="rId445"/>
    <hyperlink ref="Y451" r:id="rId446"/>
    <hyperlink ref="Y452" r:id="rId447"/>
    <hyperlink ref="Y453" r:id="rId448"/>
    <hyperlink ref="Y454" r:id="rId449"/>
    <hyperlink ref="Y455" r:id="rId450"/>
    <hyperlink ref="Y456" r:id="rId451"/>
    <hyperlink ref="Y457" r:id="rId452"/>
    <hyperlink ref="Y458" r:id="rId453"/>
    <hyperlink ref="Y459" r:id="rId454"/>
    <hyperlink ref="Y460" r:id="rId455"/>
    <hyperlink ref="Y461" r:id="rId456"/>
    <hyperlink ref="Y462" r:id="rId457"/>
    <hyperlink ref="Y463" r:id="rId458"/>
    <hyperlink ref="Y464" r:id="rId459"/>
    <hyperlink ref="Y465" r:id="rId460"/>
    <hyperlink ref="Y466" r:id="rId461"/>
    <hyperlink ref="Y467" r:id="rId462"/>
    <hyperlink ref="Y468" r:id="rId463"/>
    <hyperlink ref="Y469" r:id="rId464"/>
    <hyperlink ref="Y470" r:id="rId465"/>
    <hyperlink ref="Y471" r:id="rId466"/>
    <hyperlink ref="Y472" r:id="rId467"/>
    <hyperlink ref="Y473" r:id="rId468"/>
    <hyperlink ref="Y474" r:id="rId469"/>
    <hyperlink ref="Y475" r:id="rId470"/>
    <hyperlink ref="Y476" r:id="rId471"/>
    <hyperlink ref="Y477" r:id="rId472"/>
    <hyperlink ref="Y478" r:id="rId473"/>
    <hyperlink ref="Y479" r:id="rId474"/>
    <hyperlink ref="Y480" r:id="rId475"/>
    <hyperlink ref="Y481" r:id="rId476"/>
    <hyperlink ref="Y482" r:id="rId477"/>
    <hyperlink ref="Y483" r:id="rId478"/>
    <hyperlink ref="Y484" r:id="rId479"/>
    <hyperlink ref="Y485" r:id="rId480"/>
    <hyperlink ref="Y486" r:id="rId481"/>
    <hyperlink ref="Y487" r:id="rId482"/>
    <hyperlink ref="Y488" r:id="rId483"/>
    <hyperlink ref="Y489" r:id="rId484"/>
    <hyperlink ref="Y490" r:id="rId485"/>
    <hyperlink ref="Y491" r:id="rId486"/>
    <hyperlink ref="Y492" r:id="rId487"/>
    <hyperlink ref="Y493" r:id="rId488"/>
    <hyperlink ref="Y494" r:id="rId489"/>
    <hyperlink ref="Y495" r:id="rId490"/>
    <hyperlink ref="Y496" r:id="rId491"/>
    <hyperlink ref="Y497" r:id="rId492"/>
    <hyperlink ref="Y498" r:id="rId493"/>
    <hyperlink ref="Y499" r:id="rId494"/>
    <hyperlink ref="Y500" r:id="rId495"/>
    <hyperlink ref="Y501" r:id="rId496"/>
    <hyperlink ref="Y502" r:id="rId497"/>
    <hyperlink ref="Y503" r:id="rId498"/>
    <hyperlink ref="Y504" r:id="rId499"/>
    <hyperlink ref="Y505" r:id="rId500"/>
    <hyperlink ref="Y506" r:id="rId501"/>
    <hyperlink ref="Y507" r:id="rId502"/>
    <hyperlink ref="Y508" r:id="rId503"/>
    <hyperlink ref="Y509" r:id="rId504"/>
    <hyperlink ref="Y510" r:id="rId505"/>
    <hyperlink ref="Y511" r:id="rId506"/>
    <hyperlink ref="Y512" r:id="rId507"/>
    <hyperlink ref="Y513" r:id="rId508"/>
    <hyperlink ref="Y516" r:id="rId509"/>
    <hyperlink ref="Y514" r:id="rId510"/>
    <hyperlink ref="Y515" r:id="rId511"/>
    <hyperlink ref="Y517" r:id="rId512"/>
    <hyperlink ref="Y518" r:id="rId513"/>
    <hyperlink ref="Y519" r:id="rId514"/>
    <hyperlink ref="Y520" r:id="rId515"/>
    <hyperlink ref="Y526" r:id="rId516"/>
    <hyperlink ref="Y521" r:id="rId517"/>
    <hyperlink ref="Y522" r:id="rId518"/>
    <hyperlink ref="Y523" r:id="rId519"/>
    <hyperlink ref="Y524" r:id="rId520"/>
    <hyperlink ref="Y525" r:id="rId521"/>
    <hyperlink ref="Y527" r:id="rId522"/>
    <hyperlink ref="Y528" r:id="rId523"/>
    <hyperlink ref="Y529" r:id="rId524"/>
    <hyperlink ref="Y530" r:id="rId525"/>
    <hyperlink ref="Y531" r:id="rId526"/>
    <hyperlink ref="Y532" r:id="rId527"/>
    <hyperlink ref="Y533" r:id="rId528"/>
    <hyperlink ref="Y534" r:id="rId529"/>
    <hyperlink ref="Y535" r:id="rId530"/>
    <hyperlink ref="Y536" r:id="rId531"/>
    <hyperlink ref="Y537" r:id="rId532"/>
    <hyperlink ref="Y538" r:id="rId533"/>
    <hyperlink ref="Y539" r:id="rId534"/>
    <hyperlink ref="Y540" r:id="rId535"/>
    <hyperlink ref="Y541" r:id="rId536"/>
    <hyperlink ref="Y542" r:id="rId537"/>
    <hyperlink ref="Y543" r:id="rId538"/>
    <hyperlink ref="Y544" r:id="rId539"/>
    <hyperlink ref="Y545" r:id="rId540"/>
    <hyperlink ref="Y546" r:id="rId541"/>
    <hyperlink ref="Y547" r:id="rId542"/>
    <hyperlink ref="Y548" r:id="rId543"/>
    <hyperlink ref="Y549" r:id="rId544"/>
    <hyperlink ref="Y550" r:id="rId545"/>
    <hyperlink ref="Y551" r:id="rId546"/>
    <hyperlink ref="Y552" r:id="rId547"/>
    <hyperlink ref="Y554" r:id="rId548"/>
    <hyperlink ref="Y555:Y557" r:id="rId549" display="ediaz@educacionbogota.gov.co"/>
    <hyperlink ref="Y558" r:id="rId550"/>
    <hyperlink ref="Y559" r:id="rId551"/>
    <hyperlink ref="Y560" r:id="rId552"/>
    <hyperlink ref="Y561" r:id="rId553"/>
    <hyperlink ref="Y569" r:id="rId554"/>
    <hyperlink ref="Y574" r:id="rId555"/>
    <hyperlink ref="Y562" r:id="rId556"/>
    <hyperlink ref="Y573" r:id="rId557"/>
    <hyperlink ref="Y563" r:id="rId558"/>
    <hyperlink ref="Y565" r:id="rId559"/>
    <hyperlink ref="Y564" r:id="rId560"/>
    <hyperlink ref="Y567" r:id="rId561"/>
    <hyperlink ref="Y570" r:id="rId562"/>
    <hyperlink ref="Y571" r:id="rId563"/>
    <hyperlink ref="Y568" r:id="rId564"/>
    <hyperlink ref="Y572" r:id="rId565"/>
    <hyperlink ref="Y566" r:id="rId566"/>
    <hyperlink ref="Y578" r:id="rId567"/>
    <hyperlink ref="Y579" r:id="rId568"/>
    <hyperlink ref="Y580" r:id="rId569"/>
    <hyperlink ref="Y581" r:id="rId570"/>
    <hyperlink ref="Y582" r:id="rId571"/>
    <hyperlink ref="Y583" r:id="rId572"/>
    <hyperlink ref="Y584" r:id="rId573"/>
    <hyperlink ref="Y585" r:id="rId574"/>
    <hyperlink ref="Y586" r:id="rId575"/>
    <hyperlink ref="Y587" r:id="rId576"/>
    <hyperlink ref="Y588" r:id="rId577"/>
    <hyperlink ref="Y589" r:id="rId578"/>
    <hyperlink ref="Y590" r:id="rId579"/>
    <hyperlink ref="Y594" r:id="rId580"/>
    <hyperlink ref="Y595" r:id="rId581"/>
    <hyperlink ref="Y596" r:id="rId582"/>
    <hyperlink ref="Y597" r:id="rId583"/>
    <hyperlink ref="Y598" r:id="rId584"/>
    <hyperlink ref="Y599" r:id="rId585"/>
    <hyperlink ref="Y600" r:id="rId586"/>
    <hyperlink ref="Y601" r:id="rId587"/>
    <hyperlink ref="Y602" r:id="rId588"/>
    <hyperlink ref="Y603" r:id="rId589"/>
    <hyperlink ref="Y592" r:id="rId590"/>
    <hyperlink ref="Y604" r:id="rId591"/>
    <hyperlink ref="Y605" r:id="rId592"/>
    <hyperlink ref="Y593" r:id="rId593"/>
    <hyperlink ref="Y606" r:id="rId594"/>
    <hyperlink ref="Y607" r:id="rId595"/>
    <hyperlink ref="Y608" r:id="rId596"/>
    <hyperlink ref="Y609" r:id="rId597"/>
    <hyperlink ref="Y610" r:id="rId598"/>
    <hyperlink ref="Y611" r:id="rId599"/>
    <hyperlink ref="Y612" r:id="rId600"/>
    <hyperlink ref="Y613" r:id="rId601"/>
    <hyperlink ref="Y614" r:id="rId602"/>
    <hyperlink ref="Y615" r:id="rId603"/>
    <hyperlink ref="Y616" r:id="rId604"/>
    <hyperlink ref="Y617" r:id="rId605"/>
    <hyperlink ref="Y618" r:id="rId606"/>
    <hyperlink ref="Y619" r:id="rId607"/>
    <hyperlink ref="Y620" r:id="rId608"/>
    <hyperlink ref="Y621" r:id="rId609"/>
    <hyperlink ref="Y622" r:id="rId610"/>
    <hyperlink ref="Y623" r:id="rId611"/>
    <hyperlink ref="Y624" r:id="rId612"/>
    <hyperlink ref="Y625" r:id="rId613"/>
    <hyperlink ref="Y626" r:id="rId614"/>
    <hyperlink ref="Y627" r:id="rId615"/>
    <hyperlink ref="Y628" r:id="rId616"/>
    <hyperlink ref="Y691" r:id="rId617"/>
    <hyperlink ref="Y692" r:id="rId618"/>
    <hyperlink ref="Y892" r:id="rId619"/>
    <hyperlink ref="Y893" r:id="rId620"/>
    <hyperlink ref="Y894" r:id="rId621"/>
    <hyperlink ref="Y895" r:id="rId622"/>
    <hyperlink ref="Y896" r:id="rId623"/>
    <hyperlink ref="Y897" r:id="rId624"/>
    <hyperlink ref="Y898" r:id="rId625"/>
    <hyperlink ref="Y899" r:id="rId626"/>
    <hyperlink ref="Y900" r:id="rId627"/>
    <hyperlink ref="Y901" r:id="rId628"/>
    <hyperlink ref="Y902" r:id="rId629"/>
    <hyperlink ref="Y903" r:id="rId630"/>
    <hyperlink ref="Y904" r:id="rId631"/>
    <hyperlink ref="Y905" r:id="rId632"/>
    <hyperlink ref="Y906" r:id="rId633"/>
    <hyperlink ref="Y907" r:id="rId634"/>
    <hyperlink ref="Y908" r:id="rId635"/>
    <hyperlink ref="Y909" r:id="rId636"/>
    <hyperlink ref="Y910" r:id="rId637"/>
    <hyperlink ref="Y911" r:id="rId638"/>
    <hyperlink ref="Y912" r:id="rId639"/>
    <hyperlink ref="Y913" r:id="rId640"/>
    <hyperlink ref="Y914" r:id="rId641"/>
    <hyperlink ref="Y915" r:id="rId642"/>
    <hyperlink ref="Y917" r:id="rId643"/>
    <hyperlink ref="Y987" r:id="rId644"/>
    <hyperlink ref="Y988" r:id="rId645"/>
    <hyperlink ref="Y989" r:id="rId646"/>
    <hyperlink ref="Y990" r:id="rId647"/>
    <hyperlink ref="Y991" r:id="rId648"/>
    <hyperlink ref="Y992" r:id="rId649"/>
    <hyperlink ref="Y993" r:id="rId650"/>
    <hyperlink ref="Y994" r:id="rId651"/>
    <hyperlink ref="Y995" r:id="rId652"/>
    <hyperlink ref="Y996" r:id="rId653"/>
    <hyperlink ref="Y997" r:id="rId654"/>
    <hyperlink ref="Y998" r:id="rId655"/>
    <hyperlink ref="Y999" r:id="rId656"/>
    <hyperlink ref="Y1000" r:id="rId657"/>
    <hyperlink ref="Y1001" r:id="rId658"/>
    <hyperlink ref="Y1002" r:id="rId659"/>
    <hyperlink ref="Y1003" r:id="rId660"/>
    <hyperlink ref="Y1004" r:id="rId661"/>
    <hyperlink ref="Y1005" r:id="rId662"/>
    <hyperlink ref="Y1006" r:id="rId663"/>
    <hyperlink ref="Y1007" r:id="rId664"/>
    <hyperlink ref="Y1008" r:id="rId665"/>
    <hyperlink ref="Y1009" r:id="rId666"/>
    <hyperlink ref="Y1010" r:id="rId667"/>
    <hyperlink ref="Y1011" r:id="rId668"/>
    <hyperlink ref="Y1012" r:id="rId669"/>
    <hyperlink ref="Y1013" r:id="rId670"/>
    <hyperlink ref="Y1014" r:id="rId671"/>
    <hyperlink ref="Y1015" r:id="rId672"/>
    <hyperlink ref="Y1016" r:id="rId673"/>
    <hyperlink ref="Y1017" r:id="rId674"/>
    <hyperlink ref="Y1018" r:id="rId675"/>
    <hyperlink ref="Y1019" r:id="rId676"/>
    <hyperlink ref="Y1020" r:id="rId677"/>
    <hyperlink ref="Y1021" r:id="rId678"/>
    <hyperlink ref="Y1022" r:id="rId679"/>
    <hyperlink ref="Y1023" r:id="rId680"/>
    <hyperlink ref="Y1024" r:id="rId681"/>
    <hyperlink ref="Y1025" r:id="rId682"/>
    <hyperlink ref="Y1026" r:id="rId683"/>
    <hyperlink ref="Y1027" r:id="rId684"/>
    <hyperlink ref="Y1028" r:id="rId685"/>
    <hyperlink ref="Y1029" r:id="rId686"/>
    <hyperlink ref="Y1030" r:id="rId687"/>
    <hyperlink ref="Y1031" r:id="rId688"/>
    <hyperlink ref="Y1034" r:id="rId689"/>
    <hyperlink ref="Y1035" r:id="rId690"/>
    <hyperlink ref="Y1036" r:id="rId691"/>
    <hyperlink ref="Y1037" r:id="rId692"/>
    <hyperlink ref="Y1038" r:id="rId693"/>
    <hyperlink ref="Y1039" r:id="rId694"/>
    <hyperlink ref="Y1040" r:id="rId695"/>
    <hyperlink ref="Y1041" r:id="rId696"/>
    <hyperlink ref="Y1042" r:id="rId697"/>
    <hyperlink ref="Y1043" r:id="rId698"/>
    <hyperlink ref="Y1044" r:id="rId699"/>
    <hyperlink ref="Y1045" r:id="rId700"/>
    <hyperlink ref="Y1046" r:id="rId701"/>
    <hyperlink ref="Y1047" r:id="rId702"/>
    <hyperlink ref="Y1048" r:id="rId703"/>
    <hyperlink ref="Y1049" r:id="rId704"/>
    <hyperlink ref="Y1050" r:id="rId705"/>
    <hyperlink ref="Y1051" r:id="rId706"/>
    <hyperlink ref="Y1052" r:id="rId707"/>
    <hyperlink ref="Y1053" r:id="rId708"/>
    <hyperlink ref="Y1054" r:id="rId709"/>
    <hyperlink ref="Y1055" r:id="rId710"/>
    <hyperlink ref="Y1056" r:id="rId711"/>
    <hyperlink ref="Y1057" r:id="rId712"/>
    <hyperlink ref="Y1058" r:id="rId713"/>
    <hyperlink ref="Y1059" r:id="rId714"/>
    <hyperlink ref="Y1060" r:id="rId715"/>
    <hyperlink ref="Y1061" r:id="rId716"/>
    <hyperlink ref="Y1062" r:id="rId717"/>
    <hyperlink ref="Y1063" r:id="rId718"/>
    <hyperlink ref="Y1064" r:id="rId719"/>
    <hyperlink ref="Y1065" r:id="rId720"/>
    <hyperlink ref="Y1066" r:id="rId721"/>
    <hyperlink ref="Y1067" r:id="rId722"/>
    <hyperlink ref="Y1068" r:id="rId723"/>
    <hyperlink ref="Y1069" r:id="rId724"/>
    <hyperlink ref="Y1070" r:id="rId725"/>
    <hyperlink ref="Y1071" r:id="rId726"/>
    <hyperlink ref="Y1072" r:id="rId727"/>
    <hyperlink ref="Y1073" r:id="rId728"/>
    <hyperlink ref="Y1074" r:id="rId729"/>
    <hyperlink ref="Y1075" r:id="rId730"/>
    <hyperlink ref="Y1076" r:id="rId731"/>
    <hyperlink ref="Y1077" r:id="rId732"/>
    <hyperlink ref="Y1078" r:id="rId733"/>
    <hyperlink ref="Y1079" r:id="rId734"/>
    <hyperlink ref="Y1080" r:id="rId735"/>
    <hyperlink ref="Y1081" r:id="rId736"/>
    <hyperlink ref="Y1082" r:id="rId737"/>
    <hyperlink ref="Y1083" r:id="rId738"/>
    <hyperlink ref="Y1084" r:id="rId739"/>
    <hyperlink ref="Y1085" r:id="rId740"/>
    <hyperlink ref="Y1086" r:id="rId741"/>
    <hyperlink ref="Y1087" r:id="rId742"/>
    <hyperlink ref="Y1088" r:id="rId743"/>
    <hyperlink ref="Y1089" r:id="rId744"/>
    <hyperlink ref="Y1091" r:id="rId745"/>
    <hyperlink ref="Y1092" r:id="rId746"/>
    <hyperlink ref="Y1093" r:id="rId747"/>
    <hyperlink ref="Y1094" r:id="rId748"/>
    <hyperlink ref="Y1095" r:id="rId749"/>
    <hyperlink ref="Y1096" r:id="rId750"/>
    <hyperlink ref="Y1097" r:id="rId751"/>
    <hyperlink ref="Y1098" r:id="rId752"/>
    <hyperlink ref="Y1099" r:id="rId753"/>
    <hyperlink ref="Y1101" r:id="rId754"/>
    <hyperlink ref="Y1102" r:id="rId755"/>
    <hyperlink ref="Y1103" r:id="rId756"/>
    <hyperlink ref="Y1104" r:id="rId757"/>
    <hyperlink ref="Y1105" r:id="rId758"/>
    <hyperlink ref="Y1106" r:id="rId759"/>
    <hyperlink ref="Y1107" r:id="rId760"/>
    <hyperlink ref="Y1108" r:id="rId761"/>
    <hyperlink ref="Y1109" r:id="rId762"/>
    <hyperlink ref="Y1110" r:id="rId763"/>
    <hyperlink ref="Y1111" r:id="rId764"/>
    <hyperlink ref="Y1112" r:id="rId765"/>
    <hyperlink ref="Y1113" r:id="rId766"/>
    <hyperlink ref="Y1114" r:id="rId767"/>
    <hyperlink ref="Y1115" r:id="rId768"/>
    <hyperlink ref="Y1116" r:id="rId769"/>
    <hyperlink ref="Y1117" r:id="rId770"/>
    <hyperlink ref="Y1118" r:id="rId771"/>
    <hyperlink ref="Y1119" r:id="rId772"/>
    <hyperlink ref="Y1120" r:id="rId773"/>
    <hyperlink ref="Y1121" r:id="rId774"/>
    <hyperlink ref="Y1100" r:id="rId775"/>
    <hyperlink ref="Y1032" r:id="rId776"/>
    <hyperlink ref="Y1033" r:id="rId777"/>
    <hyperlink ref="Y1090" r:id="rId778"/>
    <hyperlink ref="Y1122" r:id="rId779"/>
    <hyperlink ref="Y1123" r:id="rId780"/>
    <hyperlink ref="Y1124" r:id="rId781"/>
    <hyperlink ref="Y1125" r:id="rId782"/>
    <hyperlink ref="Y1126" r:id="rId783"/>
    <hyperlink ref="Y1127" r:id="rId784"/>
    <hyperlink ref="Y1128" r:id="rId785"/>
    <hyperlink ref="Y1129" r:id="rId786"/>
    <hyperlink ref="Y1130" r:id="rId787"/>
    <hyperlink ref="Y1131" r:id="rId788"/>
    <hyperlink ref="Y1132" r:id="rId789"/>
    <hyperlink ref="Y1172" r:id="rId790"/>
    <hyperlink ref="Y1173" r:id="rId791"/>
    <hyperlink ref="Y1174" r:id="rId792"/>
    <hyperlink ref="Y1372" r:id="rId793"/>
    <hyperlink ref="Y1401" r:id="rId794"/>
    <hyperlink ref="Y1402" r:id="rId795"/>
    <hyperlink ref="Y1403" r:id="rId796"/>
    <hyperlink ref="Y1404" r:id="rId797"/>
    <hyperlink ref="Y1405" r:id="rId798"/>
    <hyperlink ref="Y1406" r:id="rId799"/>
    <hyperlink ref="Y1407" r:id="rId800"/>
    <hyperlink ref="Y1408" r:id="rId801"/>
    <hyperlink ref="Y1410" r:id="rId802"/>
    <hyperlink ref="Y1411" r:id="rId803"/>
    <hyperlink ref="Y1412" r:id="rId804"/>
    <hyperlink ref="Y1413" r:id="rId805"/>
    <hyperlink ref="Y1414" r:id="rId806"/>
    <hyperlink ref="Y1445" r:id="rId807"/>
    <hyperlink ref="Y1449" r:id="rId808"/>
    <hyperlink ref="Y1450" r:id="rId809"/>
    <hyperlink ref="Y1451" r:id="rId810"/>
    <hyperlink ref="Y1452" r:id="rId811"/>
    <hyperlink ref="Y1453" r:id="rId812"/>
    <hyperlink ref="Y1454:Y1509" r:id="rId813" display="cagutierrez@educacionbogota.gov.co"/>
    <hyperlink ref="Y1455" r:id="rId814"/>
    <hyperlink ref="Y1461" r:id="rId815"/>
    <hyperlink ref="Y1464" r:id="rId816"/>
    <hyperlink ref="Y1473" r:id="rId817"/>
    <hyperlink ref="Y1511:Y1514" r:id="rId818" display="cagutierrez@educacionbogota.gov.co"/>
    <hyperlink ref="Y1511" r:id="rId819"/>
    <hyperlink ref="Y1512" r:id="rId820"/>
    <hyperlink ref="Y1513" r:id="rId821"/>
    <hyperlink ref="Y1514" r:id="rId822"/>
    <hyperlink ref="Y1515" r:id="rId823"/>
    <hyperlink ref="Y1527" r:id="rId824"/>
    <hyperlink ref="Y1528" r:id="rId825"/>
    <hyperlink ref="Y1529" r:id="rId826"/>
    <hyperlink ref="Y1530" r:id="rId827"/>
    <hyperlink ref="Y1531" r:id="rId828"/>
    <hyperlink ref="Y1532" r:id="rId829"/>
    <hyperlink ref="Y1533" r:id="rId830"/>
    <hyperlink ref="Y1534" r:id="rId831"/>
    <hyperlink ref="Y1535" r:id="rId832"/>
    <hyperlink ref="Y1536" r:id="rId833"/>
    <hyperlink ref="Y1537" r:id="rId834"/>
    <hyperlink ref="Y1538" r:id="rId835"/>
    <hyperlink ref="Y1539" r:id="rId836"/>
    <hyperlink ref="Y1540" r:id="rId837"/>
    <hyperlink ref="Y1541" r:id="rId838"/>
    <hyperlink ref="Y1542" r:id="rId839"/>
    <hyperlink ref="Y1543" r:id="rId840"/>
    <hyperlink ref="Y1544" r:id="rId841"/>
    <hyperlink ref="Y1545" r:id="rId842"/>
    <hyperlink ref="Y1546" r:id="rId843"/>
    <hyperlink ref="Y1547" r:id="rId844"/>
    <hyperlink ref="Y1548" r:id="rId845"/>
    <hyperlink ref="Y1549" r:id="rId846"/>
    <hyperlink ref="Y1526" r:id="rId847"/>
    <hyperlink ref="Y1524" r:id="rId848"/>
    <hyperlink ref="Y1525" r:id="rId849"/>
    <hyperlink ref="Y1516" r:id="rId850"/>
    <hyperlink ref="Y1517" r:id="rId851"/>
    <hyperlink ref="Y1518" r:id="rId852"/>
    <hyperlink ref="Y1519" r:id="rId853"/>
    <hyperlink ref="Y1520" r:id="rId854"/>
    <hyperlink ref="Y1521" r:id="rId855"/>
    <hyperlink ref="Y1522" r:id="rId856"/>
    <hyperlink ref="Y1523" r:id="rId857"/>
    <hyperlink ref="Y1550" r:id="rId858"/>
    <hyperlink ref="Y1551" r:id="rId859"/>
    <hyperlink ref="Y1552" r:id="rId860"/>
    <hyperlink ref="Y1553" r:id="rId861"/>
    <hyperlink ref="Y1554" r:id="rId862"/>
    <hyperlink ref="Y1555" r:id="rId863"/>
    <hyperlink ref="Y1556" r:id="rId864"/>
    <hyperlink ref="Y1557" r:id="rId865"/>
    <hyperlink ref="Y1558" r:id="rId866"/>
    <hyperlink ref="Y1559" r:id="rId867"/>
    <hyperlink ref="Y1560" r:id="rId868"/>
    <hyperlink ref="Y1561" r:id="rId869"/>
    <hyperlink ref="Y1562" r:id="rId870"/>
    <hyperlink ref="Y1563" r:id="rId871"/>
    <hyperlink ref="Y1564" r:id="rId872"/>
    <hyperlink ref="Y1565" r:id="rId873"/>
    <hyperlink ref="Y1566" r:id="rId874"/>
    <hyperlink ref="Y1567" r:id="rId875"/>
    <hyperlink ref="Y1568" r:id="rId876"/>
    <hyperlink ref="Y1569" r:id="rId877"/>
    <hyperlink ref="Y1570" r:id="rId878"/>
    <hyperlink ref="Y1571" r:id="rId879"/>
    <hyperlink ref="Y1572" r:id="rId880"/>
    <hyperlink ref="Y1573" r:id="rId881"/>
    <hyperlink ref="Y1584" r:id="rId882"/>
    <hyperlink ref="Y1585" r:id="rId883"/>
    <hyperlink ref="Y1586" r:id="rId884"/>
    <hyperlink ref="Y1587" r:id="rId885"/>
    <hyperlink ref="Y1588" r:id="rId886"/>
    <hyperlink ref="Y1574" r:id="rId887"/>
    <hyperlink ref="Y1575" r:id="rId888"/>
    <hyperlink ref="Y1576" r:id="rId889"/>
    <hyperlink ref="Y1577" r:id="rId890"/>
    <hyperlink ref="Y1578" r:id="rId891"/>
    <hyperlink ref="Y1579" r:id="rId892"/>
    <hyperlink ref="Y1580" r:id="rId893"/>
    <hyperlink ref="Y1581" r:id="rId894"/>
    <hyperlink ref="Y1582" r:id="rId895"/>
    <hyperlink ref="Y1583" r:id="rId896"/>
    <hyperlink ref="Y1589" r:id="rId897"/>
    <hyperlink ref="Y1590" r:id="rId898"/>
    <hyperlink ref="Y1591" r:id="rId899"/>
    <hyperlink ref="Y1592" r:id="rId900"/>
    <hyperlink ref="Y1593" r:id="rId901"/>
    <hyperlink ref="Y1594" r:id="rId902"/>
    <hyperlink ref="Y1595" r:id="rId903"/>
    <hyperlink ref="Y1596" r:id="rId904"/>
    <hyperlink ref="Y1597" r:id="rId905"/>
    <hyperlink ref="Y1598" r:id="rId906"/>
    <hyperlink ref="Y1599" r:id="rId907"/>
    <hyperlink ref="Y1600" r:id="rId908"/>
    <hyperlink ref="Y1601" r:id="rId909"/>
    <hyperlink ref="Y1602" r:id="rId910"/>
    <hyperlink ref="Y1603" r:id="rId911"/>
    <hyperlink ref="Y1604" r:id="rId912"/>
    <hyperlink ref="Y1605" r:id="rId913"/>
    <hyperlink ref="Y1606" r:id="rId914"/>
    <hyperlink ref="Y1607" r:id="rId915"/>
    <hyperlink ref="Y1608" r:id="rId916"/>
    <hyperlink ref="Y1609" r:id="rId917"/>
    <hyperlink ref="Y1610" r:id="rId918"/>
    <hyperlink ref="Y1611" r:id="rId919"/>
    <hyperlink ref="Y1612" r:id="rId920"/>
    <hyperlink ref="Y1613" r:id="rId921"/>
    <hyperlink ref="Y1614" r:id="rId922"/>
    <hyperlink ref="Y1615" r:id="rId923"/>
    <hyperlink ref="Y1616" r:id="rId924"/>
    <hyperlink ref="Y1617" r:id="rId925"/>
    <hyperlink ref="Y1618" r:id="rId926"/>
    <hyperlink ref="Y1619" r:id="rId927"/>
    <hyperlink ref="Y1620" r:id="rId928"/>
    <hyperlink ref="Y1621" r:id="rId929"/>
    <hyperlink ref="Y1622" r:id="rId930"/>
    <hyperlink ref="Y1623" r:id="rId931"/>
    <hyperlink ref="Y1624" r:id="rId932"/>
    <hyperlink ref="Y1625" r:id="rId933"/>
    <hyperlink ref="Y1626" r:id="rId934"/>
    <hyperlink ref="Y1627" r:id="rId935"/>
    <hyperlink ref="Y1628" r:id="rId936"/>
    <hyperlink ref="Y1629" r:id="rId937"/>
    <hyperlink ref="Y1630" r:id="rId938"/>
    <hyperlink ref="Y1631" r:id="rId939"/>
    <hyperlink ref="Y1632" r:id="rId940"/>
    <hyperlink ref="Y1633" r:id="rId941"/>
    <hyperlink ref="Y1634" r:id="rId942"/>
    <hyperlink ref="Y1635" r:id="rId943"/>
    <hyperlink ref="Y1636" r:id="rId944"/>
    <hyperlink ref="Y1637" r:id="rId945"/>
    <hyperlink ref="Y1638" r:id="rId946"/>
    <hyperlink ref="Y1639" r:id="rId947"/>
    <hyperlink ref="Y1640" r:id="rId948"/>
    <hyperlink ref="Y1641" r:id="rId949"/>
    <hyperlink ref="Y1642" r:id="rId950"/>
    <hyperlink ref="Y1643" r:id="rId951"/>
    <hyperlink ref="Y1644" r:id="rId952"/>
    <hyperlink ref="Y1645" r:id="rId953"/>
    <hyperlink ref="Y1646" r:id="rId954"/>
    <hyperlink ref="Y1647" r:id="rId955"/>
    <hyperlink ref="Y1648" r:id="rId956"/>
    <hyperlink ref="Y1649" r:id="rId957"/>
    <hyperlink ref="Y1650" r:id="rId958"/>
    <hyperlink ref="Y1651" r:id="rId959"/>
    <hyperlink ref="Y1652" r:id="rId960"/>
    <hyperlink ref="Y1653" r:id="rId961"/>
    <hyperlink ref="Y1654" r:id="rId962"/>
    <hyperlink ref="Y1655" r:id="rId963"/>
    <hyperlink ref="Y1656" r:id="rId964"/>
    <hyperlink ref="Y1657" r:id="rId965"/>
    <hyperlink ref="Y1658" r:id="rId966"/>
    <hyperlink ref="Y1659" r:id="rId967"/>
    <hyperlink ref="Y1660" r:id="rId968"/>
    <hyperlink ref="Y1661" r:id="rId969"/>
    <hyperlink ref="Y1662" r:id="rId970"/>
    <hyperlink ref="Y1663" r:id="rId971"/>
    <hyperlink ref="Y1664" r:id="rId972"/>
    <hyperlink ref="Y1665" r:id="rId973"/>
    <hyperlink ref="Y1666" r:id="rId974"/>
    <hyperlink ref="Y1667" r:id="rId975"/>
    <hyperlink ref="Y1668" r:id="rId976"/>
    <hyperlink ref="Y1669" r:id="rId977"/>
    <hyperlink ref="Y1670" r:id="rId978"/>
    <hyperlink ref="Y1671" r:id="rId979"/>
    <hyperlink ref="Y1672" r:id="rId980"/>
    <hyperlink ref="Y1673" r:id="rId981"/>
    <hyperlink ref="Y1674" r:id="rId982"/>
    <hyperlink ref="Y1675" r:id="rId983"/>
    <hyperlink ref="Y1676" r:id="rId984"/>
    <hyperlink ref="Y1677" r:id="rId985"/>
    <hyperlink ref="Y1678" r:id="rId986"/>
    <hyperlink ref="Y1679" r:id="rId987"/>
    <hyperlink ref="Y1680" r:id="rId988"/>
    <hyperlink ref="Y1681" r:id="rId989"/>
    <hyperlink ref="Y1682" r:id="rId990"/>
    <hyperlink ref="Y1683" r:id="rId991"/>
    <hyperlink ref="Y1684" r:id="rId992"/>
    <hyperlink ref="Y1685" r:id="rId993"/>
    <hyperlink ref="Y1686" r:id="rId994"/>
    <hyperlink ref="Y1687" r:id="rId995"/>
    <hyperlink ref="Y1688" r:id="rId996"/>
    <hyperlink ref="Y1689" r:id="rId997"/>
    <hyperlink ref="Y1690" r:id="rId998"/>
    <hyperlink ref="Y1691" r:id="rId999"/>
    <hyperlink ref="Y1692" r:id="rId1000"/>
    <hyperlink ref="Y1693" r:id="rId1001"/>
    <hyperlink ref="Y1694" r:id="rId1002"/>
    <hyperlink ref="Y1695" r:id="rId1003"/>
    <hyperlink ref="Y1696" r:id="rId1004"/>
    <hyperlink ref="Y1697" r:id="rId1005"/>
    <hyperlink ref="Y1698" r:id="rId1006"/>
    <hyperlink ref="Y1699" r:id="rId1007"/>
    <hyperlink ref="Y1700" r:id="rId1008"/>
    <hyperlink ref="Y1701" r:id="rId1009"/>
    <hyperlink ref="Y1702" r:id="rId1010"/>
    <hyperlink ref="Y1703" r:id="rId1011"/>
    <hyperlink ref="Y1704" r:id="rId1012"/>
    <hyperlink ref="Y1705" r:id="rId1013"/>
    <hyperlink ref="Y1706" r:id="rId1014"/>
    <hyperlink ref="Y1707" r:id="rId1015"/>
    <hyperlink ref="Y1708" r:id="rId1016"/>
    <hyperlink ref="Y1709" r:id="rId1017"/>
    <hyperlink ref="Y1710" r:id="rId1018"/>
    <hyperlink ref="Y1711" r:id="rId1019"/>
    <hyperlink ref="Y1712" r:id="rId1020"/>
    <hyperlink ref="Y1713" r:id="rId1021"/>
    <hyperlink ref="Y1714" r:id="rId1022"/>
    <hyperlink ref="Y1715" r:id="rId1023"/>
    <hyperlink ref="Y1716" r:id="rId1024"/>
    <hyperlink ref="Y1717" r:id="rId1025"/>
    <hyperlink ref="Y1718" r:id="rId1026"/>
    <hyperlink ref="Y1719" r:id="rId1027"/>
    <hyperlink ref="Y1720" r:id="rId1028"/>
    <hyperlink ref="Y1721" r:id="rId1029"/>
    <hyperlink ref="Y1722" r:id="rId1030"/>
    <hyperlink ref="Y1723" r:id="rId1031"/>
    <hyperlink ref="Y1724" r:id="rId1032"/>
    <hyperlink ref="Y1725" r:id="rId1033"/>
    <hyperlink ref="Y1726" r:id="rId1034"/>
    <hyperlink ref="Y1737" r:id="rId1035"/>
    <hyperlink ref="Y1738" r:id="rId1036"/>
    <hyperlink ref="Y1739" r:id="rId1037"/>
    <hyperlink ref="Y1740" r:id="rId1038"/>
    <hyperlink ref="Y1741" r:id="rId1039"/>
    <hyperlink ref="Y1742" r:id="rId1040"/>
    <hyperlink ref="Y1743" r:id="rId1041"/>
    <hyperlink ref="Y1744" r:id="rId1042"/>
    <hyperlink ref="Y1745" r:id="rId1043"/>
    <hyperlink ref="Y1746" r:id="rId1044"/>
    <hyperlink ref="Y1747" r:id="rId1045"/>
    <hyperlink ref="Y1748" r:id="rId1046"/>
    <hyperlink ref="Y1749" r:id="rId1047"/>
    <hyperlink ref="Y1750" r:id="rId1048"/>
    <hyperlink ref="Y1751" r:id="rId1049"/>
    <hyperlink ref="Y1752" r:id="rId1050"/>
    <hyperlink ref="Y1753" r:id="rId1051"/>
    <hyperlink ref="Y1754" r:id="rId1052"/>
    <hyperlink ref="Y1755" r:id="rId1053"/>
    <hyperlink ref="Y1756" r:id="rId1054"/>
    <hyperlink ref="Y1757" r:id="rId1055"/>
    <hyperlink ref="Y1758" r:id="rId1056"/>
    <hyperlink ref="Y1759" r:id="rId1057"/>
    <hyperlink ref="Y1760" r:id="rId1058"/>
    <hyperlink ref="Y1727" r:id="rId1059"/>
    <hyperlink ref="Y1728" r:id="rId1060"/>
    <hyperlink ref="Y1729" r:id="rId1061"/>
    <hyperlink ref="Y1730" r:id="rId1062"/>
    <hyperlink ref="Y1731" r:id="rId1063"/>
    <hyperlink ref="Y1732" r:id="rId1064"/>
    <hyperlink ref="Y1733" r:id="rId1065"/>
    <hyperlink ref="Y1734" r:id="rId1066"/>
    <hyperlink ref="Y1735" r:id="rId1067"/>
    <hyperlink ref="Y1736" r:id="rId1068"/>
    <hyperlink ref="Y1761" r:id="rId1069"/>
    <hyperlink ref="Y1763" r:id="rId1070"/>
    <hyperlink ref="Y1762" r:id="rId1071"/>
    <hyperlink ref="Y1764" r:id="rId1072"/>
    <hyperlink ref="Y1765" r:id="rId1073"/>
    <hyperlink ref="Y1766" r:id="rId1074"/>
    <hyperlink ref="Y1767" r:id="rId1075"/>
    <hyperlink ref="Y1768" r:id="rId1076"/>
    <hyperlink ref="Y1769" r:id="rId1077"/>
    <hyperlink ref="Y1770" r:id="rId1078"/>
    <hyperlink ref="Y1771" r:id="rId1079"/>
    <hyperlink ref="Y1772" r:id="rId1080"/>
    <hyperlink ref="Y1773" r:id="rId1081"/>
    <hyperlink ref="Y1774" r:id="rId1082"/>
    <hyperlink ref="Y1775" r:id="rId1083"/>
    <hyperlink ref="Y1776" r:id="rId1084"/>
    <hyperlink ref="Y1777" r:id="rId1085"/>
    <hyperlink ref="Y1778" r:id="rId1086"/>
    <hyperlink ref="Y1779" r:id="rId1087"/>
    <hyperlink ref="Y1780" r:id="rId1088"/>
    <hyperlink ref="Y1781" r:id="rId1089"/>
    <hyperlink ref="Y1782" r:id="rId1090"/>
    <hyperlink ref="Y1783" r:id="rId1091"/>
    <hyperlink ref="Y1784" r:id="rId1092"/>
    <hyperlink ref="Y1785" r:id="rId1093"/>
    <hyperlink ref="Y1786" r:id="rId1094"/>
    <hyperlink ref="Y1787" r:id="rId1095"/>
    <hyperlink ref="Y1788" r:id="rId1096"/>
    <hyperlink ref="Y1789" r:id="rId1097"/>
    <hyperlink ref="Y1790" r:id="rId1098"/>
    <hyperlink ref="Y1791" r:id="rId1099"/>
    <hyperlink ref="Y1792" r:id="rId1100"/>
    <hyperlink ref="Y1793" r:id="rId1101"/>
    <hyperlink ref="Y1794" r:id="rId1102"/>
    <hyperlink ref="Y1795" r:id="rId1103"/>
    <hyperlink ref="Y1796" r:id="rId1104"/>
    <hyperlink ref="Y1797" r:id="rId1105"/>
    <hyperlink ref="Y1798" r:id="rId1106"/>
    <hyperlink ref="Y1799" r:id="rId1107"/>
    <hyperlink ref="Y1800" r:id="rId1108"/>
    <hyperlink ref="Y1801" r:id="rId1109"/>
    <hyperlink ref="Y1802" r:id="rId1110"/>
    <hyperlink ref="Y1803" r:id="rId1111"/>
    <hyperlink ref="Y1804" r:id="rId1112"/>
    <hyperlink ref="Y1805" r:id="rId1113"/>
    <hyperlink ref="Y1806" r:id="rId1114"/>
    <hyperlink ref="Y1807" r:id="rId1115"/>
    <hyperlink ref="Y1808" r:id="rId1116"/>
    <hyperlink ref="Y1809" r:id="rId1117"/>
    <hyperlink ref="Y1810" r:id="rId1118"/>
    <hyperlink ref="Y1811" r:id="rId1119"/>
    <hyperlink ref="Y1812" r:id="rId1120"/>
    <hyperlink ref="Y1813" r:id="rId1121"/>
    <hyperlink ref="Y1814" r:id="rId1122"/>
    <hyperlink ref="Y1815" r:id="rId1123"/>
    <hyperlink ref="Y1816" r:id="rId1124"/>
    <hyperlink ref="Y1817" r:id="rId1125"/>
    <hyperlink ref="Y1818" r:id="rId1126"/>
    <hyperlink ref="Y1819" r:id="rId1127"/>
    <hyperlink ref="Y1820" r:id="rId1128"/>
    <hyperlink ref="Y1821" r:id="rId1129"/>
    <hyperlink ref="Y1822" r:id="rId1130"/>
    <hyperlink ref="Y1823" r:id="rId1131"/>
    <hyperlink ref="Y1824" r:id="rId1132"/>
    <hyperlink ref="Y1825" r:id="rId1133"/>
    <hyperlink ref="Y1826" r:id="rId1134"/>
    <hyperlink ref="Y1827" r:id="rId1135"/>
    <hyperlink ref="Y1828" r:id="rId1136"/>
    <hyperlink ref="Y1829" r:id="rId1137"/>
    <hyperlink ref="Y1830" r:id="rId1138"/>
    <hyperlink ref="Y1831" r:id="rId1139"/>
    <hyperlink ref="Y1832" r:id="rId1140"/>
    <hyperlink ref="Y1833" r:id="rId1141"/>
    <hyperlink ref="Y1834" r:id="rId1142"/>
    <hyperlink ref="Y1835" r:id="rId1143"/>
    <hyperlink ref="Y1836" r:id="rId1144"/>
    <hyperlink ref="Y1837" r:id="rId1145"/>
    <hyperlink ref="Y1838" r:id="rId1146"/>
    <hyperlink ref="Y1839" r:id="rId1147"/>
    <hyperlink ref="Y1840" r:id="rId1148"/>
    <hyperlink ref="Y1841" r:id="rId1149"/>
    <hyperlink ref="Y1842" r:id="rId1150"/>
    <hyperlink ref="Y1843" r:id="rId1151"/>
    <hyperlink ref="Y1844" r:id="rId1152"/>
    <hyperlink ref="Y1845" r:id="rId1153"/>
    <hyperlink ref="Y1846" r:id="rId1154"/>
    <hyperlink ref="Y1847" r:id="rId1155"/>
    <hyperlink ref="Y1848" r:id="rId1156"/>
    <hyperlink ref="Y1849" r:id="rId1157"/>
    <hyperlink ref="Y1850" r:id="rId1158"/>
    <hyperlink ref="Y1851" r:id="rId1159"/>
    <hyperlink ref="Y1852" r:id="rId1160"/>
    <hyperlink ref="Y1853" r:id="rId1161"/>
    <hyperlink ref="Y1854" r:id="rId1162"/>
    <hyperlink ref="Y1855" r:id="rId1163"/>
    <hyperlink ref="Y1856" r:id="rId1164"/>
    <hyperlink ref="Y1883" r:id="rId1165"/>
    <hyperlink ref="Y1885" r:id="rId1166"/>
    <hyperlink ref="Y1888" r:id="rId1167"/>
    <hyperlink ref="Y1889" r:id="rId1168"/>
    <hyperlink ref="Y1890" r:id="rId1169"/>
    <hyperlink ref="Y1891" r:id="rId1170"/>
    <hyperlink ref="Y1892" r:id="rId1171"/>
    <hyperlink ref="Y1893" r:id="rId1172"/>
    <hyperlink ref="Y1894" r:id="rId1173"/>
    <hyperlink ref="Y1895" r:id="rId1174"/>
    <hyperlink ref="Y1896" r:id="rId1175"/>
    <hyperlink ref="Y1897" r:id="rId1176"/>
    <hyperlink ref="Y1898" r:id="rId1177"/>
    <hyperlink ref="Y1899" r:id="rId1178"/>
    <hyperlink ref="Y1900" r:id="rId1179"/>
    <hyperlink ref="Y1901" r:id="rId1180"/>
    <hyperlink ref="Y1902" r:id="rId1181"/>
    <hyperlink ref="Y1903" r:id="rId1182"/>
    <hyperlink ref="Y1904" r:id="rId1183"/>
    <hyperlink ref="Y1905" r:id="rId1184"/>
    <hyperlink ref="Y1906" r:id="rId1185"/>
    <hyperlink ref="Y1907" r:id="rId1186"/>
    <hyperlink ref="Y1908" r:id="rId1187"/>
    <hyperlink ref="Y1909" r:id="rId1188"/>
    <hyperlink ref="Y1910" r:id="rId1189"/>
    <hyperlink ref="Y1911" r:id="rId1190"/>
    <hyperlink ref="Y1912" r:id="rId1191"/>
    <hyperlink ref="Y1913" r:id="rId1192"/>
    <hyperlink ref="Y1914" r:id="rId1193"/>
    <hyperlink ref="Y1915" r:id="rId1194"/>
    <hyperlink ref="Y1916" r:id="rId1195"/>
    <hyperlink ref="Y1917" r:id="rId1196"/>
    <hyperlink ref="Y1918" r:id="rId1197"/>
    <hyperlink ref="Y1919" r:id="rId1198"/>
    <hyperlink ref="Y1920" r:id="rId1199"/>
    <hyperlink ref="Y1921" r:id="rId1200"/>
    <hyperlink ref="Y1922" r:id="rId1201"/>
    <hyperlink ref="Y1923" r:id="rId1202"/>
    <hyperlink ref="Y1924" r:id="rId1203"/>
    <hyperlink ref="Y1925" r:id="rId1204"/>
    <hyperlink ref="Y1926" r:id="rId1205"/>
    <hyperlink ref="Y1927" r:id="rId1206"/>
    <hyperlink ref="Y1928" r:id="rId1207"/>
    <hyperlink ref="Y1929" r:id="rId1208"/>
    <hyperlink ref="Y1930" r:id="rId1209"/>
    <hyperlink ref="Y1933" r:id="rId1210"/>
    <hyperlink ref="Y1934" r:id="rId1211"/>
    <hyperlink ref="Y1935" r:id="rId1212"/>
    <hyperlink ref="Y1936" r:id="rId1213"/>
    <hyperlink ref="Y1937" r:id="rId1214"/>
    <hyperlink ref="Y1938" r:id="rId1215"/>
    <hyperlink ref="Y1939" r:id="rId1216"/>
    <hyperlink ref="Y1940" r:id="rId1217"/>
    <hyperlink ref="Y1943" r:id="rId1218"/>
    <hyperlink ref="Y1944" r:id="rId1219"/>
    <hyperlink ref="Y1941" r:id="rId1220"/>
    <hyperlink ref="Y1942" r:id="rId1221"/>
    <hyperlink ref="Y1945" r:id="rId1222"/>
    <hyperlink ref="Y1946" r:id="rId1223"/>
    <hyperlink ref="Y1947" r:id="rId1224"/>
    <hyperlink ref="Y1948" r:id="rId1225"/>
    <hyperlink ref="Y1949" r:id="rId1226"/>
    <hyperlink ref="Y1950" r:id="rId1227"/>
    <hyperlink ref="Y1951" r:id="rId1228"/>
    <hyperlink ref="Y1954" r:id="rId1229"/>
    <hyperlink ref="Y1979" r:id="rId1230"/>
    <hyperlink ref="Y2147" r:id="rId1231"/>
    <hyperlink ref="Y2148" r:id="rId1232"/>
    <hyperlink ref="Y2149" r:id="rId1233"/>
    <hyperlink ref="Y2150" r:id="rId1234"/>
    <hyperlink ref="Y2151" r:id="rId1235"/>
    <hyperlink ref="Y2152" r:id="rId1236"/>
    <hyperlink ref="Y2153" r:id="rId1237"/>
    <hyperlink ref="Y2154" r:id="rId1238"/>
    <hyperlink ref="Y2155" r:id="rId1239"/>
    <hyperlink ref="Y2156" r:id="rId1240"/>
    <hyperlink ref="Y2157" r:id="rId1241"/>
    <hyperlink ref="Y2158" r:id="rId1242"/>
    <hyperlink ref="Y2159" r:id="rId1243"/>
    <hyperlink ref="Y2160" r:id="rId1244"/>
    <hyperlink ref="Y2161" r:id="rId1245"/>
    <hyperlink ref="Y2162" r:id="rId1246"/>
    <hyperlink ref="Y2163" r:id="rId1247"/>
    <hyperlink ref="Y2164" r:id="rId1248"/>
    <hyperlink ref="Y2165" r:id="rId1249"/>
    <hyperlink ref="Y2167" r:id="rId1250"/>
    <hyperlink ref="Y2249" r:id="rId1251"/>
    <hyperlink ref="Y2250" r:id="rId1252"/>
    <hyperlink ref="Y2251" r:id="rId1253"/>
    <hyperlink ref="Y2252" r:id="rId1254"/>
    <hyperlink ref="Y2256" r:id="rId1255"/>
    <hyperlink ref="Y2257" r:id="rId1256"/>
    <hyperlink ref="Y2258" r:id="rId1257"/>
    <hyperlink ref="Y2259" r:id="rId1258"/>
    <hyperlink ref="Y2260" r:id="rId1259"/>
    <hyperlink ref="Y2261" r:id="rId1260"/>
    <hyperlink ref="Y2262" r:id="rId1261"/>
    <hyperlink ref="Y2263" r:id="rId1262"/>
    <hyperlink ref="Y2264" r:id="rId1263"/>
    <hyperlink ref="Y2265" r:id="rId1264"/>
    <hyperlink ref="Y2266" r:id="rId1265"/>
    <hyperlink ref="Y2267" r:id="rId1266"/>
    <hyperlink ref="Y2268" r:id="rId1267"/>
    <hyperlink ref="Y2269" r:id="rId1268"/>
    <hyperlink ref="Y2270" r:id="rId1269"/>
    <hyperlink ref="Y2271" r:id="rId1270"/>
    <hyperlink ref="Y2272" r:id="rId1271"/>
    <hyperlink ref="Y2276" r:id="rId1272"/>
    <hyperlink ref="Y2284" r:id="rId1273"/>
    <hyperlink ref="Y2285" r:id="rId1274"/>
    <hyperlink ref="Y2286" r:id="rId1275"/>
    <hyperlink ref="Y2287" r:id="rId1276"/>
    <hyperlink ref="Y2274" r:id="rId1277"/>
    <hyperlink ref="Y2275" r:id="rId1278"/>
    <hyperlink ref="Y2279" r:id="rId1279"/>
    <hyperlink ref="Y2280" r:id="rId1280"/>
    <hyperlink ref="Y2281" r:id="rId1281"/>
    <hyperlink ref="Y2282" r:id="rId1282"/>
    <hyperlink ref="Y2277" r:id="rId1283"/>
    <hyperlink ref="Y2283" r:id="rId1284"/>
    <hyperlink ref="Y2278" r:id="rId1285"/>
    <hyperlink ref="Y2273" r:id="rId1286"/>
    <hyperlink ref="Y2288" r:id="rId1287"/>
    <hyperlink ref="Y2290" r:id="rId1288"/>
    <hyperlink ref="Y2289" r:id="rId1289"/>
    <hyperlink ref="Y2291" r:id="rId1290" display="ycuellar@educacionbogota.gov.co"/>
    <hyperlink ref="Y2292" r:id="rId1291" display="ycuellar@educacionbogota.gov.co"/>
    <hyperlink ref="Y2293" r:id="rId1292" display="ycuellar@educacionbogota.gov.co"/>
    <hyperlink ref="Y2294" r:id="rId1293" display="ycuellar@educacionbogota.gov.co"/>
    <hyperlink ref="Y2295" r:id="rId1294" display="ycuellar@educacionbogota.gov.co"/>
    <hyperlink ref="Y2296" r:id="rId1295" display="ycuellar@educacionbogota.gov.co"/>
    <hyperlink ref="Y2297" r:id="rId1296" display="ycuellar@educacionbogota.gov.co"/>
    <hyperlink ref="Y2298" r:id="rId1297" display="ycuellar@educacionbogota.gov.co"/>
    <hyperlink ref="Y2299" r:id="rId1298" display="ycuellar@educacionbogota.gov.co"/>
    <hyperlink ref="Y2300" r:id="rId1299" display="ycuellar@educacionbogota.gov.co"/>
    <hyperlink ref="Y2301" r:id="rId1300" display="ycuellar@educacionbogota.gov.co"/>
    <hyperlink ref="Y2302" r:id="rId1301"/>
    <hyperlink ref="Y2303" r:id="rId1302"/>
    <hyperlink ref="Y2315" r:id="rId1303"/>
    <hyperlink ref="Y2316" r:id="rId1304"/>
    <hyperlink ref="Y2317" r:id="rId1305"/>
    <hyperlink ref="Y2318" r:id="rId1306"/>
    <hyperlink ref="Y2320" r:id="rId1307"/>
    <hyperlink ref="Y2319" r:id="rId1308"/>
    <hyperlink ref="Y2321" r:id="rId1309"/>
    <hyperlink ref="Y2323:Y2328" r:id="rId1310" display="dsolorzano@educacionbogota.gov.co"/>
    <hyperlink ref="Y2322" r:id="rId1311"/>
    <hyperlink ref="Y2323" r:id="rId1312"/>
    <hyperlink ref="Y2324" r:id="rId1313"/>
    <hyperlink ref="Y2329" r:id="rId1314"/>
    <hyperlink ref="Y2330" r:id="rId1315"/>
    <hyperlink ref="Y2331" r:id="rId1316"/>
    <hyperlink ref="Y2332" r:id="rId1317"/>
    <hyperlink ref="Y2333" r:id="rId1318"/>
    <hyperlink ref="Y2334" r:id="rId1319"/>
    <hyperlink ref="Y2335" r:id="rId1320"/>
    <hyperlink ref="Y2336" r:id="rId1321"/>
    <hyperlink ref="Y2337" r:id="rId1322"/>
    <hyperlink ref="Y2338" r:id="rId1323"/>
    <hyperlink ref="Y2339" r:id="rId1324" display="calmonacid@educacionbogota.gov.co"/>
    <hyperlink ref="Y2340" r:id="rId1325"/>
    <hyperlink ref="Y2341" r:id="rId1326"/>
    <hyperlink ref="Y2342" r:id="rId1327"/>
    <hyperlink ref="Y2343" r:id="rId1328"/>
    <hyperlink ref="Y2344" r:id="rId1329"/>
    <hyperlink ref="Y2346" r:id="rId1330"/>
    <hyperlink ref="Y2347" r:id="rId1331"/>
    <hyperlink ref="Y2348" r:id="rId1332"/>
    <hyperlink ref="Y2349" r:id="rId1333"/>
    <hyperlink ref="Y2350" r:id="rId1334"/>
    <hyperlink ref="Y2351" r:id="rId1335"/>
    <hyperlink ref="Y2352" r:id="rId1336"/>
    <hyperlink ref="Y2353" r:id="rId1337"/>
    <hyperlink ref="Y2354" r:id="rId1338"/>
    <hyperlink ref="Y2355" r:id="rId1339"/>
    <hyperlink ref="Y2356" r:id="rId1340"/>
    <hyperlink ref="Y2357" r:id="rId1341"/>
    <hyperlink ref="Y2358" r:id="rId1342"/>
    <hyperlink ref="Y2359" r:id="rId1343"/>
    <hyperlink ref="Y2360" r:id="rId1344"/>
    <hyperlink ref="Y2361" r:id="rId1345"/>
    <hyperlink ref="Y2362" r:id="rId1346"/>
    <hyperlink ref="Y2363" r:id="rId1347"/>
    <hyperlink ref="Y2364" r:id="rId1348"/>
    <hyperlink ref="Y2365" r:id="rId1349"/>
    <hyperlink ref="Y2366" r:id="rId1350"/>
    <hyperlink ref="Y2367" r:id="rId1351"/>
    <hyperlink ref="Y2368" r:id="rId1352"/>
    <hyperlink ref="Y2369" r:id="rId1353"/>
    <hyperlink ref="Y2370" r:id="rId1354"/>
    <hyperlink ref="Y2371" r:id="rId1355"/>
    <hyperlink ref="Y2372" r:id="rId1356"/>
    <hyperlink ref="Y2373" r:id="rId1357"/>
    <hyperlink ref="Y2374" r:id="rId1358"/>
    <hyperlink ref="Y2375" r:id="rId1359"/>
    <hyperlink ref="Y2376" r:id="rId1360"/>
    <hyperlink ref="Y2377" r:id="rId1361"/>
    <hyperlink ref="Y2378" r:id="rId1362"/>
    <hyperlink ref="Y2379" r:id="rId1363"/>
    <hyperlink ref="Y2380" r:id="rId1364"/>
    <hyperlink ref="Y2381" r:id="rId1365"/>
    <hyperlink ref="Y2382" r:id="rId1366"/>
    <hyperlink ref="Y2383" r:id="rId1367"/>
    <hyperlink ref="Y2384" r:id="rId1368"/>
    <hyperlink ref="Y2385" r:id="rId1369"/>
    <hyperlink ref="Y2386" r:id="rId1370"/>
    <hyperlink ref="Y2387" r:id="rId1371"/>
    <hyperlink ref="Y2388" r:id="rId1372"/>
    <hyperlink ref="Y2389" r:id="rId1373"/>
    <hyperlink ref="Y2390" r:id="rId1374"/>
    <hyperlink ref="Y2391" r:id="rId1375"/>
    <hyperlink ref="Y2392" r:id="rId1376"/>
    <hyperlink ref="Y2393" r:id="rId1377"/>
    <hyperlink ref="Y2394" r:id="rId1378"/>
    <hyperlink ref="Y2395" r:id="rId1379"/>
    <hyperlink ref="Y2396" r:id="rId1380"/>
    <hyperlink ref="Y2397" r:id="rId1381"/>
    <hyperlink ref="Y2398" r:id="rId1382"/>
    <hyperlink ref="Y2399" r:id="rId1383"/>
    <hyperlink ref="Y2400" r:id="rId1384"/>
    <hyperlink ref="Y2401" r:id="rId1385"/>
    <hyperlink ref="Y2402" r:id="rId1386"/>
    <hyperlink ref="Y2403" r:id="rId1387"/>
    <hyperlink ref="Y2345" r:id="rId1388"/>
    <hyperlink ref="Y2404" r:id="rId1389"/>
    <hyperlink ref="Y2405" r:id="rId1390"/>
    <hyperlink ref="Y2406" r:id="rId1391"/>
    <hyperlink ref="Y2407" r:id="rId1392"/>
    <hyperlink ref="Y1953" r:id="rId1393"/>
    <hyperlink ref="Y1980" r:id="rId1394"/>
    <hyperlink ref="Y1981" r:id="rId1395"/>
    <hyperlink ref="Y1982" r:id="rId1396"/>
    <hyperlink ref="Y1983" r:id="rId1397"/>
    <hyperlink ref="Y1984" r:id="rId1398"/>
    <hyperlink ref="Y1985" r:id="rId1399"/>
    <hyperlink ref="Y1986" r:id="rId1400"/>
    <hyperlink ref="Y1987" r:id="rId1401"/>
    <hyperlink ref="Y1989" r:id="rId1402"/>
    <hyperlink ref="Y1990" r:id="rId1403"/>
    <hyperlink ref="Y1991" r:id="rId1404"/>
    <hyperlink ref="Y1992" r:id="rId1405"/>
    <hyperlink ref="Y1993" r:id="rId1406"/>
    <hyperlink ref="Y1994" r:id="rId1407"/>
    <hyperlink ref="Y1995" r:id="rId1408"/>
    <hyperlink ref="Y1996" r:id="rId1409"/>
    <hyperlink ref="Y1997" r:id="rId1410"/>
    <hyperlink ref="Y1998" r:id="rId1411"/>
    <hyperlink ref="Y1999" r:id="rId1412"/>
    <hyperlink ref="Y2000" r:id="rId1413"/>
    <hyperlink ref="Y2001" r:id="rId1414"/>
    <hyperlink ref="Y2002" r:id="rId1415"/>
    <hyperlink ref="Y2003" r:id="rId1416"/>
    <hyperlink ref="Y2004" r:id="rId1417"/>
    <hyperlink ref="Y2005" r:id="rId1418"/>
    <hyperlink ref="Y2006" r:id="rId1419"/>
    <hyperlink ref="Y2007" r:id="rId1420"/>
    <hyperlink ref="Y2008" r:id="rId1421"/>
    <hyperlink ref="Y2009" r:id="rId1422"/>
    <hyperlink ref="Y2010" r:id="rId1423"/>
    <hyperlink ref="Y2013" r:id="rId1424"/>
    <hyperlink ref="Y2014" r:id="rId1425"/>
    <hyperlink ref="Y2015" r:id="rId1426"/>
    <hyperlink ref="Y2016" r:id="rId1427"/>
    <hyperlink ref="Y2017" r:id="rId1428"/>
    <hyperlink ref="Y2018" r:id="rId1429"/>
    <hyperlink ref="Y2019" r:id="rId1430"/>
    <hyperlink ref="Y2020" r:id="rId1431"/>
    <hyperlink ref="Y2021" r:id="rId1432"/>
    <hyperlink ref="Y2022" r:id="rId1433"/>
    <hyperlink ref="Y2023" r:id="rId1434"/>
    <hyperlink ref="Y2024" r:id="rId1435"/>
    <hyperlink ref="Y2025" r:id="rId1436"/>
    <hyperlink ref="Y2026" r:id="rId1437"/>
    <hyperlink ref="Y2027" r:id="rId1438"/>
    <hyperlink ref="Y2028" r:id="rId1439"/>
    <hyperlink ref="Y2029" r:id="rId1440"/>
    <hyperlink ref="Y2030" r:id="rId1441"/>
    <hyperlink ref="Y2031" r:id="rId1442"/>
    <hyperlink ref="Y2032" r:id="rId1443"/>
    <hyperlink ref="Y2033" r:id="rId1444"/>
    <hyperlink ref="Y2034" r:id="rId1445"/>
    <hyperlink ref="Y2035" r:id="rId1446"/>
    <hyperlink ref="Y2036" r:id="rId1447"/>
    <hyperlink ref="Y2037" r:id="rId1448"/>
    <hyperlink ref="Y2038" r:id="rId1449"/>
    <hyperlink ref="Y2039" r:id="rId1450"/>
    <hyperlink ref="Y2040" r:id="rId1451"/>
    <hyperlink ref="Y2041" r:id="rId1452"/>
    <hyperlink ref="Y2042" r:id="rId1453"/>
    <hyperlink ref="Y2043" r:id="rId1454"/>
    <hyperlink ref="Y2044" r:id="rId1455"/>
    <hyperlink ref="Y2045" r:id="rId1456"/>
    <hyperlink ref="Y2046" r:id="rId1457"/>
    <hyperlink ref="Y2047" r:id="rId1458"/>
    <hyperlink ref="Y2048" r:id="rId1459"/>
    <hyperlink ref="Y2050" r:id="rId1460"/>
    <hyperlink ref="Y2049" r:id="rId1461"/>
    <hyperlink ref="Y2051" r:id="rId1462"/>
    <hyperlink ref="Y2052" r:id="rId1463"/>
    <hyperlink ref="Y2053" r:id="rId1464"/>
    <hyperlink ref="Y2054" r:id="rId1465"/>
    <hyperlink ref="Y2055" r:id="rId1466"/>
    <hyperlink ref="Y2056" r:id="rId1467"/>
    <hyperlink ref="Y2057" r:id="rId1468"/>
    <hyperlink ref="Y2058" r:id="rId1469"/>
    <hyperlink ref="Y2059" r:id="rId1470"/>
    <hyperlink ref="Y2061" r:id="rId1471"/>
    <hyperlink ref="Y2069" r:id="rId1472"/>
    <hyperlink ref="Y2070" r:id="rId1473"/>
    <hyperlink ref="Y2071" r:id="rId1474"/>
    <hyperlink ref="Y2072" r:id="rId1475"/>
    <hyperlink ref="Y2073" r:id="rId1476"/>
    <hyperlink ref="Y2060" r:id="rId1477"/>
    <hyperlink ref="Y2012" r:id="rId1478"/>
    <hyperlink ref="Y2074" r:id="rId1479"/>
    <hyperlink ref="Y2075" r:id="rId1480"/>
    <hyperlink ref="Y2079" r:id="rId1481"/>
    <hyperlink ref="Y2081" r:id="rId1482"/>
    <hyperlink ref="Y2082" r:id="rId1483"/>
    <hyperlink ref="Y2083" r:id="rId1484"/>
    <hyperlink ref="Y2080" r:id="rId1485"/>
    <hyperlink ref="Y2086" r:id="rId1486"/>
    <hyperlink ref="Y2087" r:id="rId1487"/>
    <hyperlink ref="Y2085" r:id="rId1488"/>
  </hyperlinks>
  <printOptions horizontalCentered="1"/>
  <pageMargins left="0.51181102362204722" right="0.51181102362204722" top="0.74803149606299213" bottom="0.35433070866141736" header="0.31496062992125984" footer="0.31496062992125984"/>
  <pageSetup scale="24" fitToHeight="0" orientation="landscape" r:id="rId1489"/>
  <headerFooter>
    <oddHeader>&amp;L&amp;G&amp;C&amp;"Arial,Negrita"&amp;30
PLAN ANUAL DE ADQUISICIONES</oddHeader>
    <oddFooter>&amp;C&amp;P de &amp;N&amp;R11-01-IF-002
V. 3</oddFooter>
  </headerFooter>
  <legacyDrawing r:id="rId1490"/>
  <legacyDrawingHF r:id="rId1491"/>
  <extLst>
    <ext xmlns:x14="http://schemas.microsoft.com/office/spreadsheetml/2009/9/main" uri="{78C0D931-6437-407d-A8EE-F0AAD7539E65}">
      <x14:conditionalFormattings>
        <x14:conditionalFormatting xmlns:xm="http://schemas.microsoft.com/office/excel/2006/main">
          <x14:cfRule type="expression" priority="1049" id="{08063814-6002-4B80-B2FE-2F8E7659F79B}">
            <xm:f>VLOOKUP(VALUE(MID(A5,1,IF(VALUE(MID(A5,1,3))=898,3,4)))&amp;MID($D5,1,5),'\Users\ediaz\Documents\CONTRATACION\[plan adquisiciones 2018 final-2.xlsx]Hoja1'!#REF!,4,0)&lt;0</xm:f>
            <x14:dxf>
              <font>
                <b val="0"/>
                <i val="0"/>
                <color theme="0"/>
              </font>
              <fill>
                <patternFill>
                  <bgColor rgb="FFFF0000"/>
                </patternFill>
              </fill>
              <border>
                <vertical/>
                <horizontal/>
              </border>
            </x14:dxf>
          </x14:cfRule>
          <xm:sqref>P284:P292 P5</xm:sqref>
        </x14:conditionalFormatting>
        <x14:conditionalFormatting xmlns:xm="http://schemas.microsoft.com/office/excel/2006/main">
          <x14:cfRule type="expression" priority="1048" id="{88B3F838-02B7-45C5-A67C-4678869F99B8}">
            <xm:f>VLOOKUP(VALUE(MID(A7,1,IF(VALUE(MID(A7,1,3))=898,3,4)))&amp;MID($D7,1,5),'\Users\ediaz\Documents\CONTRATACION\[plan adquisiciones 2018 final-2.xlsx]Hoja1'!#REF!,4,0)&lt;0</xm:f>
            <x14:dxf>
              <font>
                <b val="0"/>
                <i val="0"/>
                <color theme="0"/>
              </font>
              <fill>
                <patternFill>
                  <bgColor rgb="FFFF0000"/>
                </patternFill>
              </fill>
              <border>
                <vertical/>
                <horizontal/>
              </border>
            </x14:dxf>
          </x14:cfRule>
          <xm:sqref>P516 P184:P199 P203:P258 P260:P283 P201 P7</xm:sqref>
        </x14:conditionalFormatting>
        <x14:conditionalFormatting xmlns:xm="http://schemas.microsoft.com/office/excel/2006/main">
          <x14:cfRule type="expression" priority="1047" id="{A849BCD0-1AB1-48D3-9E74-B72B849F2C13}">
            <xm:f>VLOOKUP(VALUE(MID(A6,1,IF(VALUE(MID(A6,1,3))=898,3,4)))&amp;MID($D6,1,5),'\Users\ediaz\Documents\CONTRATACION\[plan adquisiciones 2018 final-2.xlsx]Hoja1'!#REF!,4,0)&lt;0</xm:f>
            <x14:dxf>
              <font>
                <b val="0"/>
                <i val="0"/>
                <color theme="0"/>
              </font>
              <fill>
                <patternFill>
                  <bgColor rgb="FFFF0000"/>
                </patternFill>
              </fill>
              <border>
                <vertical/>
                <horizontal/>
              </border>
            </x14:dxf>
          </x14:cfRule>
          <xm:sqref>P6</xm:sqref>
        </x14:conditionalFormatting>
        <x14:conditionalFormatting xmlns:xm="http://schemas.microsoft.com/office/excel/2006/main">
          <x14:cfRule type="expression" priority="1046" id="{996BE04B-D612-4452-B591-DDEED88CDB6F}">
            <xm:f>VLOOKUP(VALUE(MID(A10,1,IF(VALUE(MID(A10,1,3))=898,3,4)))&amp;MID($D10,1,5),'\Users\ediaz\AppData\Local\Microsoft\Windows\INetCache\Content.Outlook\DKYWXIYB\[PLAN DE ADQUISICIONES 2018 PLANEACION P 898 (00000003).xlsx]Hoja1'!#REF!,4,0)&lt;0</xm:f>
            <x14:dxf>
              <font>
                <b val="0"/>
                <i val="0"/>
                <color theme="0"/>
              </font>
              <fill>
                <patternFill>
                  <bgColor rgb="FFFF0000"/>
                </patternFill>
              </fill>
              <border>
                <vertical/>
                <horizontal/>
              </border>
            </x14:dxf>
          </x14:cfRule>
          <xm:sqref>P10:P12</xm:sqref>
        </x14:conditionalFormatting>
        <x14:conditionalFormatting xmlns:xm="http://schemas.microsoft.com/office/excel/2006/main">
          <x14:cfRule type="expression" priority="1045" id="{2541B3E6-A696-447A-8CD5-D0C36DAF6A5A}">
            <xm:f>VLOOKUP(VALUE(MID(A14,1,IF(VALUE(MID(A14,1,3))=898,3,4)))&amp;MID($D14,1,5),'\Users\ediaz\AppData\Local\Microsoft\Windows\INetCache\Content.Outlook\DKYWXIYB\[PLAN DE ADQUISICIONES 2018 PLANEACION P 898 (00000003).xlsx]Hoja1'!#REF!,4,0)&lt;0</xm:f>
            <x14:dxf>
              <font>
                <b val="0"/>
                <i val="0"/>
                <color theme="0"/>
              </font>
              <fill>
                <patternFill>
                  <bgColor rgb="FFFF0000"/>
                </patternFill>
              </fill>
              <border>
                <vertical/>
                <horizontal/>
              </border>
            </x14:dxf>
          </x14:cfRule>
          <xm:sqref>P14</xm:sqref>
        </x14:conditionalFormatting>
        <x14:conditionalFormatting xmlns:xm="http://schemas.microsoft.com/office/excel/2006/main">
          <x14:cfRule type="expression" priority="1044" id="{A50BA8C5-EE50-4B52-BFE0-32706451A16C}">
            <xm:f>VLOOKUP(VALUE(MID(A17,1,IF(VALUE(MID(A17,1,3))=898,3,4)))&amp;MID($D17,1,5),'\Users\ediaz\Documents\CONTRATACION\[plan adquisiciones 2018 final-2.xlsx]Hoja1'!#REF!,4,0)&lt;0</xm:f>
            <x14:dxf>
              <font>
                <b val="0"/>
                <i val="0"/>
                <color theme="0"/>
              </font>
              <fill>
                <patternFill>
                  <bgColor rgb="FFFF0000"/>
                </patternFill>
              </fill>
              <border>
                <vertical/>
                <horizontal/>
              </border>
            </x14:dxf>
          </x14:cfRule>
          <xm:sqref>P17</xm:sqref>
        </x14:conditionalFormatting>
        <x14:conditionalFormatting xmlns:xm="http://schemas.microsoft.com/office/excel/2006/main">
          <x14:cfRule type="expression" priority="1043" id="{36FDA9A5-2E5A-4B98-8BBE-997F6B3DD16F}">
            <xm:f>VLOOKUP(VALUE(MID(A19,1,IF(VALUE(MID(A19,1,3))=898,3,4)))&amp;MID($D19,1,5),'\Users\ediaz\Documents\CONTRATACION\[plan adquisiciones 2018 final-2.xlsx]Hoja1'!#REF!,4,0)&lt;0</xm:f>
            <x14:dxf>
              <font>
                <b val="0"/>
                <i val="0"/>
                <color theme="0"/>
              </font>
              <fill>
                <patternFill>
                  <bgColor rgb="FFFF0000"/>
                </patternFill>
              </fill>
              <border>
                <vertical/>
                <horizontal/>
              </border>
            </x14:dxf>
          </x14:cfRule>
          <xm:sqref>P19</xm:sqref>
        </x14:conditionalFormatting>
        <x14:conditionalFormatting xmlns:xm="http://schemas.microsoft.com/office/excel/2006/main">
          <x14:cfRule type="expression" priority="1042" id="{864F0C50-CA0C-4816-BEE9-C09433895F45}">
            <xm:f>VLOOKUP(VALUE(MID(A21,1,IF(VALUE(MID(A21,1,3))=898,3,4)))&amp;MID($D21,1,5),'\Users\ediaz\Documents\CONTRATACION\[plan adquisiciones 2018 final-2.xlsx]Hoja1'!#REF!,4,0)&lt;0</xm:f>
            <x14:dxf>
              <font>
                <b val="0"/>
                <i val="0"/>
                <color theme="0"/>
              </font>
              <fill>
                <patternFill>
                  <bgColor rgb="FFFF0000"/>
                </patternFill>
              </fill>
              <border>
                <vertical/>
                <horizontal/>
              </border>
            </x14:dxf>
          </x14:cfRule>
          <xm:sqref>P21</xm:sqref>
        </x14:conditionalFormatting>
        <x14:conditionalFormatting xmlns:xm="http://schemas.microsoft.com/office/excel/2006/main">
          <x14:cfRule type="expression" priority="1041" id="{0EAB23CD-FF3D-4466-A507-24635DCE91E8}">
            <xm:f>VLOOKUP(VALUE(MID(A22,1,IF(VALUE(MID(A22,1,3))=898,3,4)))&amp;MID($D22,1,5),'\Users\ediaz\Documents\CONTRATACION\[plan adquisiciones 2018 final-2.xlsx]Hoja1'!#REF!,4,0)&lt;0</xm:f>
            <x14:dxf>
              <font>
                <b val="0"/>
                <i val="0"/>
                <color theme="0"/>
              </font>
              <fill>
                <patternFill>
                  <bgColor rgb="FFFF0000"/>
                </patternFill>
              </fill>
              <border>
                <vertical/>
                <horizontal/>
              </border>
            </x14:dxf>
          </x14:cfRule>
          <xm:sqref>P22</xm:sqref>
        </x14:conditionalFormatting>
        <x14:conditionalFormatting xmlns:xm="http://schemas.microsoft.com/office/excel/2006/main">
          <x14:cfRule type="expression" priority="1040" id="{AA07384A-7AE6-47C7-91FC-D03A46DA982D}">
            <xm:f>VLOOKUP(VALUE(MID(A20,1,IF(VALUE(MID(A20,1,3))=898,3,4)))&amp;MID($D20,1,5),'\Users\ediaz\Documents\CONTRATACION\[plan adquisiciones 2018 final-2.xlsx]Hoja1'!#REF!,4,0)&lt;0</xm:f>
            <x14:dxf>
              <font>
                <b val="0"/>
                <i val="0"/>
                <color theme="0"/>
              </font>
              <fill>
                <patternFill>
                  <bgColor rgb="FFFF0000"/>
                </patternFill>
              </fill>
              <border>
                <vertical/>
                <horizontal/>
              </border>
            </x14:dxf>
          </x14:cfRule>
          <xm:sqref>P20</xm:sqref>
        </x14:conditionalFormatting>
        <x14:conditionalFormatting xmlns:xm="http://schemas.microsoft.com/office/excel/2006/main">
          <x14:cfRule type="expression" priority="1039" id="{18432745-3B29-4608-8F94-DE70716407BD}">
            <xm:f>VLOOKUP(VALUE(MID(A18,1,IF(VALUE(MID(A18,1,3))=898,3,4)))&amp;MID($D18,1,5),'\Users\ediaz\Documents\CONTRATACION\[plan adquisiciones 2018 final-2.xlsx]Hoja1'!#REF!,4,0)&lt;0</xm:f>
            <x14:dxf>
              <font>
                <b val="0"/>
                <i val="0"/>
                <color theme="0"/>
              </font>
              <fill>
                <patternFill>
                  <bgColor rgb="FFFF0000"/>
                </patternFill>
              </fill>
              <border>
                <vertical/>
                <horizontal/>
              </border>
            </x14:dxf>
          </x14:cfRule>
          <xm:sqref>P18</xm:sqref>
        </x14:conditionalFormatting>
        <x14:conditionalFormatting xmlns:xm="http://schemas.microsoft.com/office/excel/2006/main">
          <x14:cfRule type="expression" priority="1038" id="{8D093D2B-CD30-4D34-9374-E73305DDB580}">
            <xm:f>VLOOKUP(VALUE(MID(A16,1,IF(VALUE(MID(A16,1,3))=898,3,4)))&amp;MID($D16,1,5),'\Users\ediaz\AppData\Local\Microsoft\Windows\INetCache\Content.Outlook\DKYWXIYB\[PLAN DE ADQUISICIONES 2018 PLANEACION P 898 (00000003).xlsx]Hoja1'!#REF!,4,0)&lt;0</xm:f>
            <x14:dxf>
              <font>
                <b val="0"/>
                <i val="0"/>
                <color theme="0"/>
              </font>
              <fill>
                <patternFill>
                  <bgColor rgb="FFFF0000"/>
                </patternFill>
              </fill>
              <border>
                <vertical/>
                <horizontal/>
              </border>
            </x14:dxf>
          </x14:cfRule>
          <xm:sqref>P16</xm:sqref>
        </x14:conditionalFormatting>
        <x14:conditionalFormatting xmlns:xm="http://schemas.microsoft.com/office/excel/2006/main">
          <x14:cfRule type="expression" priority="1037" id="{493F6943-57B5-4C2D-B0DE-715B36ED342A}">
            <xm:f>VLOOKUP(VALUE(MID(A24,1,IF(VALUE(MID(A24,1,3))=898,3,4)))&amp;MID($D24,1,5),'\Users\ediaz\Documents\CONTRATACION\[plan adquisiciones 2018 final-2.xlsx]Hoja1'!#REF!,4,0)&lt;0</xm:f>
            <x14:dxf>
              <font>
                <b val="0"/>
                <i val="0"/>
                <color theme="0"/>
              </font>
              <fill>
                <patternFill>
                  <bgColor rgb="FFFF0000"/>
                </patternFill>
              </fill>
              <border>
                <vertical/>
                <horizontal/>
              </border>
            </x14:dxf>
          </x14:cfRule>
          <xm:sqref>P24</xm:sqref>
        </x14:conditionalFormatting>
        <x14:conditionalFormatting xmlns:xm="http://schemas.microsoft.com/office/excel/2006/main">
          <x14:cfRule type="expression" priority="1036" id="{DDF338EB-3353-4DFF-82FE-F20F635739D9}">
            <xm:f>VLOOKUP(VALUE(MID(A26,1,IF(VALUE(MID(A26,1,3))=898,3,4)))&amp;MID($D26,1,5),'\Users\ediaz\Documents\CONTRATACION\[plan adquisiciones 2018 final-2.xlsx]Hoja1'!#REF!,4,0)&lt;0</xm:f>
            <x14:dxf>
              <font>
                <b val="0"/>
                <i val="0"/>
                <color theme="0"/>
              </font>
              <fill>
                <patternFill>
                  <bgColor rgb="FFFF0000"/>
                </patternFill>
              </fill>
              <border>
                <vertical/>
                <horizontal/>
              </border>
            </x14:dxf>
          </x14:cfRule>
          <xm:sqref>P26</xm:sqref>
        </x14:conditionalFormatting>
        <x14:conditionalFormatting xmlns:xm="http://schemas.microsoft.com/office/excel/2006/main">
          <x14:cfRule type="expression" priority="1035" id="{BF29AC39-8118-4966-B5A7-661F99AD006E}">
            <xm:f>VLOOKUP(VALUE(MID(A28,1,IF(VALUE(MID(A28,1,3))=898,3,4)))&amp;MID($D28,1,5),'\Users\ediaz\Documents\CONTRATACION\[plan adquisiciones 2018 final-2.xlsx]Hoja1'!#REF!,4,0)&lt;0</xm:f>
            <x14:dxf>
              <font>
                <b val="0"/>
                <i val="0"/>
                <color theme="0"/>
              </font>
              <fill>
                <patternFill>
                  <bgColor rgb="FFFF0000"/>
                </patternFill>
              </fill>
              <border>
                <vertical/>
                <horizontal/>
              </border>
            </x14:dxf>
          </x14:cfRule>
          <xm:sqref>P28</xm:sqref>
        </x14:conditionalFormatting>
        <x14:conditionalFormatting xmlns:xm="http://schemas.microsoft.com/office/excel/2006/main">
          <x14:cfRule type="expression" priority="1034" id="{9ACB45BC-1A8D-4763-9F05-6F464C8B6C6B}">
            <xm:f>VLOOKUP(VALUE(MID(A30,1,IF(VALUE(MID(A30,1,3))=898,3,4)))&amp;MID($D30,1,5),'\Users\ediaz\Documents\CONTRATACION\[plan adquisiciones 2018 final-2.xlsx]Hoja1'!#REF!,4,0)&lt;0</xm:f>
            <x14:dxf>
              <font>
                <b val="0"/>
                <i val="0"/>
                <color theme="0"/>
              </font>
              <fill>
                <patternFill>
                  <bgColor rgb="FFFF0000"/>
                </patternFill>
              </fill>
              <border>
                <vertical/>
                <horizontal/>
              </border>
            </x14:dxf>
          </x14:cfRule>
          <xm:sqref>P30</xm:sqref>
        </x14:conditionalFormatting>
        <x14:conditionalFormatting xmlns:xm="http://schemas.microsoft.com/office/excel/2006/main">
          <x14:cfRule type="expression" priority="1033" id="{62EBAE81-DF4C-4C72-B8C9-2D3E5E6D5AFF}">
            <xm:f>VLOOKUP(VALUE(MID(A32,1,IF(VALUE(MID(A32,1,3))=898,3,4)))&amp;MID($D32,1,5),'\Users\ediaz\Documents\CONTRATACION\[plan adquisiciones 2018 final-2.xlsx]Hoja1'!#REF!,4,0)&lt;0</xm:f>
            <x14:dxf>
              <font>
                <b val="0"/>
                <i val="0"/>
                <color theme="0"/>
              </font>
              <fill>
                <patternFill>
                  <bgColor rgb="FFFF0000"/>
                </patternFill>
              </fill>
              <border>
                <vertical/>
                <horizontal/>
              </border>
            </x14:dxf>
          </x14:cfRule>
          <xm:sqref>P32</xm:sqref>
        </x14:conditionalFormatting>
        <x14:conditionalFormatting xmlns:xm="http://schemas.microsoft.com/office/excel/2006/main">
          <x14:cfRule type="expression" priority="1032" id="{C6EC3E31-4685-4109-948E-02E6E57CF162}">
            <xm:f>VLOOKUP(VALUE(MID(A34,1,IF(VALUE(MID(A34,1,3))=898,3,4)))&amp;MID($D34,1,5),'\Users\ediaz\Documents\CONTRATACION\[plan adquisiciones 2018 final-2.xlsx]Hoja1'!#REF!,4,0)&lt;0</xm:f>
            <x14:dxf>
              <font>
                <b val="0"/>
                <i val="0"/>
                <color theme="0"/>
              </font>
              <fill>
                <patternFill>
                  <bgColor rgb="FFFF0000"/>
                </patternFill>
              </fill>
              <border>
                <vertical/>
                <horizontal/>
              </border>
            </x14:dxf>
          </x14:cfRule>
          <xm:sqref>P34</xm:sqref>
        </x14:conditionalFormatting>
        <x14:conditionalFormatting xmlns:xm="http://schemas.microsoft.com/office/excel/2006/main">
          <x14:cfRule type="expression" priority="1031" id="{52B37EFC-F55F-4D82-BEC3-2028AFC33DBB}">
            <xm:f>VLOOKUP(VALUE(MID(A36,1,IF(VALUE(MID(A36,1,3))=898,3,4)))&amp;MID($D36,1,5),'\Users\ediaz\Documents\CONTRATACION\[plan adquisiciones 2018 final-2.xlsx]Hoja1'!#REF!,4,0)&lt;0</xm:f>
            <x14:dxf>
              <font>
                <b val="0"/>
                <i val="0"/>
                <color theme="0"/>
              </font>
              <fill>
                <patternFill>
                  <bgColor rgb="FFFF0000"/>
                </patternFill>
              </fill>
              <border>
                <vertical/>
                <horizontal/>
              </border>
            </x14:dxf>
          </x14:cfRule>
          <xm:sqref>P36</xm:sqref>
        </x14:conditionalFormatting>
        <x14:conditionalFormatting xmlns:xm="http://schemas.microsoft.com/office/excel/2006/main">
          <x14:cfRule type="expression" priority="1030" id="{48D3EA8E-0B24-4FBC-82BB-FB447CB59BD5}">
            <xm:f>VLOOKUP(VALUE(MID(A38,1,IF(VALUE(MID(A38,1,3))=898,3,4)))&amp;MID($D38,1,5),'\Users\ediaz\Documents\CONTRATACION\[plan adquisiciones 2018 final-2.xlsx]Hoja1'!#REF!,4,0)&lt;0</xm:f>
            <x14:dxf>
              <font>
                <b val="0"/>
                <i val="0"/>
                <color theme="0"/>
              </font>
              <fill>
                <patternFill>
                  <bgColor rgb="FFFF0000"/>
                </patternFill>
              </fill>
              <border>
                <vertical/>
                <horizontal/>
              </border>
            </x14:dxf>
          </x14:cfRule>
          <xm:sqref>P38</xm:sqref>
        </x14:conditionalFormatting>
        <x14:conditionalFormatting xmlns:xm="http://schemas.microsoft.com/office/excel/2006/main">
          <x14:cfRule type="expression" priority="1029" id="{2CDBE125-D5CE-453C-968A-345CE2E2569F}">
            <xm:f>VLOOKUP(VALUE(MID(A40,1,IF(VALUE(MID(A40,1,3))=898,3,4)))&amp;MID($D40,1,5),'\Users\ediaz\Documents\CONTRATACION\[plan adquisiciones 2018 final-2.xlsx]Hoja1'!#REF!,4,0)&lt;0</xm:f>
            <x14:dxf>
              <font>
                <b val="0"/>
                <i val="0"/>
                <color theme="0"/>
              </font>
              <fill>
                <patternFill>
                  <bgColor rgb="FFFF0000"/>
                </patternFill>
              </fill>
              <border>
                <vertical/>
                <horizontal/>
              </border>
            </x14:dxf>
          </x14:cfRule>
          <xm:sqref>P40</xm:sqref>
        </x14:conditionalFormatting>
        <x14:conditionalFormatting xmlns:xm="http://schemas.microsoft.com/office/excel/2006/main">
          <x14:cfRule type="expression" priority="1028" id="{AE760B89-0478-4935-BBF8-EF039FEE84BD}">
            <xm:f>VLOOKUP(VALUE(MID(A42,1,IF(VALUE(MID(A42,1,3))=898,3,4)))&amp;MID($D42,1,5),'\Users\ediaz\Documents\CONTRATACION\[plan adquisiciones 2018 final-2.xlsx]Hoja1'!#REF!,4,0)&lt;0</xm:f>
            <x14:dxf>
              <font>
                <b val="0"/>
                <i val="0"/>
                <color theme="0"/>
              </font>
              <fill>
                <patternFill>
                  <bgColor rgb="FFFF0000"/>
                </patternFill>
              </fill>
              <border>
                <vertical/>
                <horizontal/>
              </border>
            </x14:dxf>
          </x14:cfRule>
          <xm:sqref>P42</xm:sqref>
        </x14:conditionalFormatting>
        <x14:conditionalFormatting xmlns:xm="http://schemas.microsoft.com/office/excel/2006/main">
          <x14:cfRule type="expression" priority="1027" id="{6793D4FE-05D2-4889-BA96-1B35C8593AD0}">
            <xm:f>VLOOKUP(VALUE(MID(A44,1,IF(VALUE(MID(A44,1,3))=898,3,4)))&amp;MID($D44,1,5),'\Users\ediaz\Documents\CONTRATACION\[plan adquisiciones 2018 final-2.xlsx]Hoja1'!#REF!,4,0)&lt;0</xm:f>
            <x14:dxf>
              <font>
                <b val="0"/>
                <i val="0"/>
                <color theme="0"/>
              </font>
              <fill>
                <patternFill>
                  <bgColor rgb="FFFF0000"/>
                </patternFill>
              </fill>
              <border>
                <vertical/>
                <horizontal/>
              </border>
            </x14:dxf>
          </x14:cfRule>
          <xm:sqref>P44</xm:sqref>
        </x14:conditionalFormatting>
        <x14:conditionalFormatting xmlns:xm="http://schemas.microsoft.com/office/excel/2006/main">
          <x14:cfRule type="expression" priority="1026" id="{82956678-FABA-40E1-AE85-B6BC46B783F1}">
            <xm:f>VLOOKUP(VALUE(MID(A46,1,IF(VALUE(MID(A46,1,3))=898,3,4)))&amp;MID($D46,1,5),'\Users\ediaz\Documents\CONTRATACION\[plan adquisiciones 2018 final-2.xlsx]Hoja1'!#REF!,4,0)&lt;0</xm:f>
            <x14:dxf>
              <font>
                <b val="0"/>
                <i val="0"/>
                <color theme="0"/>
              </font>
              <fill>
                <patternFill>
                  <bgColor rgb="FFFF0000"/>
                </patternFill>
              </fill>
              <border>
                <vertical/>
                <horizontal/>
              </border>
            </x14:dxf>
          </x14:cfRule>
          <xm:sqref>P46</xm:sqref>
        </x14:conditionalFormatting>
        <x14:conditionalFormatting xmlns:xm="http://schemas.microsoft.com/office/excel/2006/main">
          <x14:cfRule type="expression" priority="1025" id="{884C2B94-0723-4A0C-8ECC-9BBBA5236613}">
            <xm:f>VLOOKUP(VALUE(MID(A52,1,IF(VALUE(MID(A52,1,3))=898,3,4)))&amp;MID($D52,1,5),'\Users\ediaz\Documents\CONTRATACION\[plan adquisiciones 2018 final-2.xlsx]Hoja1'!#REF!,4,0)&lt;0</xm:f>
            <x14:dxf>
              <font>
                <b val="0"/>
                <i val="0"/>
                <color theme="0"/>
              </font>
              <fill>
                <patternFill>
                  <bgColor rgb="FFFF0000"/>
                </patternFill>
              </fill>
              <border>
                <vertical/>
                <horizontal/>
              </border>
            </x14:dxf>
          </x14:cfRule>
          <xm:sqref>P52</xm:sqref>
        </x14:conditionalFormatting>
        <x14:conditionalFormatting xmlns:xm="http://schemas.microsoft.com/office/excel/2006/main">
          <x14:cfRule type="expression" priority="1024" id="{6B8166AE-F2C6-41E8-912A-7AADB83BEDC7}">
            <xm:f>VLOOKUP(VALUE(MID(A54,1,IF(VALUE(MID(A54,1,3))=898,3,4)))&amp;MID($D54,1,5),'\Users\ediaz\Documents\CONTRATACION\[plan adquisiciones 2018 final-2.xlsx]Hoja1'!#REF!,4,0)&lt;0</xm:f>
            <x14:dxf>
              <font>
                <b val="0"/>
                <i val="0"/>
                <color theme="0"/>
              </font>
              <fill>
                <patternFill>
                  <bgColor rgb="FFFF0000"/>
                </patternFill>
              </fill>
              <border>
                <vertical/>
                <horizontal/>
              </border>
            </x14:dxf>
          </x14:cfRule>
          <xm:sqref>P54</xm:sqref>
        </x14:conditionalFormatting>
        <x14:conditionalFormatting xmlns:xm="http://schemas.microsoft.com/office/excel/2006/main">
          <x14:cfRule type="expression" priority="1023" id="{44A76FD1-4B51-4F92-89CB-AFFCB7AC2ECE}">
            <xm:f>VLOOKUP(VALUE(MID(A56,1,IF(VALUE(MID(A56,1,3))=898,3,4)))&amp;MID($D56,1,5),'\Users\ediaz\Documents\CONTRATACION\[plan adquisiciones 2018 final-2.xlsx]Hoja1'!#REF!,4,0)&lt;0</xm:f>
            <x14:dxf>
              <font>
                <b val="0"/>
                <i val="0"/>
                <color theme="0"/>
              </font>
              <fill>
                <patternFill>
                  <bgColor rgb="FFFF0000"/>
                </patternFill>
              </fill>
              <border>
                <vertical/>
                <horizontal/>
              </border>
            </x14:dxf>
          </x14:cfRule>
          <xm:sqref>P56</xm:sqref>
        </x14:conditionalFormatting>
        <x14:conditionalFormatting xmlns:xm="http://schemas.microsoft.com/office/excel/2006/main">
          <x14:cfRule type="expression" priority="1022" id="{3CD460A7-DFE3-4396-9953-0FDE943AD45B}">
            <xm:f>VLOOKUP(VALUE(MID(A58,1,IF(VALUE(MID(A58,1,3))=898,3,4)))&amp;MID($D58,1,5),'\Users\ediaz\Documents\CONTRATACION\[plan adquisiciones 2018 final-2.xlsx]Hoja1'!#REF!,4,0)&lt;0</xm:f>
            <x14:dxf>
              <font>
                <b val="0"/>
                <i val="0"/>
                <color theme="0"/>
              </font>
              <fill>
                <patternFill>
                  <bgColor rgb="FFFF0000"/>
                </patternFill>
              </fill>
              <border>
                <vertical/>
                <horizontal/>
              </border>
            </x14:dxf>
          </x14:cfRule>
          <xm:sqref>P58</xm:sqref>
        </x14:conditionalFormatting>
        <x14:conditionalFormatting xmlns:xm="http://schemas.microsoft.com/office/excel/2006/main">
          <x14:cfRule type="expression" priority="1021" id="{DB36396A-8C54-4BBB-AD1F-12092C24F998}">
            <xm:f>VLOOKUP(VALUE(MID(A60,1,IF(VALUE(MID(A60,1,3))=898,3,4)))&amp;MID($D60,1,5),'\Users\ediaz\Documents\CONTRATACION\[plan adquisiciones 2018 final-2.xlsx]Hoja1'!#REF!,4,0)&lt;0</xm:f>
            <x14:dxf>
              <font>
                <b val="0"/>
                <i val="0"/>
                <color theme="0"/>
              </font>
              <fill>
                <patternFill>
                  <bgColor rgb="FFFF0000"/>
                </patternFill>
              </fill>
              <border>
                <vertical/>
                <horizontal/>
              </border>
            </x14:dxf>
          </x14:cfRule>
          <xm:sqref>P60</xm:sqref>
        </x14:conditionalFormatting>
        <x14:conditionalFormatting xmlns:xm="http://schemas.microsoft.com/office/excel/2006/main">
          <x14:cfRule type="expression" priority="1020" id="{D9595E79-F3CF-4717-9E85-86080A3CC86B}">
            <xm:f>VLOOKUP(VALUE(MID(A62,1,IF(VALUE(MID(A62,1,3))=898,3,4)))&amp;MID($D62,1,5),'\Users\ediaz\Documents\CONTRATACION\[plan adquisiciones 2018 final-2.xlsx]Hoja1'!#REF!,4,0)&lt;0</xm:f>
            <x14:dxf>
              <font>
                <b val="0"/>
                <i val="0"/>
                <color theme="0"/>
              </font>
              <fill>
                <patternFill>
                  <bgColor rgb="FFFF0000"/>
                </patternFill>
              </fill>
              <border>
                <vertical/>
                <horizontal/>
              </border>
            </x14:dxf>
          </x14:cfRule>
          <xm:sqref>P62</xm:sqref>
        </x14:conditionalFormatting>
        <x14:conditionalFormatting xmlns:xm="http://schemas.microsoft.com/office/excel/2006/main">
          <x14:cfRule type="expression" priority="1019" id="{71EFE36D-DEC5-4D90-B455-90D099DF22BA}">
            <xm:f>VLOOKUP(VALUE(MID(A64,1,IF(VALUE(MID(A64,1,3))=898,3,4)))&amp;MID($D64,1,5),'\Users\ediaz\Documents\CONTRATACION\[plan adquisiciones 2018 final-2.xlsx]Hoja1'!#REF!,4,0)&lt;0</xm:f>
            <x14:dxf>
              <font>
                <b val="0"/>
                <i val="0"/>
                <color theme="0"/>
              </font>
              <fill>
                <patternFill>
                  <bgColor rgb="FFFF0000"/>
                </patternFill>
              </fill>
              <border>
                <vertical/>
                <horizontal/>
              </border>
            </x14:dxf>
          </x14:cfRule>
          <xm:sqref>P64</xm:sqref>
        </x14:conditionalFormatting>
        <x14:conditionalFormatting xmlns:xm="http://schemas.microsoft.com/office/excel/2006/main">
          <x14:cfRule type="expression" priority="1018" id="{A141147E-C4EE-4A65-BC2E-A2D7C5AE5869}">
            <xm:f>VLOOKUP(VALUE(MID(A66,1,IF(VALUE(MID(A66,1,3))=898,3,4)))&amp;MID($D66,1,5),'\Users\ediaz\Documents\CONTRATACION\[plan adquisiciones 2018 final-2.xlsx]Hoja1'!#REF!,4,0)&lt;0</xm:f>
            <x14:dxf>
              <font>
                <b val="0"/>
                <i val="0"/>
                <color theme="0"/>
              </font>
              <fill>
                <patternFill>
                  <bgColor rgb="FFFF0000"/>
                </patternFill>
              </fill>
              <border>
                <vertical/>
                <horizontal/>
              </border>
            </x14:dxf>
          </x14:cfRule>
          <xm:sqref>P66</xm:sqref>
        </x14:conditionalFormatting>
        <x14:conditionalFormatting xmlns:xm="http://schemas.microsoft.com/office/excel/2006/main">
          <x14:cfRule type="expression" priority="1017" id="{A7646736-1391-4FF5-B158-A70C5B263D4E}">
            <xm:f>VLOOKUP(VALUE(MID(A68,1,IF(VALUE(MID(A68,1,3))=898,3,4)))&amp;MID($D68,1,5),'\Users\ediaz\Documents\CONTRATACION\[plan adquisiciones 2018 final-2.xlsx]Hoja1'!#REF!,4,0)&lt;0</xm:f>
            <x14:dxf>
              <font>
                <b val="0"/>
                <i val="0"/>
                <color theme="0"/>
              </font>
              <fill>
                <patternFill>
                  <bgColor rgb="FFFF0000"/>
                </patternFill>
              </fill>
              <border>
                <vertical/>
                <horizontal/>
              </border>
            </x14:dxf>
          </x14:cfRule>
          <xm:sqref>P68</xm:sqref>
        </x14:conditionalFormatting>
        <x14:conditionalFormatting xmlns:xm="http://schemas.microsoft.com/office/excel/2006/main">
          <x14:cfRule type="expression" priority="1016" id="{A9BCDDBB-6DDC-41E8-8AC9-640A2DDA9D9A}">
            <xm:f>VLOOKUP(VALUE(MID(A70,1,IF(VALUE(MID(A70,1,3))=898,3,4)))&amp;MID($D70,1,5),'\Users\ediaz\Documents\CONTRATACION\[plan adquisiciones 2018 final-2.xlsx]Hoja1'!#REF!,4,0)&lt;0</xm:f>
            <x14:dxf>
              <font>
                <b val="0"/>
                <i val="0"/>
                <color theme="0"/>
              </font>
              <fill>
                <patternFill>
                  <bgColor rgb="FFFF0000"/>
                </patternFill>
              </fill>
              <border>
                <vertical/>
                <horizontal/>
              </border>
            </x14:dxf>
          </x14:cfRule>
          <xm:sqref>P70</xm:sqref>
        </x14:conditionalFormatting>
        <x14:conditionalFormatting xmlns:xm="http://schemas.microsoft.com/office/excel/2006/main">
          <x14:cfRule type="expression" priority="1015" id="{6529D254-45FC-4E8C-BDCF-EDB9A596C0C1}">
            <xm:f>VLOOKUP(VALUE(MID(A69,1,IF(VALUE(MID(A69,1,3))=898,3,4)))&amp;MID($D69,1,5),'\Users\ediaz\Documents\CONTRATACION\[plan adquisiciones 2018 final-2.xlsx]Hoja1'!#REF!,4,0)&lt;0</xm:f>
            <x14:dxf>
              <font>
                <b val="0"/>
                <i val="0"/>
                <color theme="0"/>
              </font>
              <fill>
                <patternFill>
                  <bgColor rgb="FFFF0000"/>
                </patternFill>
              </fill>
              <border>
                <vertical/>
                <horizontal/>
              </border>
            </x14:dxf>
          </x14:cfRule>
          <xm:sqref>P69</xm:sqref>
        </x14:conditionalFormatting>
        <x14:conditionalFormatting xmlns:xm="http://schemas.microsoft.com/office/excel/2006/main">
          <x14:cfRule type="expression" priority="1014" id="{CB592AF9-DF10-41F1-9C2F-F34BF610FDD8}">
            <xm:f>VLOOKUP(VALUE(MID(A67,1,IF(VALUE(MID(A67,1,3))=898,3,4)))&amp;MID($D67,1,5),'\Users\ediaz\Documents\CONTRATACION\[plan adquisiciones 2018 final-2.xlsx]Hoja1'!#REF!,4,0)&lt;0</xm:f>
            <x14:dxf>
              <font>
                <b val="0"/>
                <i val="0"/>
                <color theme="0"/>
              </font>
              <fill>
                <patternFill>
                  <bgColor rgb="FFFF0000"/>
                </patternFill>
              </fill>
              <border>
                <vertical/>
                <horizontal/>
              </border>
            </x14:dxf>
          </x14:cfRule>
          <xm:sqref>P67</xm:sqref>
        </x14:conditionalFormatting>
        <x14:conditionalFormatting xmlns:xm="http://schemas.microsoft.com/office/excel/2006/main">
          <x14:cfRule type="expression" priority="1013" id="{41D346C2-F1E6-45C3-80AB-8C2AFC49216F}">
            <xm:f>VLOOKUP(VALUE(MID(A65,1,IF(VALUE(MID(A65,1,3))=898,3,4)))&amp;MID($D65,1,5),'\Users\ediaz\Documents\CONTRATACION\[plan adquisiciones 2018 final-2.xlsx]Hoja1'!#REF!,4,0)&lt;0</xm:f>
            <x14:dxf>
              <font>
                <b val="0"/>
                <i val="0"/>
                <color theme="0"/>
              </font>
              <fill>
                <patternFill>
                  <bgColor rgb="FFFF0000"/>
                </patternFill>
              </fill>
              <border>
                <vertical/>
                <horizontal/>
              </border>
            </x14:dxf>
          </x14:cfRule>
          <xm:sqref>P65</xm:sqref>
        </x14:conditionalFormatting>
        <x14:conditionalFormatting xmlns:xm="http://schemas.microsoft.com/office/excel/2006/main">
          <x14:cfRule type="expression" priority="1012" id="{05F036A9-038D-4E08-A7CA-E2AB050B29FE}">
            <xm:f>VLOOKUP(VALUE(MID(A63,1,IF(VALUE(MID(A63,1,3))=898,3,4)))&amp;MID($D63,1,5),'\Users\ediaz\Documents\CONTRATACION\[plan adquisiciones 2018 final-2.xlsx]Hoja1'!#REF!,4,0)&lt;0</xm:f>
            <x14:dxf>
              <font>
                <b val="0"/>
                <i val="0"/>
                <color theme="0"/>
              </font>
              <fill>
                <patternFill>
                  <bgColor rgb="FFFF0000"/>
                </patternFill>
              </fill>
              <border>
                <vertical/>
                <horizontal/>
              </border>
            </x14:dxf>
          </x14:cfRule>
          <xm:sqref>P63</xm:sqref>
        </x14:conditionalFormatting>
        <x14:conditionalFormatting xmlns:xm="http://schemas.microsoft.com/office/excel/2006/main">
          <x14:cfRule type="expression" priority="1011" id="{AA8931A4-1A3E-4DD9-85FD-1CFF67A2C975}">
            <xm:f>VLOOKUP(VALUE(MID(A61,1,IF(VALUE(MID(A61,1,3))=898,3,4)))&amp;MID($D61,1,5),'\Users\ediaz\Documents\CONTRATACION\[plan adquisiciones 2018 final-2.xlsx]Hoja1'!#REF!,4,0)&lt;0</xm:f>
            <x14:dxf>
              <font>
                <b val="0"/>
                <i val="0"/>
                <color theme="0"/>
              </font>
              <fill>
                <patternFill>
                  <bgColor rgb="FFFF0000"/>
                </patternFill>
              </fill>
              <border>
                <vertical/>
                <horizontal/>
              </border>
            </x14:dxf>
          </x14:cfRule>
          <xm:sqref>P61</xm:sqref>
        </x14:conditionalFormatting>
        <x14:conditionalFormatting xmlns:xm="http://schemas.microsoft.com/office/excel/2006/main">
          <x14:cfRule type="expression" priority="1010" id="{61796D2E-9217-46FB-834C-9E4E4BB83781}">
            <xm:f>VLOOKUP(VALUE(MID(A59,1,IF(VALUE(MID(A59,1,3))=898,3,4)))&amp;MID($D59,1,5),'\Users\ediaz\Documents\CONTRATACION\[plan adquisiciones 2018 final-2.xlsx]Hoja1'!#REF!,4,0)&lt;0</xm:f>
            <x14:dxf>
              <font>
                <b val="0"/>
                <i val="0"/>
                <color theme="0"/>
              </font>
              <fill>
                <patternFill>
                  <bgColor rgb="FFFF0000"/>
                </patternFill>
              </fill>
              <border>
                <vertical/>
                <horizontal/>
              </border>
            </x14:dxf>
          </x14:cfRule>
          <xm:sqref>P59</xm:sqref>
        </x14:conditionalFormatting>
        <x14:conditionalFormatting xmlns:xm="http://schemas.microsoft.com/office/excel/2006/main">
          <x14:cfRule type="expression" priority="1009" id="{8B8DD8C0-9C7E-44CF-BFA8-0197EE0B90C8}">
            <xm:f>VLOOKUP(VALUE(MID(A57,1,IF(VALUE(MID(A57,1,3))=898,3,4)))&amp;MID($D57,1,5),'\Users\ediaz\Documents\CONTRATACION\[plan adquisiciones 2018 final-2.xlsx]Hoja1'!#REF!,4,0)&lt;0</xm:f>
            <x14:dxf>
              <font>
                <b val="0"/>
                <i val="0"/>
                <color theme="0"/>
              </font>
              <fill>
                <patternFill>
                  <bgColor rgb="FFFF0000"/>
                </patternFill>
              </fill>
              <border>
                <vertical/>
                <horizontal/>
              </border>
            </x14:dxf>
          </x14:cfRule>
          <xm:sqref>P57</xm:sqref>
        </x14:conditionalFormatting>
        <x14:conditionalFormatting xmlns:xm="http://schemas.microsoft.com/office/excel/2006/main">
          <x14:cfRule type="expression" priority="1008" id="{A0C6269F-424F-4A62-819B-F00FE4537999}">
            <xm:f>VLOOKUP(VALUE(MID(A55,1,IF(VALUE(MID(A55,1,3))=898,3,4)))&amp;MID($D55,1,5),'\Users\ediaz\Documents\CONTRATACION\[plan adquisiciones 2018 final-2.xlsx]Hoja1'!#REF!,4,0)&lt;0</xm:f>
            <x14:dxf>
              <font>
                <b val="0"/>
                <i val="0"/>
                <color theme="0"/>
              </font>
              <fill>
                <patternFill>
                  <bgColor rgb="FFFF0000"/>
                </patternFill>
              </fill>
              <border>
                <vertical/>
                <horizontal/>
              </border>
            </x14:dxf>
          </x14:cfRule>
          <xm:sqref>P55</xm:sqref>
        </x14:conditionalFormatting>
        <x14:conditionalFormatting xmlns:xm="http://schemas.microsoft.com/office/excel/2006/main">
          <x14:cfRule type="expression" priority="1007" id="{1754C8A9-F27E-44FF-BD0C-6A13521E0A15}">
            <xm:f>VLOOKUP(VALUE(MID(A53,1,IF(VALUE(MID(A53,1,3))=898,3,4)))&amp;MID($D53,1,5),'\Users\ediaz\Documents\CONTRATACION\[plan adquisiciones 2018 final-2.xlsx]Hoja1'!#REF!,4,0)&lt;0</xm:f>
            <x14:dxf>
              <font>
                <b val="0"/>
                <i val="0"/>
                <color theme="0"/>
              </font>
              <fill>
                <patternFill>
                  <bgColor rgb="FFFF0000"/>
                </patternFill>
              </fill>
              <border>
                <vertical/>
                <horizontal/>
              </border>
            </x14:dxf>
          </x14:cfRule>
          <xm:sqref>P53</xm:sqref>
        </x14:conditionalFormatting>
        <x14:conditionalFormatting xmlns:xm="http://schemas.microsoft.com/office/excel/2006/main">
          <x14:cfRule type="expression" priority="1006" id="{EB46E535-5C3B-435B-AB26-E2EC69CC66F4}">
            <xm:f>VLOOKUP(VALUE(MID(A45,1,IF(VALUE(MID(A45,1,3))=898,3,4)))&amp;MID($D45,1,5),'\Users\ediaz\Documents\CONTRATACION\[plan adquisiciones 2018 final-2.xlsx]Hoja1'!#REF!,4,0)&lt;0</xm:f>
            <x14:dxf>
              <font>
                <b val="0"/>
                <i val="0"/>
                <color theme="0"/>
              </font>
              <fill>
                <patternFill>
                  <bgColor rgb="FFFF0000"/>
                </patternFill>
              </fill>
              <border>
                <vertical/>
                <horizontal/>
              </border>
            </x14:dxf>
          </x14:cfRule>
          <xm:sqref>P45</xm:sqref>
        </x14:conditionalFormatting>
        <x14:conditionalFormatting xmlns:xm="http://schemas.microsoft.com/office/excel/2006/main">
          <x14:cfRule type="expression" priority="1005" id="{13A9ADA5-8295-4FEB-97A8-810F37CAEE00}">
            <xm:f>VLOOKUP(VALUE(MID(A43,1,IF(VALUE(MID(A43,1,3))=898,3,4)))&amp;MID($D43,1,5),'\Users\ediaz\Documents\CONTRATACION\[plan adquisiciones 2018 final-2.xlsx]Hoja1'!#REF!,4,0)&lt;0</xm:f>
            <x14:dxf>
              <font>
                <b val="0"/>
                <i val="0"/>
                <color theme="0"/>
              </font>
              <fill>
                <patternFill>
                  <bgColor rgb="FFFF0000"/>
                </patternFill>
              </fill>
              <border>
                <vertical/>
                <horizontal/>
              </border>
            </x14:dxf>
          </x14:cfRule>
          <xm:sqref>P43</xm:sqref>
        </x14:conditionalFormatting>
        <x14:conditionalFormatting xmlns:xm="http://schemas.microsoft.com/office/excel/2006/main">
          <x14:cfRule type="expression" priority="1004" id="{B3BE024E-C5AE-449C-ABBD-D21A0FC22512}">
            <xm:f>VLOOKUP(VALUE(MID(A41,1,IF(VALUE(MID(A41,1,3))=898,3,4)))&amp;MID($D41,1,5),'\Users\ediaz\Documents\CONTRATACION\[plan adquisiciones 2018 final-2.xlsx]Hoja1'!#REF!,4,0)&lt;0</xm:f>
            <x14:dxf>
              <font>
                <b val="0"/>
                <i val="0"/>
                <color theme="0"/>
              </font>
              <fill>
                <patternFill>
                  <bgColor rgb="FFFF0000"/>
                </patternFill>
              </fill>
              <border>
                <vertical/>
                <horizontal/>
              </border>
            </x14:dxf>
          </x14:cfRule>
          <xm:sqref>P41</xm:sqref>
        </x14:conditionalFormatting>
        <x14:conditionalFormatting xmlns:xm="http://schemas.microsoft.com/office/excel/2006/main">
          <x14:cfRule type="expression" priority="1003" id="{3580CC0A-C0DC-485A-927D-DCB407501A66}">
            <xm:f>VLOOKUP(VALUE(MID(A39,1,IF(VALUE(MID(A39,1,3))=898,3,4)))&amp;MID($D39,1,5),'\Users\ediaz\Documents\CONTRATACION\[plan adquisiciones 2018 final-2.xlsx]Hoja1'!#REF!,4,0)&lt;0</xm:f>
            <x14:dxf>
              <font>
                <b val="0"/>
                <i val="0"/>
                <color theme="0"/>
              </font>
              <fill>
                <patternFill>
                  <bgColor rgb="FFFF0000"/>
                </patternFill>
              </fill>
              <border>
                <vertical/>
                <horizontal/>
              </border>
            </x14:dxf>
          </x14:cfRule>
          <xm:sqref>P39</xm:sqref>
        </x14:conditionalFormatting>
        <x14:conditionalFormatting xmlns:xm="http://schemas.microsoft.com/office/excel/2006/main">
          <x14:cfRule type="expression" priority="1002" id="{B0565171-A237-40B4-8425-48E411636EDB}">
            <xm:f>VLOOKUP(VALUE(MID(A37,1,IF(VALUE(MID(A37,1,3))=898,3,4)))&amp;MID($D37,1,5),'\Users\ediaz\Documents\CONTRATACION\[plan adquisiciones 2018 final-2.xlsx]Hoja1'!#REF!,4,0)&lt;0</xm:f>
            <x14:dxf>
              <font>
                <b val="0"/>
                <i val="0"/>
                <color theme="0"/>
              </font>
              <fill>
                <patternFill>
                  <bgColor rgb="FFFF0000"/>
                </patternFill>
              </fill>
              <border>
                <vertical/>
                <horizontal/>
              </border>
            </x14:dxf>
          </x14:cfRule>
          <xm:sqref>P37</xm:sqref>
        </x14:conditionalFormatting>
        <x14:conditionalFormatting xmlns:xm="http://schemas.microsoft.com/office/excel/2006/main">
          <x14:cfRule type="expression" priority="1001" id="{F5D3B363-6391-4730-8DD9-5A3BFCCEE8C2}">
            <xm:f>VLOOKUP(VALUE(MID(A35,1,IF(VALUE(MID(A35,1,3))=898,3,4)))&amp;MID($D35,1,5),'\Users\ediaz\Documents\CONTRATACION\[plan adquisiciones 2018 final-2.xlsx]Hoja1'!#REF!,4,0)&lt;0</xm:f>
            <x14:dxf>
              <font>
                <b val="0"/>
                <i val="0"/>
                <color theme="0"/>
              </font>
              <fill>
                <patternFill>
                  <bgColor rgb="FFFF0000"/>
                </patternFill>
              </fill>
              <border>
                <vertical/>
                <horizontal/>
              </border>
            </x14:dxf>
          </x14:cfRule>
          <xm:sqref>P35</xm:sqref>
        </x14:conditionalFormatting>
        <x14:conditionalFormatting xmlns:xm="http://schemas.microsoft.com/office/excel/2006/main">
          <x14:cfRule type="expression" priority="1000" id="{7EF9849C-821D-4D60-B584-377B2C28DDAE}">
            <xm:f>VLOOKUP(VALUE(MID(A33,1,IF(VALUE(MID(A33,1,3))=898,3,4)))&amp;MID($D33,1,5),'\Users\ediaz\Documents\CONTRATACION\[plan adquisiciones 2018 final-2.xlsx]Hoja1'!#REF!,4,0)&lt;0</xm:f>
            <x14:dxf>
              <font>
                <b val="0"/>
                <i val="0"/>
                <color theme="0"/>
              </font>
              <fill>
                <patternFill>
                  <bgColor rgb="FFFF0000"/>
                </patternFill>
              </fill>
              <border>
                <vertical/>
                <horizontal/>
              </border>
            </x14:dxf>
          </x14:cfRule>
          <xm:sqref>P33</xm:sqref>
        </x14:conditionalFormatting>
        <x14:conditionalFormatting xmlns:xm="http://schemas.microsoft.com/office/excel/2006/main">
          <x14:cfRule type="expression" priority="999" id="{3903D028-A37B-4CC3-A87A-8A2A41B71B5B}">
            <xm:f>VLOOKUP(VALUE(MID(A31,1,IF(VALUE(MID(A31,1,3))=898,3,4)))&amp;MID($D31,1,5),'\Users\ediaz\Documents\CONTRATACION\[plan adquisiciones 2018 final-2.xlsx]Hoja1'!#REF!,4,0)&lt;0</xm:f>
            <x14:dxf>
              <font>
                <b val="0"/>
                <i val="0"/>
                <color theme="0"/>
              </font>
              <fill>
                <patternFill>
                  <bgColor rgb="FFFF0000"/>
                </patternFill>
              </fill>
              <border>
                <vertical/>
                <horizontal/>
              </border>
            </x14:dxf>
          </x14:cfRule>
          <xm:sqref>P31</xm:sqref>
        </x14:conditionalFormatting>
        <x14:conditionalFormatting xmlns:xm="http://schemas.microsoft.com/office/excel/2006/main">
          <x14:cfRule type="expression" priority="998" id="{953FD611-DDD0-4676-AECE-23CD55DDC4CB}">
            <xm:f>VLOOKUP(VALUE(MID(A29,1,IF(VALUE(MID(A29,1,3))=898,3,4)))&amp;MID($D29,1,5),'\Users\ediaz\Documents\CONTRATACION\[plan adquisiciones 2018 final-2.xlsx]Hoja1'!#REF!,4,0)&lt;0</xm:f>
            <x14:dxf>
              <font>
                <b val="0"/>
                <i val="0"/>
                <color theme="0"/>
              </font>
              <fill>
                <patternFill>
                  <bgColor rgb="FFFF0000"/>
                </patternFill>
              </fill>
              <border>
                <vertical/>
                <horizontal/>
              </border>
            </x14:dxf>
          </x14:cfRule>
          <xm:sqref>P29</xm:sqref>
        </x14:conditionalFormatting>
        <x14:conditionalFormatting xmlns:xm="http://schemas.microsoft.com/office/excel/2006/main">
          <x14:cfRule type="expression" priority="997" id="{CF03B8BC-86A9-4F7B-BD4A-2305BBF1BC8F}">
            <xm:f>VLOOKUP(VALUE(MID(A27,1,IF(VALUE(MID(A27,1,3))=898,3,4)))&amp;MID($D27,1,5),'\Users\ediaz\Documents\CONTRATACION\[plan adquisiciones 2018 final-2.xlsx]Hoja1'!#REF!,4,0)&lt;0</xm:f>
            <x14:dxf>
              <font>
                <b val="0"/>
                <i val="0"/>
                <color theme="0"/>
              </font>
              <fill>
                <patternFill>
                  <bgColor rgb="FFFF0000"/>
                </patternFill>
              </fill>
              <border>
                <vertical/>
                <horizontal/>
              </border>
            </x14:dxf>
          </x14:cfRule>
          <xm:sqref>P27</xm:sqref>
        </x14:conditionalFormatting>
        <x14:conditionalFormatting xmlns:xm="http://schemas.microsoft.com/office/excel/2006/main">
          <x14:cfRule type="expression" priority="996" id="{A817A24D-3325-46F2-AFBC-44683FDE8E5B}">
            <xm:f>VLOOKUP(VALUE(MID(A25,1,IF(VALUE(MID(A25,1,3))=898,3,4)))&amp;MID($D25,1,5),'\Users\ediaz\Documents\CONTRATACION\[plan adquisiciones 2018 final-2.xlsx]Hoja1'!#REF!,4,0)&lt;0</xm:f>
            <x14:dxf>
              <font>
                <b val="0"/>
                <i val="0"/>
                <color theme="0"/>
              </font>
              <fill>
                <patternFill>
                  <bgColor rgb="FFFF0000"/>
                </patternFill>
              </fill>
              <border>
                <vertical/>
                <horizontal/>
              </border>
            </x14:dxf>
          </x14:cfRule>
          <xm:sqref>P25</xm:sqref>
        </x14:conditionalFormatting>
        <x14:conditionalFormatting xmlns:xm="http://schemas.microsoft.com/office/excel/2006/main">
          <x14:cfRule type="expression" priority="995" id="{868C5FDD-AEB9-4917-B6DF-FD24C810066C}">
            <xm:f>VLOOKUP(VALUE(MID(A23,1,IF(VALUE(MID(A23,1,3))=898,3,4)))&amp;MID($D23,1,5),'\Users\ediaz\Documents\CONTRATACION\[plan adquisiciones 2018 final-2.xlsx]Hoja1'!#REF!,4,0)&lt;0</xm:f>
            <x14:dxf>
              <font>
                <b val="0"/>
                <i val="0"/>
                <color theme="0"/>
              </font>
              <fill>
                <patternFill>
                  <bgColor rgb="FFFF0000"/>
                </patternFill>
              </fill>
              <border>
                <vertical/>
                <horizontal/>
              </border>
            </x14:dxf>
          </x14:cfRule>
          <xm:sqref>P23</xm:sqref>
        </x14:conditionalFormatting>
        <x14:conditionalFormatting xmlns:xm="http://schemas.microsoft.com/office/excel/2006/main">
          <x14:cfRule type="expression" priority="994" id="{E6D2DD2B-79A3-43C0-BA56-C7E49BA54434}">
            <xm:f>VLOOKUP(VALUE(MID(A71,1,IF(VALUE(MID(A71,1,3))=898,3,4)))&amp;MID($D71,1,5),'\Users\ediaz\Documents\CONTRATACION\[plan adquisiciones 2018 final-2.xlsx]Hoja1'!#REF!,4,0)&lt;0</xm:f>
            <x14:dxf>
              <font>
                <b val="0"/>
                <i val="0"/>
                <color theme="0"/>
              </font>
              <fill>
                <patternFill>
                  <bgColor rgb="FFFF0000"/>
                </patternFill>
              </fill>
              <border>
                <vertical/>
                <horizontal/>
              </border>
            </x14:dxf>
          </x14:cfRule>
          <xm:sqref>P71:P89</xm:sqref>
        </x14:conditionalFormatting>
        <x14:conditionalFormatting xmlns:xm="http://schemas.microsoft.com/office/excel/2006/main">
          <x14:cfRule type="expression" priority="993" id="{5DE2E09C-8B99-49DA-A283-EA2014614251}">
            <xm:f>VLOOKUP(VALUE(MID(A90,1,IF(VALUE(MID(A90,1,3))=898,3,4)))&amp;MID($D90,1,5),'\Users\ediaz\Documents\CONTRATACION\[plan adquisiciones 2018 final-2.xlsx]Hoja1'!#REF!,4,0)&lt;0</xm:f>
            <x14:dxf>
              <font>
                <b val="0"/>
                <i val="0"/>
                <color theme="0"/>
              </font>
              <fill>
                <patternFill>
                  <bgColor rgb="FFFF0000"/>
                </patternFill>
              </fill>
              <border>
                <vertical/>
                <horizontal/>
              </border>
            </x14:dxf>
          </x14:cfRule>
          <xm:sqref>P90:P125</xm:sqref>
        </x14:conditionalFormatting>
        <x14:conditionalFormatting xmlns:xm="http://schemas.microsoft.com/office/excel/2006/main">
          <x14:cfRule type="expression" priority="992" id="{202DF873-7A16-4489-8F5A-D0F83E4BE3B7}">
            <xm:f>VLOOKUP(VALUE(MID(A126,1,IF(VALUE(MID(A126,1,3))=898,3,4)))&amp;MID($D126,1,5),'\Users\ediaz\AppData\Local\Microsoft\Windows\INetCache\Content.Outlook\DKYWXIYB\[11-01-if-002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O127</xm:sqref>
        </x14:conditionalFormatting>
        <x14:conditionalFormatting xmlns:xm="http://schemas.microsoft.com/office/excel/2006/main">
          <x14:cfRule type="expression" priority="991" id="{CE159B1A-8FDB-432F-B66B-D9F98553A64E}">
            <xm:f>VLOOKUP(VALUE(MID(A128,1,IF(VALUE(MID(A128,1,3))=898,3,4)))&amp;MID($D128,1,5),'\Users\ediaz\AppData\Local\Microsoft\Windows\INetCache\Content.Outlook\DKYWXIYB\[11-01-if-002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P128</xm:sqref>
        </x14:conditionalFormatting>
        <x14:conditionalFormatting xmlns:xm="http://schemas.microsoft.com/office/excel/2006/main">
          <x14:cfRule type="expression" priority="990" id="{368A8199-616F-4378-9EC6-76E61D9985FE}">
            <xm:f>VLOOKUP(VALUE(MID(A130,1,IF(VALUE(MID(A130,1,3))=898,3,4)))&amp;MID($D130,1,5),'\Users\ediaz\AppData\Local\Microsoft\Windows\INetCache\Content.Outlook\DKYWXIYB\[11-01-if-002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P130</xm:sqref>
        </x14:conditionalFormatting>
        <x14:conditionalFormatting xmlns:xm="http://schemas.microsoft.com/office/excel/2006/main">
          <x14:cfRule type="expression" priority="989" id="{98917C02-70C6-40D0-9305-26C18456E67C}">
            <xm:f>VLOOKUP(VALUE(MID(A127,1,IF(VALUE(MID(A127,1,3))=898,3,4)))&amp;MID($D127,1,5),'\Users\ediaz\AppData\Local\Microsoft\Windows\INetCache\Content.Outlook\DKYWXIYB\[11-01-if-002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P127</xm:sqref>
        </x14:conditionalFormatting>
        <x14:conditionalFormatting xmlns:xm="http://schemas.microsoft.com/office/excel/2006/main">
          <x14:cfRule type="expression" priority="988" id="{AD438A7E-F36A-4CBD-8610-5A558A32B9EF}">
            <xm:f>VLOOKUP(VALUE(MID(A167,1,IF(VALUE(MID(A167,1,3))=898,3,4)))&amp;MID($D167,1,5),'\Users\ediaz\Documents\CONTRATACION\[plan adquisiciones 2018 final-2.xlsx]Hoja1'!#REF!,4,0)&lt;0</xm:f>
            <x14:dxf>
              <font>
                <b val="0"/>
                <i val="0"/>
                <color theme="0"/>
              </font>
              <fill>
                <patternFill>
                  <bgColor rgb="FFFF0000"/>
                </patternFill>
              </fill>
              <border>
                <vertical/>
                <horizontal/>
              </border>
            </x14:dxf>
          </x14:cfRule>
          <xm:sqref>P167:P176</xm:sqref>
        </x14:conditionalFormatting>
        <x14:conditionalFormatting xmlns:xm="http://schemas.microsoft.com/office/excel/2006/main">
          <x14:cfRule type="expression" priority="987" id="{FE5D9D8F-EDA9-47BB-B27C-C9F94484EF5D}">
            <xm:f>VLOOKUP(VALUE(MID(A131,1,IF(VALUE(MID(A131,1,3))=898,3,4)))&amp;MID($D131,1,5),'\Users\ediaz\AppData\Local\Microsoft\Windows\INetCache\Content.Outlook\DKYWXIYB\[11-01-if-002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P131</xm:sqref>
        </x14:conditionalFormatting>
        <x14:conditionalFormatting xmlns:xm="http://schemas.microsoft.com/office/excel/2006/main">
          <x14:cfRule type="expression" priority="986" id="{69C85494-31DE-4C8E-B33E-14F00FBAA702}">
            <xm:f>VLOOKUP(VALUE(MID(A133,1,IF(VALUE(MID(A133,1,3))=898,3,4)))&amp;MID($D133,1,5),'\Users\ediaz\AppData\Local\Microsoft\Windows\INetCache\Content.Outlook\DKYWXIYB\[11-01-if-002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P133</xm:sqref>
        </x14:conditionalFormatting>
        <x14:conditionalFormatting xmlns:xm="http://schemas.microsoft.com/office/excel/2006/main">
          <x14:cfRule type="expression" priority="985" id="{2BCF8845-A8D6-452D-BB5D-A46C281F35E6}">
            <xm:f>VLOOKUP(VALUE(MID(A135,1,IF(VALUE(MID(A135,1,3))=898,3,4)))&amp;MID($D135,1,5),'\Users\ediaz\AppData\Local\Microsoft\Windows\INetCache\Content.Outlook\DKYWXIYB\[11-01-if-002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P135</xm:sqref>
        </x14:conditionalFormatting>
        <x14:conditionalFormatting xmlns:xm="http://schemas.microsoft.com/office/excel/2006/main">
          <x14:cfRule type="expression" priority="984" id="{90D91680-51DF-4B2E-8A36-92D35BD35997}">
            <xm:f>VLOOKUP(VALUE(MID(A136,1,IF(VALUE(MID(A136,1,3))=898,3,4)))&amp;MID($D136,1,5),'\Users\ediaz\AppData\Local\Microsoft\Windows\INetCache\Content.Outlook\DKYWXIYB\[11-01-if-002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P136</xm:sqref>
        </x14:conditionalFormatting>
        <x14:conditionalFormatting xmlns:xm="http://schemas.microsoft.com/office/excel/2006/main">
          <x14:cfRule type="expression" priority="983" id="{215E17AC-F073-4D2A-92D0-B88A728861BF}">
            <xm:f>VLOOKUP(VALUE(MID(A134,1,IF(VALUE(MID(A134,1,3))=898,3,4)))&amp;MID($D134,1,5),'\Users\ediaz\AppData\Local\Microsoft\Windows\INetCache\Content.Outlook\DKYWXIYB\[11-01-if-002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P134</xm:sqref>
        </x14:conditionalFormatting>
        <x14:conditionalFormatting xmlns:xm="http://schemas.microsoft.com/office/excel/2006/main">
          <x14:cfRule type="expression" priority="982" id="{6D35BF17-6F2B-4B73-B604-F7A6A96A9432}">
            <xm:f>VLOOKUP(VALUE(MID(A132,1,IF(VALUE(MID(A132,1,3))=898,3,4)))&amp;MID($D132,1,5),'\Users\ediaz\AppData\Local\Microsoft\Windows\INetCache\Content.Outlook\DKYWXIYB\[11-01-if-002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P132</xm:sqref>
        </x14:conditionalFormatting>
        <x14:conditionalFormatting xmlns:xm="http://schemas.microsoft.com/office/excel/2006/main">
          <x14:cfRule type="expression" priority="981" id="{2A7F6887-4311-469F-9016-1DFB90B5274C}">
            <xm:f>VLOOKUP(VALUE(MID(A177,1,IF(VALUE(MID(A177,1,3))=898,3,4)))&amp;MID($D177,1,5),'\Users\ediaz\Documents\CONTRATACION\[plan adquisiciones 2018 final-2.xlsx]Hoja1'!#REF!,4,0)&lt;0</xm:f>
            <x14:dxf>
              <font>
                <b val="0"/>
                <i val="0"/>
                <color theme="0"/>
              </font>
              <fill>
                <patternFill>
                  <bgColor rgb="FFFF0000"/>
                </patternFill>
              </fill>
              <border>
                <vertical/>
                <horizontal/>
              </border>
            </x14:dxf>
          </x14:cfRule>
          <xm:sqref>P177:P181 P183</xm:sqref>
        </x14:conditionalFormatting>
        <x14:conditionalFormatting xmlns:xm="http://schemas.microsoft.com/office/excel/2006/main">
          <x14:cfRule type="expression" priority="980" id="{40D7720B-74B5-4607-8D3F-53856757BFAC}">
            <xm:f>VLOOKUP(VALUE(MID(A293,1,IF(VALUE(MID(A293,1,3))=898,3,4)))&amp;MID($D293,1,5),'\Users\ediaz\Documents\CONTRATACION\[plan adquisiciones 2018 final-2.xlsx]Hoja1'!#REF!,4,0)&lt;0</xm:f>
            <x14:dxf>
              <font>
                <b val="0"/>
                <i val="0"/>
                <color theme="0"/>
              </font>
              <fill>
                <patternFill>
                  <bgColor rgb="FFFF0000"/>
                </patternFill>
              </fill>
              <border>
                <vertical/>
                <horizontal/>
              </border>
            </x14:dxf>
          </x14:cfRule>
          <xm:sqref>P293</xm:sqref>
        </x14:conditionalFormatting>
        <x14:conditionalFormatting xmlns:xm="http://schemas.microsoft.com/office/excel/2006/main">
          <x14:cfRule type="expression" priority="978" id="{92FA9E6A-BAA7-4045-8497-D03A518BC7B5}">
            <xm:f>VLOOKUP(VALUE(MID(A308,1,IF(VALUE(MID(A308,1,3))=898,3,4)))&amp;MID($D308,1,5),'\Users\ediaz\Documents\CONTRATACION\[plan adquisiciones 2018 final-2.xlsx]Hoja1'!#REF!,4,0)&lt;0</xm:f>
            <x14:dxf>
              <font>
                <b val="0"/>
                <i val="0"/>
                <color theme="0"/>
              </font>
              <fill>
                <patternFill>
                  <bgColor rgb="FFFF0000"/>
                </patternFill>
              </fill>
              <border>
                <vertical/>
                <horizontal/>
              </border>
            </x14:dxf>
          </x14:cfRule>
          <xm:sqref>P308:P324 P326:P332</xm:sqref>
        </x14:conditionalFormatting>
        <x14:conditionalFormatting xmlns:xm="http://schemas.microsoft.com/office/excel/2006/main">
          <x14:cfRule type="expression" priority="977" id="{258F59D4-40CC-4E52-BE3F-F5B88CAA5297}">
            <xm:f>VLOOKUP(VALUE(MID(A325,1,IF(VALUE(MID(A325,1,3))=898,3,4)))&amp;MID($D325,1,5),'\Users\ediaz\Documents\CONTRATACION\[plan adquisiciones 2018 final-2.xlsx]Hoja1'!#REF!,4,0)&lt;0</xm:f>
            <x14:dxf>
              <font>
                <b val="0"/>
                <i val="0"/>
                <color theme="0"/>
              </font>
              <fill>
                <patternFill>
                  <bgColor rgb="FFFF0000"/>
                </patternFill>
              </fill>
              <border>
                <vertical/>
                <horizontal/>
              </border>
            </x14:dxf>
          </x14:cfRule>
          <xm:sqref>P325</xm:sqref>
        </x14:conditionalFormatting>
        <x14:conditionalFormatting xmlns:xm="http://schemas.microsoft.com/office/excel/2006/main">
          <x14:cfRule type="expression" priority="976" id="{B9A7425F-4AFF-4278-9866-A558049C6C35}">
            <xm:f>VLOOKUP(VALUE(MID(A513,1,IF(VALUE(MID(A513,1,3))=898,3,4)))&amp;MID($D513,1,5),'\Users\ediaz\Documents\CONTRATACION\[plan adquisiciones 2018 final-2.xlsx]Hoja1'!#REF!,4,0)&lt;0</xm:f>
            <x14:dxf>
              <font>
                <b val="0"/>
                <i val="0"/>
                <color theme="0"/>
              </font>
              <fill>
                <patternFill>
                  <bgColor rgb="FFFF0000"/>
                </patternFill>
              </fill>
              <border>
                <vertical/>
                <horizontal/>
              </border>
            </x14:dxf>
          </x14:cfRule>
          <xm:sqref>P513</xm:sqref>
        </x14:conditionalFormatting>
        <x14:conditionalFormatting xmlns:xm="http://schemas.microsoft.com/office/excel/2006/main">
          <x14:cfRule type="expression" priority="975" id="{41CCC295-A637-4831-8109-A58C0A1B4302}">
            <xm:f>VLOOKUP(VALUE(MID(A461,1,IF(VALUE(MID(A461,1,3))=898,3,4)))&amp;MID($D461,1,5),'\Users\ediaz\AppData\Local\Microsoft\Windows\INetCache\Content.Outlook\DKYWXIYB\[PLAN DE ADQUISICIONES 2018 BIBLIOTECARIOS ESCOLARES.xlsx]Hoja1'!#REF!,4,0)&lt;0</xm:f>
            <x14:dxf>
              <font>
                <b val="0"/>
                <i val="0"/>
                <color theme="0"/>
              </font>
              <fill>
                <patternFill>
                  <bgColor rgb="FFFF0000"/>
                </patternFill>
              </fill>
              <border>
                <vertical/>
                <horizontal/>
              </border>
            </x14:dxf>
          </x14:cfRule>
          <xm:sqref>P461:P509</xm:sqref>
        </x14:conditionalFormatting>
        <x14:conditionalFormatting xmlns:xm="http://schemas.microsoft.com/office/excel/2006/main">
          <x14:cfRule type="expression" priority="974" id="{CAFDB162-AF16-4F0A-8FA5-50D96013997F}">
            <xm:f>VLOOKUP(VALUE(MID(A512,1,IF(VALUE(MID(A512,1,3))=898,3,4)))&amp;MID($D512,1,5),'\Users\ediaz\AppData\Local\Microsoft\Windows\INetCache\Content.Outlook\DKYWXIYB\[PLAN DE ADQUISICIONES 2018 BIBLIOTECARIOS ESCOLARES.xlsx]Hoja1'!#REF!,4,0)&lt;0</xm:f>
            <x14:dxf>
              <font>
                <b val="0"/>
                <i val="0"/>
                <color theme="0"/>
              </font>
              <fill>
                <patternFill>
                  <bgColor rgb="FFFF0000"/>
                </patternFill>
              </fill>
              <border>
                <vertical/>
                <horizontal/>
              </border>
            </x14:dxf>
          </x14:cfRule>
          <xm:sqref>P510</xm:sqref>
        </x14:conditionalFormatting>
        <x14:conditionalFormatting xmlns:xm="http://schemas.microsoft.com/office/excel/2006/main">
          <x14:cfRule type="expression" priority="973" id="{5B120A5C-557C-48D6-B8D0-57C400B89EC4}">
            <xm:f>VLOOKUP(VALUE(MID(A513,1,IF(VALUE(MID(A513,1,3))=898,3,4)))&amp;MID($D513,1,5),'\Users\ediaz\AppData\Local\Microsoft\Windows\INetCache\Content.Outlook\DKYWXIYB\[PLAN DE ADQUISICIONES 2018 BIBLIOTECARIOS ESCOLARES.xlsx]Hoja1'!#REF!,4,0)&lt;0</xm:f>
            <x14:dxf>
              <font>
                <b val="0"/>
                <i val="0"/>
                <color theme="0"/>
              </font>
              <fill>
                <patternFill>
                  <bgColor rgb="FFFF0000"/>
                </patternFill>
              </fill>
              <border>
                <vertical/>
                <horizontal/>
              </border>
            </x14:dxf>
          </x14:cfRule>
          <xm:sqref>P511</xm:sqref>
        </x14:conditionalFormatting>
        <x14:conditionalFormatting xmlns:xm="http://schemas.microsoft.com/office/excel/2006/main">
          <x14:cfRule type="expression" priority="972" id="{3B7062D3-8303-4DBC-BA61-3238C1DFE6DE}">
            <xm:f>VLOOKUP(VALUE(MID(A509,1,IF(VALUE(MID(A509,1,3))=898,3,4)))&amp;MID($D509,1,5),'\Users\ediaz\Documents\CONTRATACION\[plan adquisiciones 2018 final-2.xlsx]Hoja1'!#REF!,4,0)&lt;0</xm:f>
            <x14:dxf>
              <font>
                <b val="0"/>
                <i val="0"/>
                <color theme="0"/>
              </font>
              <fill>
                <patternFill>
                  <bgColor rgb="FFFF0000"/>
                </patternFill>
              </fill>
              <border>
                <vertical/>
                <horizontal/>
              </border>
            </x14:dxf>
          </x14:cfRule>
          <xm:sqref>P509:P510</xm:sqref>
        </x14:conditionalFormatting>
        <x14:conditionalFormatting xmlns:xm="http://schemas.microsoft.com/office/excel/2006/main">
          <x14:cfRule type="expression" priority="971" id="{BAA25EE4-B1D7-4692-8451-31223D1094CC}">
            <xm:f>VLOOKUP(VALUE(MID(A508,1,IF(VALUE(MID(A508,1,3))=898,3,4)))&amp;MID($D508,1,5),'\Users\ediaz\AppData\Local\Microsoft\Windows\INetCache\Content.Outlook\DKYWXIYB\[PLAN DE ADQUISICIONES 2018 BIBLIOTECARIOS ESCOLARES.xlsx]Hoja1'!#REF!,4,0)&lt;0</xm:f>
            <x14:dxf>
              <font>
                <b val="0"/>
                <i val="0"/>
                <color theme="0"/>
              </font>
              <fill>
                <patternFill>
                  <bgColor rgb="FFFF0000"/>
                </patternFill>
              </fill>
              <border>
                <vertical/>
                <horizontal/>
              </border>
            </x14:dxf>
          </x14:cfRule>
          <xm:sqref>P506</xm:sqref>
        </x14:conditionalFormatting>
        <x14:conditionalFormatting xmlns:xm="http://schemas.microsoft.com/office/excel/2006/main">
          <x14:cfRule type="expression" priority="970" id="{364F2E24-EFB2-4CC2-8361-4F4F10A92386}">
            <xm:f>VLOOKUP(VALUE(MID(A509,1,IF(VALUE(MID(A509,1,3))=898,3,4)))&amp;MID($D509,1,5),'\Users\ediaz\AppData\Local\Microsoft\Windows\INetCache\Content.Outlook\DKYWXIYB\[PLAN DE ADQUISICIONES 2018 BIBLIOTECARIOS ESCOLARES.xlsx]Hoja1'!#REF!,4,0)&lt;0</xm:f>
            <x14:dxf>
              <font>
                <b val="0"/>
                <i val="0"/>
                <color theme="0"/>
              </font>
              <fill>
                <patternFill>
                  <bgColor rgb="FFFF0000"/>
                </patternFill>
              </fill>
              <border>
                <vertical/>
                <horizontal/>
              </border>
            </x14:dxf>
          </x14:cfRule>
          <xm:sqref>P507</xm:sqref>
        </x14:conditionalFormatting>
        <x14:conditionalFormatting xmlns:xm="http://schemas.microsoft.com/office/excel/2006/main">
          <x14:cfRule type="expression" priority="969" id="{609A7660-C81A-4086-A555-4A6D529E6FC1}">
            <xm:f>VLOOKUP(VALUE(MID(A511,1,IF(VALUE(MID(A511,1,3))=898,3,4)))&amp;MID($D511,1,5),'\Users\ediaz\Documents\CONTRATACION\[plan adquisiciones 2018 final-2.xlsx]Hoja1'!#REF!,4,0)&lt;0</xm:f>
            <x14:dxf>
              <font>
                <b val="0"/>
                <i val="0"/>
                <color theme="0"/>
              </font>
              <fill>
                <patternFill>
                  <bgColor rgb="FFFF0000"/>
                </patternFill>
              </fill>
              <border>
                <vertical/>
                <horizontal/>
              </border>
            </x14:dxf>
          </x14:cfRule>
          <xm:sqref>P511</xm:sqref>
        </x14:conditionalFormatting>
        <x14:conditionalFormatting xmlns:xm="http://schemas.microsoft.com/office/excel/2006/main">
          <x14:cfRule type="expression" priority="967" id="{2A2AD7B3-31D2-4F59-AFBE-B196B60023D2}">
            <xm:f>VLOOKUP(VALUE(MID(A512,1,IF(VALUE(MID(A512,1,3))=898,3,4)))&amp;MID($D512,1,5),'\Users\ediaz\Documents\CONTRATACION\[plan adquisiciones 2018 final-2.xlsx]Hoja1'!#REF!,4,0)&lt;0</xm:f>
            <x14:dxf>
              <font>
                <b val="0"/>
                <i val="0"/>
                <color theme="0"/>
              </font>
              <fill>
                <patternFill>
                  <bgColor rgb="FFFF0000"/>
                </patternFill>
              </fill>
              <border>
                <vertical/>
                <horizontal/>
              </border>
            </x14:dxf>
          </x14:cfRule>
          <xm:sqref>P512</xm:sqref>
        </x14:conditionalFormatting>
        <x14:conditionalFormatting xmlns:xm="http://schemas.microsoft.com/office/excel/2006/main">
          <x14:cfRule type="expression" priority="966" id="{FFB57C2E-041C-4A99-B4BB-51E555FB1C3A}">
            <xm:f>VLOOKUP(VALUE(MID(A515,1,IF(VALUE(MID(A515,1,3))=898,3,4)))&amp;MID($D515,1,5),'\Users\ediaz\AppData\Local\Microsoft\Windows\INetCache\Content.Outlook\DKYWXIYB\[11-01-if-002 plan anual de adquisiciones v30 898 (00000002).xlsx]Hoja1'!#REF!,4,0)&lt;0</xm:f>
            <x14:dxf>
              <font>
                <b val="0"/>
                <i val="0"/>
                <color theme="0"/>
              </font>
              <fill>
                <patternFill>
                  <bgColor rgb="FFFF0000"/>
                </patternFill>
              </fill>
              <border>
                <vertical/>
                <horizontal/>
              </border>
            </x14:dxf>
          </x14:cfRule>
          <xm:sqref>P515</xm:sqref>
        </x14:conditionalFormatting>
        <x14:conditionalFormatting xmlns:xm="http://schemas.microsoft.com/office/excel/2006/main">
          <x14:cfRule type="expression" priority="965" id="{F4EE86DF-BAD1-479B-923B-9C6AB3C56588}">
            <xm:f>VLOOKUP(VALUE(MID(A518,1,IF(VALUE(MID(A518,1,3))=898,3,4)))&amp;MID($D518,1,5),'\Users\ediaz\Documents\CONTRATACION\[plan adquisiciones 2018 final-2.xlsx]Hoja1'!#REF!,4,0)&lt;0</xm:f>
            <x14:dxf>
              <font>
                <b val="0"/>
                <i val="0"/>
                <color theme="0"/>
              </font>
              <fill>
                <patternFill>
                  <bgColor rgb="FFFF0000"/>
                </patternFill>
              </fill>
              <border>
                <vertical/>
                <horizontal/>
              </border>
            </x14:dxf>
          </x14:cfRule>
          <xm:sqref>P518</xm:sqref>
        </x14:conditionalFormatting>
        <x14:conditionalFormatting xmlns:xm="http://schemas.microsoft.com/office/excel/2006/main">
          <x14:cfRule type="expression" priority="964" id="{142DD87C-51E1-4813-B520-C0BE6F6D5E56}">
            <xm:f>VLOOKUP(VALUE(MID(A519,1,IF(VALUE(MID(A519,1,3))=898,3,4)))&amp;MID($D519,1,5),'\Users\ediaz\Documents\CONTRATACION\[plan adquisiciones 2018 final-2.xlsx]Hoja1'!#REF!,4,0)&lt;0</xm:f>
            <x14:dxf>
              <font>
                <b val="0"/>
                <i val="0"/>
                <color theme="0"/>
              </font>
              <fill>
                <patternFill>
                  <bgColor rgb="FFFF0000"/>
                </patternFill>
              </fill>
              <border>
                <vertical/>
                <horizontal/>
              </border>
            </x14:dxf>
          </x14:cfRule>
          <xm:sqref>P519</xm:sqref>
        </x14:conditionalFormatting>
        <x14:conditionalFormatting xmlns:xm="http://schemas.microsoft.com/office/excel/2006/main">
          <x14:cfRule type="expression" priority="963" id="{0F0614E8-0A50-4EDF-8CF2-8A16E17C82DF}">
            <xm:f>VLOOKUP(VALUE(MID(A520,1,IF(VALUE(MID(A520,1,3))=898,3,4)))&amp;MID($D520,1,5),'\Users\ediaz\Documents\CONTRATACION\[plan adquisiciones 2018 final-2.xlsx]Hoja1'!#REF!,4,0)&lt;0</xm:f>
            <x14:dxf>
              <font>
                <b val="0"/>
                <i val="0"/>
                <color theme="0"/>
              </font>
              <fill>
                <patternFill>
                  <bgColor rgb="FFFF0000"/>
                </patternFill>
              </fill>
              <border>
                <vertical/>
                <horizontal/>
              </border>
            </x14:dxf>
          </x14:cfRule>
          <xm:sqref>P520</xm:sqref>
        </x14:conditionalFormatting>
        <x14:conditionalFormatting xmlns:xm="http://schemas.microsoft.com/office/excel/2006/main">
          <x14:cfRule type="expression" priority="962" id="{E482A1D0-4201-4D7A-B895-A332AD0FCE24}">
            <xm:f>VLOOKUP(VALUE(MID(A526,1,IF(VALUE(MID(A526,1,3))=898,3,4)))&amp;MID($D526,1,5),'\Users\ediaz\AppData\Local\Microsoft\Windows\INetCache\Content.Outlook\DKYWXIYB\[PLAN DE ADQUISICIONES 2018 PLANEACION P 898 (00000003).xlsx]Hoja1'!#REF!,4,0)&lt;0</xm:f>
            <x14:dxf>
              <font>
                <b val="0"/>
                <i val="0"/>
                <color theme="0"/>
              </font>
              <fill>
                <patternFill>
                  <bgColor rgb="FFFF0000"/>
                </patternFill>
              </fill>
              <border>
                <vertical/>
                <horizontal/>
              </border>
            </x14:dxf>
          </x14:cfRule>
          <xm:sqref>P526</xm:sqref>
        </x14:conditionalFormatting>
        <x14:conditionalFormatting xmlns:xm="http://schemas.microsoft.com/office/excel/2006/main">
          <x14:cfRule type="expression" priority="961" id="{DB14D07A-304E-4A7F-BB7E-58B440BC29A6}">
            <xm:f>VLOOKUP(VALUE(MID(A521,1,IF(VALUE(MID(A521,1,3))=898,3,4)))&amp;MID($D521,1,5),'\Users\ediaz\Documents\CONTRATACION\[plan adquisiciones 2018 final-2.xlsx]Hoja1'!#REF!,4,0)&lt;0</xm:f>
            <x14:dxf>
              <font>
                <b val="0"/>
                <i val="0"/>
                <color theme="0"/>
              </font>
              <fill>
                <patternFill>
                  <bgColor rgb="FFFF0000"/>
                </patternFill>
              </fill>
              <border>
                <vertical/>
                <horizontal/>
              </border>
            </x14:dxf>
          </x14:cfRule>
          <xm:sqref>P521</xm:sqref>
        </x14:conditionalFormatting>
        <x14:conditionalFormatting xmlns:xm="http://schemas.microsoft.com/office/excel/2006/main">
          <x14:cfRule type="expression" priority="960" id="{5B68586E-DB64-4C9C-B780-DE04FB5B1480}">
            <xm:f>VLOOKUP(VALUE(MID(A522,1,IF(VALUE(MID(A522,1,3))=898,3,4)))&amp;MID($D522,1,5),'\Users\ediaz\Documents\CONTRATACION\[plan adquisiciones 2018 final-2.xlsx]Hoja1'!#REF!,4,0)&lt;0</xm:f>
            <x14:dxf>
              <font>
                <b val="0"/>
                <i val="0"/>
                <color theme="0"/>
              </font>
              <fill>
                <patternFill>
                  <bgColor rgb="FFFF0000"/>
                </patternFill>
              </fill>
              <border>
                <vertical/>
                <horizontal/>
              </border>
            </x14:dxf>
          </x14:cfRule>
          <xm:sqref>P522</xm:sqref>
        </x14:conditionalFormatting>
        <x14:conditionalFormatting xmlns:xm="http://schemas.microsoft.com/office/excel/2006/main">
          <x14:cfRule type="expression" priority="959" id="{A7EBB17C-3AFC-4F07-898C-87F8FF26A6C9}">
            <xm:f>VLOOKUP(VALUE(MID(A523,1,IF(VALUE(MID(A523,1,3))=898,3,4)))&amp;MID($D523,1,5),'\Users\ediaz\Documents\CONTRATACION\[plan adquisiciones 2018 final-2.xlsx]Hoja1'!#REF!,4,0)&lt;0</xm:f>
            <x14:dxf>
              <font>
                <b val="0"/>
                <i val="0"/>
                <color theme="0"/>
              </font>
              <fill>
                <patternFill>
                  <bgColor rgb="FFFF0000"/>
                </patternFill>
              </fill>
              <border>
                <vertical/>
                <horizontal/>
              </border>
            </x14:dxf>
          </x14:cfRule>
          <xm:sqref>P523</xm:sqref>
        </x14:conditionalFormatting>
        <x14:conditionalFormatting xmlns:xm="http://schemas.microsoft.com/office/excel/2006/main">
          <x14:cfRule type="expression" priority="958" id="{C77F1D1B-D977-4F3F-A421-AAD56D27A70C}">
            <xm:f>VLOOKUP(VALUE(MID(A525,1,IF(VALUE(MID(A525,1,3))=898,3,4)))&amp;MID($D525,1,5),'\Users\ediaz\AppData\Local\Microsoft\Windows\INetCache\Content.Outlook\DKYWXIYB\[PLAN DE ADQUISICIONES 2018 PLANEACION P 898 (00000003).xlsx]Hoja1'!#REF!,4,0)&lt;0</xm:f>
            <x14:dxf>
              <font>
                <b val="0"/>
                <i val="0"/>
                <color theme="0"/>
              </font>
              <fill>
                <patternFill>
                  <bgColor rgb="FFFF0000"/>
                </patternFill>
              </fill>
              <border>
                <vertical/>
                <horizontal/>
              </border>
            </x14:dxf>
          </x14:cfRule>
          <xm:sqref>P525</xm:sqref>
        </x14:conditionalFormatting>
        <x14:conditionalFormatting xmlns:xm="http://schemas.microsoft.com/office/excel/2006/main">
          <x14:cfRule type="expression" priority="957" id="{18998B3A-4D54-4A45-BF88-1B4323EA6A25}">
            <xm:f>VLOOKUP(VALUE(MID(A527,1,IF(VALUE(MID(A527,1,3))=898,3,4)))&amp;MID($D527,1,5),'\Users\ediaz\Documents\CONTRATACION\[plan adquisiciones 2018 final-2.xlsx]Hoja1'!#REF!,4,0)&lt;0</xm:f>
            <x14:dxf>
              <font>
                <b val="0"/>
                <i val="0"/>
                <color theme="0"/>
              </font>
              <fill>
                <patternFill>
                  <bgColor rgb="FFFF0000"/>
                </patternFill>
              </fill>
              <border>
                <vertical/>
                <horizontal/>
              </border>
            </x14:dxf>
          </x14:cfRule>
          <xm:sqref>P552 P527</xm:sqref>
        </x14:conditionalFormatting>
        <x14:conditionalFormatting xmlns:xm="http://schemas.microsoft.com/office/excel/2006/main">
          <x14:cfRule type="expression" priority="956" id="{1E30F7DB-DAA6-4BA3-AD14-B2C410AB4460}">
            <xm:f>VLOOKUP(VALUE(MID(A528,1,IF(VALUE(MID(A528,1,3))=898,3,4)))&amp;MID($D528,1,5),'\Users\ediaz\Documents\CONTRATACION\[plan adquisiciones 2018 final-2.xlsx]Hoja1'!#REF!,4,0)&lt;0</xm:f>
            <x14:dxf>
              <font>
                <b val="0"/>
                <i val="0"/>
                <color theme="0"/>
              </font>
              <fill>
                <patternFill>
                  <bgColor rgb="FFFF0000"/>
                </patternFill>
              </fill>
              <border>
                <vertical/>
                <horizontal/>
              </border>
            </x14:dxf>
          </x14:cfRule>
          <xm:sqref>P528</xm:sqref>
        </x14:conditionalFormatting>
        <x14:conditionalFormatting xmlns:xm="http://schemas.microsoft.com/office/excel/2006/main">
          <x14:cfRule type="expression" priority="955" id="{D47493D7-C0C7-427C-98E8-F88F389B70CD}">
            <xm:f>VLOOKUP(VALUE(MID(A529,1,IF(VALUE(MID(A529,1,3))=898,3,4)))&amp;MID($D529,1,5),'\Users\ediaz\Documents\CONTRATACION\[plan adquisiciones 2018 final-2.xlsx]Hoja1'!#REF!,4,0)&lt;0</xm:f>
            <x14:dxf>
              <font>
                <b val="0"/>
                <i val="0"/>
                <color theme="0"/>
              </font>
              <fill>
                <patternFill>
                  <bgColor rgb="FFFF0000"/>
                </patternFill>
              </fill>
              <border>
                <vertical/>
                <horizontal/>
              </border>
            </x14:dxf>
          </x14:cfRule>
          <xm:sqref>P529</xm:sqref>
        </x14:conditionalFormatting>
        <x14:conditionalFormatting xmlns:xm="http://schemas.microsoft.com/office/excel/2006/main">
          <x14:cfRule type="expression" priority="954" id="{B32AEF80-C4FA-4B2C-846F-1E66BF270E17}">
            <xm:f>VLOOKUP(VALUE(MID(A530,1,IF(VALUE(MID(A530,1,3))=898,3,4)))&amp;MID($D530,1,5),'\Users\ediaz\Documents\CONTRATACION\[plan adquisiciones 2018 final-2.xlsx]Hoja1'!#REF!,4,0)&lt;0</xm:f>
            <x14:dxf>
              <font>
                <b val="0"/>
                <i val="0"/>
                <color theme="0"/>
              </font>
              <fill>
                <patternFill>
                  <bgColor rgb="FFFF0000"/>
                </patternFill>
              </fill>
              <border>
                <vertical/>
                <horizontal/>
              </border>
            </x14:dxf>
          </x14:cfRule>
          <xm:sqref>P530</xm:sqref>
        </x14:conditionalFormatting>
        <x14:conditionalFormatting xmlns:xm="http://schemas.microsoft.com/office/excel/2006/main">
          <x14:cfRule type="expression" priority="953" id="{9668E94D-AB4D-44F2-B983-C20F67B86F51}">
            <xm:f>VLOOKUP(VALUE(MID(A531,1,IF(VALUE(MID(A531,1,3))=898,3,4)))&amp;MID($D531,1,5),'\Users\ediaz\Documents\CONTRATACION\[plan adquisiciones 2018 final-2.xlsx]Hoja1'!#REF!,4,0)&lt;0</xm:f>
            <x14:dxf>
              <font>
                <b val="0"/>
                <i val="0"/>
                <color theme="0"/>
              </font>
              <fill>
                <patternFill>
                  <bgColor rgb="FFFF0000"/>
                </patternFill>
              </fill>
              <border>
                <vertical/>
                <horizontal/>
              </border>
            </x14:dxf>
          </x14:cfRule>
          <xm:sqref>P531</xm:sqref>
        </x14:conditionalFormatting>
        <x14:conditionalFormatting xmlns:xm="http://schemas.microsoft.com/office/excel/2006/main">
          <x14:cfRule type="expression" priority="952" id="{571DFC98-D57D-44EC-99D1-B3F68E136304}">
            <xm:f>VLOOKUP(VALUE(MID(A532,1,IF(VALUE(MID(A532,1,3))=898,3,4)))&amp;MID($D532,1,5),'\Users\ediaz\Documents\CONTRATACION\[plan adquisiciones 2018 final-2.xlsx]Hoja1'!#REF!,4,0)&lt;0</xm:f>
            <x14:dxf>
              <font>
                <b val="0"/>
                <i val="0"/>
                <color theme="0"/>
              </font>
              <fill>
                <patternFill>
                  <bgColor rgb="FFFF0000"/>
                </patternFill>
              </fill>
              <border>
                <vertical/>
                <horizontal/>
              </border>
            </x14:dxf>
          </x14:cfRule>
          <xm:sqref>P532</xm:sqref>
        </x14:conditionalFormatting>
        <x14:conditionalFormatting xmlns:xm="http://schemas.microsoft.com/office/excel/2006/main">
          <x14:cfRule type="expression" priority="951" id="{ADA15F99-BCFC-41CF-9537-FCA6DBE47E7B}">
            <xm:f>VLOOKUP(VALUE(MID(A533,1,IF(VALUE(MID(A533,1,3))=898,3,4)))&amp;MID($D533,1,5),'\Users\ediaz\Documents\CONTRATACION\[plan adquisiciones 2018 final-2.xlsx]Hoja1'!#REF!,4,0)&lt;0</xm:f>
            <x14:dxf>
              <font>
                <b val="0"/>
                <i val="0"/>
                <color theme="0"/>
              </font>
              <fill>
                <patternFill>
                  <bgColor rgb="FFFF0000"/>
                </patternFill>
              </fill>
              <border>
                <vertical/>
                <horizontal/>
              </border>
            </x14:dxf>
          </x14:cfRule>
          <xm:sqref>P533</xm:sqref>
        </x14:conditionalFormatting>
        <x14:conditionalFormatting xmlns:xm="http://schemas.microsoft.com/office/excel/2006/main">
          <x14:cfRule type="expression" priority="950" id="{78149E7C-A8AD-4C4C-8BE9-4F86F86DE13B}">
            <xm:f>VLOOKUP(VALUE(MID(A534,1,IF(VALUE(MID(A534,1,3))=898,3,4)))&amp;MID($D534,1,5),'\Users\ediaz\Documents\CONTRATACION\[plan adquisiciones 2018 final-2.xlsx]Hoja1'!#REF!,4,0)&lt;0</xm:f>
            <x14:dxf>
              <font>
                <b val="0"/>
                <i val="0"/>
                <color theme="0"/>
              </font>
              <fill>
                <patternFill>
                  <bgColor rgb="FFFF0000"/>
                </patternFill>
              </fill>
              <border>
                <vertical/>
                <horizontal/>
              </border>
            </x14:dxf>
          </x14:cfRule>
          <xm:sqref>P534</xm:sqref>
        </x14:conditionalFormatting>
        <x14:conditionalFormatting xmlns:xm="http://schemas.microsoft.com/office/excel/2006/main">
          <x14:cfRule type="expression" priority="949" id="{10CB5F79-B696-46CF-9446-C02438A903BB}">
            <xm:f>VLOOKUP(VALUE(MID(A535,1,IF(VALUE(MID(A535,1,3))=898,3,4)))&amp;MID($D535,1,5),'\Users\ediaz\Documents\CONTRATACION\[plan adquisiciones 2018 final-2.xlsx]Hoja1'!#REF!,4,0)&lt;0</xm:f>
            <x14:dxf>
              <font>
                <b val="0"/>
                <i val="0"/>
                <color theme="0"/>
              </font>
              <fill>
                <patternFill>
                  <bgColor rgb="FFFF0000"/>
                </patternFill>
              </fill>
              <border>
                <vertical/>
                <horizontal/>
              </border>
            </x14:dxf>
          </x14:cfRule>
          <xm:sqref>P535:P536</xm:sqref>
        </x14:conditionalFormatting>
        <x14:conditionalFormatting xmlns:xm="http://schemas.microsoft.com/office/excel/2006/main">
          <x14:cfRule type="expression" priority="948" id="{88D0805F-816B-43D8-944F-3EDC43093433}">
            <xm:f>VLOOKUP(VALUE(MID(A537,1,IF(VALUE(MID(A537,1,3))=898,3,4)))&amp;MID($D537,1,5),'\Users\ediaz\Documents\CONTRATACION\[plan adquisiciones 2018 final-2.xlsx]Hoja1'!#REF!,4,0)&lt;0</xm:f>
            <x14:dxf>
              <font>
                <b val="0"/>
                <i val="0"/>
                <color theme="0"/>
              </font>
              <fill>
                <patternFill>
                  <bgColor rgb="FFFF0000"/>
                </patternFill>
              </fill>
              <border>
                <vertical/>
                <horizontal/>
              </border>
            </x14:dxf>
          </x14:cfRule>
          <xm:sqref>P537</xm:sqref>
        </x14:conditionalFormatting>
        <x14:conditionalFormatting xmlns:xm="http://schemas.microsoft.com/office/excel/2006/main">
          <x14:cfRule type="expression" priority="947" id="{07A45581-8E7B-45CC-9D4C-8F4AE556339B}">
            <xm:f>VLOOKUP(VALUE(MID(A538,1,IF(VALUE(MID(A538,1,3))=898,3,4)))&amp;MID($D538,1,5),'\Users\ediaz\Documents\CONTRATACION\[plan adquisiciones 2018 final-2.xlsx]Hoja1'!#REF!,4,0)&lt;0</xm:f>
            <x14:dxf>
              <font>
                <b val="0"/>
                <i val="0"/>
                <color theme="0"/>
              </font>
              <fill>
                <patternFill>
                  <bgColor rgb="FFFF0000"/>
                </patternFill>
              </fill>
              <border>
                <vertical/>
                <horizontal/>
              </border>
            </x14:dxf>
          </x14:cfRule>
          <xm:sqref>P538</xm:sqref>
        </x14:conditionalFormatting>
        <x14:conditionalFormatting xmlns:xm="http://schemas.microsoft.com/office/excel/2006/main">
          <x14:cfRule type="expression" priority="946" id="{1F113217-5658-47B6-83AD-4E48853EB29E}">
            <xm:f>VLOOKUP(VALUE(MID(A539,1,IF(VALUE(MID(A539,1,3))=898,3,4)))&amp;MID($D539,1,5),'\Users\ediaz\Documents\CONTRATACION\[plan adquisiciones 2018 final-2.xlsx]Hoja1'!#REF!,4,0)&lt;0</xm:f>
            <x14:dxf>
              <font>
                <b val="0"/>
                <i val="0"/>
                <color theme="0"/>
              </font>
              <fill>
                <patternFill>
                  <bgColor rgb="FFFF0000"/>
                </patternFill>
              </fill>
              <border>
                <vertical/>
                <horizontal/>
              </border>
            </x14:dxf>
          </x14:cfRule>
          <xm:sqref>P539</xm:sqref>
        </x14:conditionalFormatting>
        <x14:conditionalFormatting xmlns:xm="http://schemas.microsoft.com/office/excel/2006/main">
          <x14:cfRule type="expression" priority="945" id="{9B43E806-BE3D-43AE-964F-2504078AD964}">
            <xm:f>VLOOKUP(VALUE(MID(A550,1,IF(VALUE(MID(A550,1,3))=898,3,4)))&amp;MID($D550,1,5),'\Users\ediaz\AppData\Local\Microsoft\Windows\INetCache\Content.Outlook\DKYWXIYB\[PLAN DE ADQUISICIONES_898_2018 OACP V3.xlsx]Hoja1'!#REF!,4,0)&lt;0</xm:f>
            <x14:dxf>
              <font>
                <b val="0"/>
                <i val="0"/>
                <color theme="0"/>
              </font>
              <fill>
                <patternFill>
                  <bgColor rgb="FFFF0000"/>
                </patternFill>
              </fill>
              <border>
                <vertical/>
                <horizontal/>
              </border>
            </x14:dxf>
          </x14:cfRule>
          <xm:sqref>P550</xm:sqref>
        </x14:conditionalFormatting>
        <x14:conditionalFormatting xmlns:xm="http://schemas.microsoft.com/office/excel/2006/main">
          <x14:cfRule type="expression" priority="944" id="{13BA8455-3B00-47D4-84D3-002CDA90792F}">
            <xm:f>VLOOKUP(VALUE(MID(A551,1,IF(VALUE(MID(A551,1,3))=898,3,4)))&amp;MID($D551,1,5),'\Users\ediaz\AppData\Local\Microsoft\Windows\INetCache\Content.Outlook\DKYWXIYB\[PLAN DE ADQUISICIONES_898_2018 OACP V3.xlsx]Hoja1'!#REF!,4,0)&lt;0</xm:f>
            <x14:dxf>
              <font>
                <b val="0"/>
                <i val="0"/>
                <color theme="0"/>
              </font>
              <fill>
                <patternFill>
                  <bgColor rgb="FFFF0000"/>
                </patternFill>
              </fill>
              <border>
                <vertical/>
                <horizontal/>
              </border>
            </x14:dxf>
          </x14:cfRule>
          <xm:sqref>P551</xm:sqref>
        </x14:conditionalFormatting>
        <x14:conditionalFormatting xmlns:xm="http://schemas.microsoft.com/office/excel/2006/main">
          <x14:cfRule type="expression" priority="943" id="{4091C2D0-EC14-475D-A1DC-FE46F8DD2129}">
            <xm:f>VLOOKUP(VALUE(MID(A553,1,IF(VALUE(MID(A553,1,3))=898,3,4)))&amp;MID($D553,1,5),'\Users\ediaz\AppData\Local\Microsoft\Windows\INetCache\Content.Outlook\DKYWXIYB\[PLAN DE ADQUISICIONES_898_2018 OACP V3.xlsx]Hoja1'!#REF!,4,0)&lt;0</xm:f>
            <x14:dxf>
              <font>
                <b val="0"/>
                <i val="0"/>
                <color theme="0"/>
              </font>
              <fill>
                <patternFill>
                  <bgColor rgb="FFFF0000"/>
                </patternFill>
              </fill>
              <border>
                <vertical/>
                <horizontal/>
              </border>
            </x14:dxf>
          </x14:cfRule>
          <xm:sqref>P553</xm:sqref>
        </x14:conditionalFormatting>
        <x14:conditionalFormatting xmlns:xm="http://schemas.microsoft.com/office/excel/2006/main">
          <x14:cfRule type="expression" priority="942" id="{BAFBC120-2042-469D-893E-0D83DDC165D5}">
            <xm:f>VLOOKUP(VALUE(MID(A555,1,IF(VALUE(MID(A555,1,3))=898,3,4)))&amp;MID($D555,1,5),'\Users\ediaz\AppData\Local\Microsoft\Windows\INetCache\Content.Outlook\DKYWXIYB\[PLAN DE ADQUISICIONES_898_2018 OACP V3.xlsx]Hoja1'!#REF!,4,0)&lt;0</xm:f>
            <x14:dxf>
              <font>
                <b val="0"/>
                <i val="0"/>
                <color theme="0"/>
              </font>
              <fill>
                <patternFill>
                  <bgColor rgb="FFFF0000"/>
                </patternFill>
              </fill>
              <border>
                <vertical/>
                <horizontal/>
              </border>
            </x14:dxf>
          </x14:cfRule>
          <xm:sqref>P555</xm:sqref>
        </x14:conditionalFormatting>
        <x14:conditionalFormatting xmlns:xm="http://schemas.microsoft.com/office/excel/2006/main">
          <x14:cfRule type="expression" priority="941" id="{A42BF774-F429-42F1-8DE1-57B506DC2A0A}">
            <xm:f>VLOOKUP(VALUE(MID(A562,1,IF(VALUE(MID(A562,1,3))=898,3,4)))&amp;MID($D562,1,5),'\Users\yorcasitas\Desktop\PAA- 2018\INVERSION\[1005 - 2018 DEFINITIVO Plan anual de adquisiciones vigencia 2018 OK con ajuste Dic 28.xlsx]Hoja1'!#REF!,4,0)&lt;0</xm:f>
            <x14:dxf>
              <font>
                <b val="0"/>
                <i val="0"/>
                <color theme="0"/>
              </font>
              <fill>
                <patternFill>
                  <bgColor rgb="FFFF0000"/>
                </patternFill>
              </fill>
              <border>
                <vertical/>
                <horizontal/>
              </border>
            </x14:dxf>
          </x14:cfRule>
          <xm:sqref>P562:P569 P571:P574</xm:sqref>
        </x14:conditionalFormatting>
        <x14:conditionalFormatting xmlns:xm="http://schemas.microsoft.com/office/excel/2006/main">
          <x14:cfRule type="expression" priority="940" id="{27ECD960-44F1-4FB1-BF2F-63BF164165F1}">
            <xm:f>VLOOKUP(VALUE(MID(A570,1,IF(VALUE(MID(A570,1,3))=898,3,4)))&amp;MID($D570,1,5),'\JPROMERO 2017\PROYECTO 1005\PAA-2018\[Copia de 11-01-if-002 plan anual de adquisiciones v3 11122017.xlsx]Hoja1'!#REF!,4,0)&lt;0</xm:f>
            <x14:dxf>
              <font>
                <b val="0"/>
                <i val="0"/>
                <color theme="0"/>
              </font>
              <fill>
                <patternFill>
                  <bgColor rgb="FFFF0000"/>
                </patternFill>
              </fill>
              <border>
                <vertical/>
                <horizontal/>
              </border>
            </x14:dxf>
          </x14:cfRule>
          <xm:sqref>P570</xm:sqref>
        </x14:conditionalFormatting>
        <x14:conditionalFormatting xmlns:xm="http://schemas.microsoft.com/office/excel/2006/main">
          <x14:cfRule type="expression" priority="939" id="{4DFBAF79-B744-4B8F-B15B-7B671BC143C6}">
            <xm:f>VLOOKUP(VALUE(MID(A575,1,IF(VALUE(MID(A575,1,3))=898,3,4)))&amp;MID($D575,1,5),'\Users\yorcasitas\Desktop\PAA- 2018\INVERSION\[1005 - 2018 DEFINITIVO Plan anual de adquisiciones vigencia 2018 OK con ajuste Dic 28.xlsx]Hoja1'!#REF!,4,0)&lt;0</xm:f>
            <x14:dxf>
              <font>
                <b val="0"/>
                <i val="0"/>
                <color theme="0"/>
              </font>
              <fill>
                <patternFill>
                  <bgColor rgb="FFFF0000"/>
                </patternFill>
              </fill>
              <border>
                <vertical/>
                <horizontal/>
              </border>
            </x14:dxf>
          </x14:cfRule>
          <xm:sqref>P575:P576</xm:sqref>
        </x14:conditionalFormatting>
        <x14:conditionalFormatting xmlns:xm="http://schemas.microsoft.com/office/excel/2006/main">
          <x14:cfRule type="expression" priority="938" id="{2031C776-E798-41A8-AC0F-E437C83D76B6}">
            <xm:f>VLOOKUP(VALUE(MID(A577,1,IF(VALUE(MID(A577,1,3))=898,3,4)))&amp;MID($D577,1,5),'\Users\yorcasitas\Desktop\PAA- 2018\INVERSION\[1005 - 2018 DEFINITIVO Plan anual de adquisiciones vigencia 2018 OK con ajuste Dic 28.xlsx]Hoja1'!#REF!,4,0)&lt;0</xm:f>
            <x14:dxf>
              <font>
                <b val="0"/>
                <i val="0"/>
                <color theme="0"/>
              </font>
              <fill>
                <patternFill>
                  <bgColor rgb="FFFF0000"/>
                </patternFill>
              </fill>
              <border>
                <vertical/>
                <horizontal/>
              </border>
            </x14:dxf>
          </x14:cfRule>
          <xm:sqref>P577</xm:sqref>
        </x14:conditionalFormatting>
        <x14:conditionalFormatting xmlns:xm="http://schemas.microsoft.com/office/excel/2006/main">
          <x14:cfRule type="expression" priority="937" id="{C5999282-6854-4A66-AD33-84603417DE7B}">
            <xm:f>VLOOKUP(VALUE(MID(A578,1,IF(VALUE(MID(A578,1,3))=898,3,4)))&amp;MID($D578,1,5),'\Users\yorcasitas\Desktop\PAA- 2018\INVERSION\[1005 - 2018 DEFINITIVO Plan anual de adquisiciones vigencia 2018 OK con ajuste Dic 28.xlsx]Hoja1'!#REF!,4,0)&lt;0</xm:f>
            <x14:dxf>
              <font>
                <b val="0"/>
                <i val="0"/>
                <color theme="0"/>
              </font>
              <fill>
                <patternFill>
                  <bgColor rgb="FFFF0000"/>
                </patternFill>
              </fill>
              <border>
                <vertical/>
                <horizontal/>
              </border>
            </x14:dxf>
          </x14:cfRule>
          <xm:sqref>P578</xm:sqref>
        </x14:conditionalFormatting>
        <x14:conditionalFormatting xmlns:xm="http://schemas.microsoft.com/office/excel/2006/main">
          <x14:cfRule type="expression" priority="936" id="{62677225-6575-48E0-92C5-E78B06A6AD53}">
            <xm:f>VLOOKUP(VALUE(MID(A579,1,IF(VALUE(MID(A579,1,3))=898,3,4)))&amp;MID($D579,1,5),'\Users\yorcasitas\AppData\Local\Microsoft\Windows\Temporary Internet Files\Content.Outlook\6QBIMEWT\[PAA 1005 PAA 27122017 VR con Modificaciones (00000002).xlsx]Hoja1'!#REF!,4,0)&lt;0</xm:f>
            <x14:dxf>
              <font>
                <b val="0"/>
                <i val="0"/>
                <color theme="0"/>
              </font>
              <fill>
                <patternFill>
                  <bgColor rgb="FFFF0000"/>
                </patternFill>
              </fill>
              <border>
                <vertical/>
                <horizontal/>
              </border>
            </x14:dxf>
          </x14:cfRule>
          <xm:sqref>P579</xm:sqref>
        </x14:conditionalFormatting>
        <x14:conditionalFormatting xmlns:xm="http://schemas.microsoft.com/office/excel/2006/main">
          <x14:cfRule type="expression" priority="935" id="{64598FFA-0AE4-40B2-AE60-80D2D135FE60}">
            <xm:f>VLOOKUP(VALUE(MID(A580,1,IF(VALUE(MID(A580,1,3))=898,3,4)))&amp;MID($D580,1,5),'\Users\yorcasitas\AppData\Local\Microsoft\Windows\Temporary Internet Files\Content.Outlook\6QBIMEWT\[PAA 1005 PAA 27122017 VR con Modificaciones (00000003).xlsx]Hoja1'!#REF!,4,0)&lt;0</xm:f>
            <x14:dxf>
              <font>
                <b val="0"/>
                <i val="0"/>
                <color theme="0"/>
              </font>
              <fill>
                <patternFill>
                  <bgColor rgb="FFFF0000"/>
                </patternFill>
              </fill>
              <border>
                <vertical/>
                <horizontal/>
              </border>
            </x14:dxf>
          </x14:cfRule>
          <xm:sqref>P580:P581</xm:sqref>
        </x14:conditionalFormatting>
        <x14:conditionalFormatting xmlns:xm="http://schemas.microsoft.com/office/excel/2006/main">
          <x14:cfRule type="expression" priority="934" id="{953F65B1-DA63-44C0-9D69-2A60B2CE4BFD}">
            <xm:f>VLOOKUP(VALUE(MID(A583,1,IF(VALUE(MID(A583,1,3))=898,3,4)))&amp;MID($D583,1,5),'\Users\yorcasitas\Desktop\PAA- 2018\INVERSION\[1040 - 2018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P583 P591:P592</xm:sqref>
        </x14:conditionalFormatting>
        <x14:conditionalFormatting xmlns:xm="http://schemas.microsoft.com/office/excel/2006/main">
          <x14:cfRule type="expression" priority="933" id="{B93E4D0B-B74B-497D-813C-CE94ACC781EE}">
            <xm:f>VLOOKUP(VALUE(MID(A585,1,IF(VALUE(MID(A585,1,3))=898,3,4)))&amp;MID($D585,1,5),'\Users\yorcasitas\Desktop\PAA- 2018\INVERSION\[1040 - 2018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P585</xm:sqref>
        </x14:conditionalFormatting>
        <x14:conditionalFormatting xmlns:xm="http://schemas.microsoft.com/office/excel/2006/main">
          <x14:cfRule type="expression" priority="932" id="{629A2452-1E33-4CCE-BD3A-B90F385F7425}">
            <xm:f>VLOOKUP(VALUE(MID(A587,1,IF(VALUE(MID(A587,1,3))=898,3,4)))&amp;MID($D587,1,5),'\Users\yorcasitas\Desktop\PAA- 2018\INVERSION\[1040 - 2018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P587</xm:sqref>
        </x14:conditionalFormatting>
        <x14:conditionalFormatting xmlns:xm="http://schemas.microsoft.com/office/excel/2006/main">
          <x14:cfRule type="expression" priority="931" id="{4705096C-C252-4E20-AE2D-9245FAFDE37E}">
            <xm:f>VLOOKUP(VALUE(MID(A589,1,IF(VALUE(MID(A589,1,3))=898,3,4)))&amp;MID($D589,1,5),'\Users\yorcasitas\Desktop\PAA- 2018\INVERSION\[1040 - 2018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P589</xm:sqref>
        </x14:conditionalFormatting>
        <x14:conditionalFormatting xmlns:xm="http://schemas.microsoft.com/office/excel/2006/main">
          <x14:cfRule type="expression" priority="930" id="{FD79738B-7BFB-47ED-8748-7E8CD3FA51FD}">
            <xm:f>VLOOKUP(VALUE(MID(A594,1,IF(VALUE(MID(A594,1,3))=898,3,4)))&amp;MID($D594,1,5),'\Users\yorcasitas\Desktop\PAA- 2018\INVERSION\[1040 - 2018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P594</xm:sqref>
        </x14:conditionalFormatting>
        <x14:conditionalFormatting xmlns:xm="http://schemas.microsoft.com/office/excel/2006/main">
          <x14:cfRule type="expression" priority="929" id="{ABC0C856-8661-4DC5-BD68-9BA126CDAA6D}">
            <xm:f>VLOOKUP(VALUE(MID(A596,1,IF(VALUE(MID(A596,1,3))=898,3,4)))&amp;MID($D596,1,5),'\Users\yorcasitas\Desktop\PAA- 2018\INVERSION\[1040 - 2018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P596</xm:sqref>
        </x14:conditionalFormatting>
        <x14:conditionalFormatting xmlns:xm="http://schemas.microsoft.com/office/excel/2006/main">
          <x14:cfRule type="expression" priority="928" id="{4C4B9799-F2B8-4796-8E36-AB94707E0001}">
            <xm:f>VLOOKUP(VALUE(MID(A598,1,IF(VALUE(MID(A598,1,3))=898,3,4)))&amp;MID($D598,1,5),'\Users\yorcasitas\Desktop\PAA- 2018\INVERSION\[1040 - 2018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P598</xm:sqref>
        </x14:conditionalFormatting>
        <x14:conditionalFormatting xmlns:xm="http://schemas.microsoft.com/office/excel/2006/main">
          <x14:cfRule type="expression" priority="927" id="{3D75764F-204D-4F76-A074-D08029AA79E5}">
            <xm:f>VLOOKUP(VALUE(MID(A600,1,IF(VALUE(MID(A600,1,3))=898,3,4)))&amp;MID($D600,1,5),'\Users\yorcasitas\Desktop\PAA- 2018\INVERSION\[1040 - 2018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P600</xm:sqref>
        </x14:conditionalFormatting>
        <x14:conditionalFormatting xmlns:xm="http://schemas.microsoft.com/office/excel/2006/main">
          <x14:cfRule type="expression" priority="926" id="{877EFFC7-CBF7-4E2C-B00A-F65FB26604DF}">
            <xm:f>VLOOKUP(VALUE(MID(A602,1,IF(VALUE(MID(A602,1,3))=898,3,4)))&amp;MID($D602,1,5),'\Users\yorcasitas\Desktop\PAA- 2018\INVERSION\[1040 - 2018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P602</xm:sqref>
        </x14:conditionalFormatting>
        <x14:conditionalFormatting xmlns:xm="http://schemas.microsoft.com/office/excel/2006/main">
          <x14:cfRule type="expression" priority="925" id="{7A8F3C0D-9697-48A7-9AE9-FE30826617AB}">
            <xm:f>VLOOKUP(VALUE(MID(A605,1,IF(VALUE(MID(A605,1,3))=898,3,4)))&amp;MID($D605,1,5),'\Users\yorcasitas\Desktop\PAA- 2018\INVERSION\[1040 - 2018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P605</xm:sqref>
        </x14:conditionalFormatting>
        <x14:conditionalFormatting xmlns:xm="http://schemas.microsoft.com/office/excel/2006/main">
          <x14:cfRule type="expression" priority="924" id="{537189A5-3C96-48A7-8E6D-B4E6E98E513C}">
            <xm:f>VLOOKUP(VALUE(MID(A603,1,IF(VALUE(MID(A603,1,3))=898,3,4)))&amp;MID($D603,1,5),'\Users\yorcasitas\Desktop\PAA- 2018\INVERSION\[1040 - 2018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P603</xm:sqref>
        </x14:conditionalFormatting>
        <x14:conditionalFormatting xmlns:xm="http://schemas.microsoft.com/office/excel/2006/main">
          <x14:cfRule type="expression" priority="923" id="{37BE9A3D-1D42-4A0A-B6BD-B4EABD64DE64}">
            <xm:f>VLOOKUP(VALUE(MID(A601,1,IF(VALUE(MID(A601,1,3))=898,3,4)))&amp;MID($D601,1,5),'\Users\yorcasitas\Desktop\PAA- 2018\INVERSION\[1040 - 2018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P601</xm:sqref>
        </x14:conditionalFormatting>
        <x14:conditionalFormatting xmlns:xm="http://schemas.microsoft.com/office/excel/2006/main">
          <x14:cfRule type="expression" priority="922" id="{A8875AAB-7ADC-4233-98F6-A180C46F7BED}">
            <xm:f>VLOOKUP(VALUE(MID(A599,1,IF(VALUE(MID(A599,1,3))=898,3,4)))&amp;MID($D599,1,5),'\Users\yorcasitas\Desktop\PAA- 2018\INVERSION\[1040 - 2018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P599</xm:sqref>
        </x14:conditionalFormatting>
        <x14:conditionalFormatting xmlns:xm="http://schemas.microsoft.com/office/excel/2006/main">
          <x14:cfRule type="expression" priority="921" id="{1BD30FB0-2F7D-4B33-B3D9-149E2877EF2E}">
            <xm:f>VLOOKUP(VALUE(MID(A597,1,IF(VALUE(MID(A597,1,3))=898,3,4)))&amp;MID($D597,1,5),'\Users\yorcasitas\Desktop\PAA- 2018\INVERSION\[1040 - 2018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P597</xm:sqref>
        </x14:conditionalFormatting>
        <x14:conditionalFormatting xmlns:xm="http://schemas.microsoft.com/office/excel/2006/main">
          <x14:cfRule type="expression" priority="920" id="{B88609C5-413D-4A86-9C15-D0C27F06EE21}">
            <xm:f>VLOOKUP(VALUE(MID(A595,1,IF(VALUE(MID(A595,1,3))=898,3,4)))&amp;MID($D595,1,5),'\Users\yorcasitas\Desktop\PAA- 2018\INVERSION\[1040 - 2018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P595</xm:sqref>
        </x14:conditionalFormatting>
        <x14:conditionalFormatting xmlns:xm="http://schemas.microsoft.com/office/excel/2006/main">
          <x14:cfRule type="expression" priority="919" id="{DEAECC49-BA6D-44BE-970E-718626A7DC2A}">
            <xm:f>VLOOKUP(VALUE(MID(A590,1,IF(VALUE(MID(A590,1,3))=898,3,4)))&amp;MID($D590,1,5),'\Users\yorcasitas\Desktop\PAA- 2018\INVERSION\[1040 - 2018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P590</xm:sqref>
        </x14:conditionalFormatting>
        <x14:conditionalFormatting xmlns:xm="http://schemas.microsoft.com/office/excel/2006/main">
          <x14:cfRule type="expression" priority="918" id="{A2B88388-A17A-4886-8D4C-310ABDBEF7C8}">
            <xm:f>VLOOKUP(VALUE(MID(A588,1,IF(VALUE(MID(A588,1,3))=898,3,4)))&amp;MID($D588,1,5),'\Users\yorcasitas\Desktop\PAA- 2018\INVERSION\[1040 - 2018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P588</xm:sqref>
        </x14:conditionalFormatting>
        <x14:conditionalFormatting xmlns:xm="http://schemas.microsoft.com/office/excel/2006/main">
          <x14:cfRule type="expression" priority="917" id="{743088BC-256C-49D5-B5F6-9D17020CE365}">
            <xm:f>VLOOKUP(VALUE(MID(A586,1,IF(VALUE(MID(A586,1,3))=898,3,4)))&amp;MID($D586,1,5),'\Users\yorcasitas\Desktop\PAA- 2018\INVERSION\[1040 - 2018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P586</xm:sqref>
        </x14:conditionalFormatting>
        <x14:conditionalFormatting xmlns:xm="http://schemas.microsoft.com/office/excel/2006/main">
          <x14:cfRule type="expression" priority="916" id="{3841E1AC-7C48-4D97-9145-239A8FF3A1C5}">
            <xm:f>VLOOKUP(VALUE(MID(A584,1,IF(VALUE(MID(A584,1,3))=898,3,4)))&amp;MID($D584,1,5),'\Users\yorcasitas\Desktop\PAA- 2018\INVERSION\[1040 - 2018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P584</xm:sqref>
        </x14:conditionalFormatting>
        <x14:conditionalFormatting xmlns:xm="http://schemas.microsoft.com/office/excel/2006/main">
          <x14:cfRule type="expression" priority="915" id="{1F340027-5ED6-492B-ABBA-DFC7E3001DEF}">
            <xm:f>VLOOKUP(VALUE(MID(A582,1,IF(VALUE(MID(A582,1,3))=898,3,4)))&amp;MID($D582,1,5),'\Users\yorcasitas\Desktop\PAA- 2018\INVERSION\[1040 - 2018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P582</xm:sqref>
        </x14:conditionalFormatting>
        <x14:conditionalFormatting xmlns:xm="http://schemas.microsoft.com/office/excel/2006/main">
          <x14:cfRule type="expression" priority="914" id="{AD0A5EDD-42D7-4156-B948-38BB06F9040B}">
            <xm:f>VLOOKUP(VALUE(MID(A593,1,IF(VALUE(MID(A593,1,3))=898,3,4)))&amp;MID($D593,1,5),'\Users\yorcasitas\Desktop\PAA- 2018\INVERSION\[1040 - 2018 DEFINITIVOS  plan anual de adquisiciones 2018 def 27-12-2017.xlsx]Hoja1'!#REF!,4,0)&lt;0</xm:f>
            <x14:dxf>
              <font>
                <b val="0"/>
                <i val="0"/>
                <color theme="0"/>
              </font>
              <fill>
                <patternFill>
                  <bgColor rgb="FFFF0000"/>
                </patternFill>
              </fill>
              <border>
                <vertical/>
                <horizontal/>
              </border>
            </x14:dxf>
          </x14:cfRule>
          <xm:sqref>P593</xm:sqref>
        </x14:conditionalFormatting>
        <x14:conditionalFormatting xmlns:xm="http://schemas.microsoft.com/office/excel/2006/main">
          <x14:cfRule type="expression" priority="913" id="{1F62F844-54F7-4FF4-A0F8-511621B6DF69}">
            <xm:f>VLOOKUP(VALUE(MID(A604,1,IF(VALUE(MID(A604,1,3))=898,3,4)))&amp;MID($D604,1,5),'\Users\yorcasitas\AppData\Local\Microsoft\Windows\Temporary Internet Files\Content.Outlook\6QBIMEWT\[Modif 1 - 1040 -2018 def  (02-01-2018).xlsx]Hoja1'!#REF!,4,0)&lt;0</xm:f>
            <x14:dxf>
              <font>
                <b val="0"/>
                <i val="0"/>
                <color theme="0"/>
              </font>
              <fill>
                <patternFill>
                  <bgColor rgb="FFFF0000"/>
                </patternFill>
              </fill>
              <border>
                <vertical/>
                <horizontal/>
              </border>
            </x14:dxf>
          </x14:cfRule>
          <xm:sqref>P604</xm:sqref>
        </x14:conditionalFormatting>
        <x14:conditionalFormatting xmlns:xm="http://schemas.microsoft.com/office/excel/2006/main">
          <x14:cfRule type="expression" priority="912" id="{F8E9EF82-E903-48F5-8186-78F11F081DEC}">
            <xm:f>VLOOKUP(VALUE(MID(A606,1,IF(VALUE(MID(A606,1,3))=898,3,4)))&amp;MID($D606,1,5),'\Users\yorcasitas\AppData\Local\Microsoft\Windows\Temporary Internet Files\Content.Outlook\6QBIMEWT\[Modif 1 - 1040 -2018 def  (02-01-2018).xlsx]Hoja1'!#REF!,4,0)&lt;0</xm:f>
            <x14:dxf>
              <font>
                <b val="0"/>
                <i val="0"/>
                <color theme="0"/>
              </font>
              <fill>
                <patternFill>
                  <bgColor rgb="FFFF0000"/>
                </patternFill>
              </fill>
              <border>
                <vertical/>
                <horizontal/>
              </border>
            </x14:dxf>
          </x14:cfRule>
          <xm:sqref>P606</xm:sqref>
        </x14:conditionalFormatting>
        <x14:conditionalFormatting xmlns:xm="http://schemas.microsoft.com/office/excel/2006/main">
          <x14:cfRule type="expression" priority="911" id="{9213EA6B-A83C-4B4F-8DFC-2B958866C76B}">
            <xm:f>VLOOKUP(VALUE(MID(A607,1,IF(VALUE(MID(A607,1,3))=898,3,4)))&amp;MID($D607,1,5),'\Users\yorcasitas\AppData\Local\Microsoft\Windows\Temporary Internet Files\Content.Outlook\6QBIMEWT\[Modif 2 - 1040 -2018 def  (04-01-2018).xlsx]Hoja1'!#REF!,4,0)&lt;0</xm:f>
            <x14:dxf>
              <font>
                <b val="0"/>
                <i val="0"/>
                <color theme="0"/>
              </font>
              <fill>
                <patternFill>
                  <bgColor rgb="FFFF0000"/>
                </patternFill>
              </fill>
              <border>
                <vertical/>
                <horizontal/>
              </border>
            </x14:dxf>
          </x14:cfRule>
          <xm:sqref>P607</xm:sqref>
        </x14:conditionalFormatting>
        <x14:conditionalFormatting xmlns:xm="http://schemas.microsoft.com/office/excel/2006/main">
          <x14:cfRule type="expression" priority="910" id="{B3FBA6D9-7555-4E95-A7E2-BEA82EE2E683}">
            <xm:f>VLOOKUP(VALUE(MID(A608,1,IF(VALUE(MID(A608,1,3))=898,3,4)))&amp;MID($D608,1,5),'\Users\yorcasitas\AppData\Local\Microsoft\Windows\Temporary Internet Files\Content.Outlook\6QBIMEWT\[Modif 3 - 1040 -2018 def  (23-01-2018).xlsx]Hoja1'!#REF!,4,0)&lt;0</xm:f>
            <x14:dxf>
              <font>
                <b val="0"/>
                <i val="0"/>
                <color theme="0"/>
              </font>
              <fill>
                <patternFill>
                  <bgColor rgb="FFFF0000"/>
                </patternFill>
              </fill>
              <border>
                <vertical/>
                <horizontal/>
              </border>
            </x14:dxf>
          </x14:cfRule>
          <xm:sqref>P608</xm:sqref>
        </x14:conditionalFormatting>
        <x14:conditionalFormatting xmlns:xm="http://schemas.microsoft.com/office/excel/2006/main">
          <x14:cfRule type="expression" priority="909" id="{0428D97E-E3D9-4F39-9463-C1D261B71D6E}">
            <xm:f>VLOOKUP(VALUE(MID(A610,1,IF(VALUE(MID(A610,1,3))=898,3,4)))&amp;MID($D610,1,5),'\Users\yorcasitas\AppData\Local\Microsoft\Windows\Temporary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P610</xm:sqref>
        </x14:conditionalFormatting>
        <x14:conditionalFormatting xmlns:xm="http://schemas.microsoft.com/office/excel/2006/main">
          <x14:cfRule type="expression" priority="908" id="{4DF2E96C-0097-43AA-9AAD-4FEB2CBFC4BE}">
            <xm:f>VLOOKUP(VALUE(MID(A612,1,IF(VALUE(MID(A612,1,3))=898,3,4)))&amp;MID($D612,1,5),'\Users\yorcasitas\AppData\Local\Microsoft\Windows\Temporary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P612</xm:sqref>
        </x14:conditionalFormatting>
        <x14:conditionalFormatting xmlns:xm="http://schemas.microsoft.com/office/excel/2006/main">
          <x14:cfRule type="expression" priority="907" id="{A4FA8700-8B5F-41C8-9ABE-330C75BA2CF1}">
            <xm:f>VLOOKUP(VALUE(MID(A614,1,IF(VALUE(MID(A614,1,3))=898,3,4)))&amp;MID($D614,1,5),'\Users\yorcasitas\AppData\Local\Microsoft\Windows\Temporary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P614</xm:sqref>
        </x14:conditionalFormatting>
        <x14:conditionalFormatting xmlns:xm="http://schemas.microsoft.com/office/excel/2006/main">
          <x14:cfRule type="expression" priority="906" id="{91E2734E-15F7-40DA-BF5D-8291BE4317E3}">
            <xm:f>VLOOKUP(VALUE(MID(A616,1,IF(VALUE(MID(A616,1,3))=898,3,4)))&amp;MID($D616,1,5),'\Users\yorcasitas\AppData\Local\Microsoft\Windows\Temporary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P616</xm:sqref>
        </x14:conditionalFormatting>
        <x14:conditionalFormatting xmlns:xm="http://schemas.microsoft.com/office/excel/2006/main">
          <x14:cfRule type="expression" priority="905" id="{B8E53AD3-C5C5-46DE-ACD3-5133E3C3F02E}">
            <xm:f>VLOOKUP(VALUE(MID(A618,1,IF(VALUE(MID(A618,1,3))=898,3,4)))&amp;MID($D618,1,5),'\Users\yorcasitas\AppData\Local\Microsoft\Windows\Temporary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P618</xm:sqref>
        </x14:conditionalFormatting>
        <x14:conditionalFormatting xmlns:xm="http://schemas.microsoft.com/office/excel/2006/main">
          <x14:cfRule type="expression" priority="904" id="{53450967-0FBF-42FD-B944-8FCB79599FD9}">
            <xm:f>VLOOKUP(VALUE(MID(A620,1,IF(VALUE(MID(A620,1,3))=898,3,4)))&amp;MID($D620,1,5),'\Users\yorcasitas\AppData\Local\Microsoft\Windows\Temporary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P620</xm:sqref>
        </x14:conditionalFormatting>
        <x14:conditionalFormatting xmlns:xm="http://schemas.microsoft.com/office/excel/2006/main">
          <x14:cfRule type="expression" priority="903" id="{018AAB13-CF19-4F87-94C5-6B36DDCB6E31}">
            <xm:f>VLOOKUP(VALUE(MID(A622,1,IF(VALUE(MID(A622,1,3))=898,3,4)))&amp;MID($D622,1,5),'\Users\yorcasitas\AppData\Local\Microsoft\Windows\Temporary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P622</xm:sqref>
        </x14:conditionalFormatting>
        <x14:conditionalFormatting xmlns:xm="http://schemas.microsoft.com/office/excel/2006/main">
          <x14:cfRule type="expression" priority="902" id="{CACA01A2-9EAF-4CA5-A80F-C1D6D3B69B89}">
            <xm:f>VLOOKUP(VALUE(MID(A624,1,IF(VALUE(MID(A624,1,3))=898,3,4)))&amp;MID($D624,1,5),'\Users\yorcasitas\AppData\Local\Microsoft\Windows\Temporary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P624</xm:sqref>
        </x14:conditionalFormatting>
        <x14:conditionalFormatting xmlns:xm="http://schemas.microsoft.com/office/excel/2006/main">
          <x14:cfRule type="expression" priority="901" id="{D831423B-8E94-4B9C-8832-9C58BBC1915D}">
            <xm:f>VLOOKUP(VALUE(MID(A626,1,IF(VALUE(MID(A626,1,3))=898,3,4)))&amp;MID($D626,1,5),'\Users\yorcasitas\AppData\Local\Microsoft\Windows\Temporary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P626</xm:sqref>
        </x14:conditionalFormatting>
        <x14:conditionalFormatting xmlns:xm="http://schemas.microsoft.com/office/excel/2006/main">
          <x14:cfRule type="expression" priority="900" id="{7A96C90A-58F9-4D52-8F4C-C06866D31680}">
            <xm:f>VLOOKUP(VALUE(MID(A627,1,IF(VALUE(MID(A627,1,3))=898,3,4)))&amp;MID($D627,1,5),'\Users\yorcasitas\AppData\Local\Microsoft\Windows\Temporary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P627</xm:sqref>
        </x14:conditionalFormatting>
        <x14:conditionalFormatting xmlns:xm="http://schemas.microsoft.com/office/excel/2006/main">
          <x14:cfRule type="expression" priority="899" id="{DE20DE9E-B3C4-48C5-8785-D8671F684E94}">
            <xm:f>VLOOKUP(VALUE(MID(A625,1,IF(VALUE(MID(A625,1,3))=898,3,4)))&amp;MID($D625,1,5),'\Users\yorcasitas\AppData\Local\Microsoft\Windows\Temporary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P625</xm:sqref>
        </x14:conditionalFormatting>
        <x14:conditionalFormatting xmlns:xm="http://schemas.microsoft.com/office/excel/2006/main">
          <x14:cfRule type="expression" priority="898" id="{66718E89-D9F9-4720-86F3-9AE5F488DD3D}">
            <xm:f>VLOOKUP(VALUE(MID(A623,1,IF(VALUE(MID(A623,1,3))=898,3,4)))&amp;MID($D623,1,5),'\Users\yorcasitas\AppData\Local\Microsoft\Windows\Temporary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P623</xm:sqref>
        </x14:conditionalFormatting>
        <x14:conditionalFormatting xmlns:xm="http://schemas.microsoft.com/office/excel/2006/main">
          <x14:cfRule type="expression" priority="897" id="{E964CF78-7195-4C95-9DD7-BF18FF037A76}">
            <xm:f>VLOOKUP(VALUE(MID(A621,1,IF(VALUE(MID(A621,1,3))=898,3,4)))&amp;MID($D621,1,5),'\Users\yorcasitas\AppData\Local\Microsoft\Windows\Temporary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P621</xm:sqref>
        </x14:conditionalFormatting>
        <x14:conditionalFormatting xmlns:xm="http://schemas.microsoft.com/office/excel/2006/main">
          <x14:cfRule type="expression" priority="896" id="{BAAF6390-44FD-44E1-B5F2-4087BEBF2060}">
            <xm:f>VLOOKUP(VALUE(MID(A619,1,IF(VALUE(MID(A619,1,3))=898,3,4)))&amp;MID($D619,1,5),'\Users\yorcasitas\AppData\Local\Microsoft\Windows\Temporary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P619</xm:sqref>
        </x14:conditionalFormatting>
        <x14:conditionalFormatting xmlns:xm="http://schemas.microsoft.com/office/excel/2006/main">
          <x14:cfRule type="expression" priority="895" id="{878ED666-10E7-4945-A120-712C5E791235}">
            <xm:f>VLOOKUP(VALUE(MID(A617,1,IF(VALUE(MID(A617,1,3))=898,3,4)))&amp;MID($D617,1,5),'\Users\yorcasitas\AppData\Local\Microsoft\Windows\Temporary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P617</xm:sqref>
        </x14:conditionalFormatting>
        <x14:conditionalFormatting xmlns:xm="http://schemas.microsoft.com/office/excel/2006/main">
          <x14:cfRule type="expression" priority="894" id="{B2433013-C682-4A0F-9C1F-B57459DA6398}">
            <xm:f>VLOOKUP(VALUE(MID(A615,1,IF(VALUE(MID(A615,1,3))=898,3,4)))&amp;MID($D615,1,5),'\Users\yorcasitas\AppData\Local\Microsoft\Windows\Temporary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P615</xm:sqref>
        </x14:conditionalFormatting>
        <x14:conditionalFormatting xmlns:xm="http://schemas.microsoft.com/office/excel/2006/main">
          <x14:cfRule type="expression" priority="893" id="{7FD396BA-A73F-4315-B4EB-D9155CD73EA4}">
            <xm:f>VLOOKUP(VALUE(MID(A613,1,IF(VALUE(MID(A613,1,3))=898,3,4)))&amp;MID($D613,1,5),'\Users\yorcasitas\AppData\Local\Microsoft\Windows\Temporary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P613</xm:sqref>
        </x14:conditionalFormatting>
        <x14:conditionalFormatting xmlns:xm="http://schemas.microsoft.com/office/excel/2006/main">
          <x14:cfRule type="expression" priority="892" id="{9B43C0FA-8DD1-40EA-85E9-C8EB76BB9795}">
            <xm:f>VLOOKUP(VALUE(MID(A611,1,IF(VALUE(MID(A611,1,3))=898,3,4)))&amp;MID($D611,1,5),'\Users\yorcasitas\AppData\Local\Microsoft\Windows\Temporary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P611</xm:sqref>
        </x14:conditionalFormatting>
        <x14:conditionalFormatting xmlns:xm="http://schemas.microsoft.com/office/excel/2006/main">
          <x14:cfRule type="expression" priority="891" id="{7F044477-0AC8-463E-8E9B-30032C8A3BC0}">
            <xm:f>VLOOKUP(VALUE(MID(A609,1,IF(VALUE(MID(A609,1,3))=898,3,4)))&amp;MID($D609,1,5),'\Users\yorcasitas\AppData\Local\Microsoft\Windows\Temporary Internet Files\Content.Outlook\6QBIMEWT\[14052018 OBJETOS CONTRACTUALES OPS II 2018 +.xlsx]Hoja1'!#REF!,4,0)&lt;0</xm:f>
            <x14:dxf>
              <font>
                <b val="0"/>
                <i val="0"/>
                <color theme="0"/>
              </font>
              <fill>
                <patternFill>
                  <bgColor rgb="FFFF0000"/>
                </patternFill>
              </fill>
              <border>
                <vertical/>
                <horizontal/>
              </border>
            </x14:dxf>
          </x14:cfRule>
          <xm:sqref>P609</xm:sqref>
        </x14:conditionalFormatting>
        <x14:conditionalFormatting xmlns:xm="http://schemas.microsoft.com/office/excel/2006/main">
          <x14:cfRule type="expression" priority="890" id="{BF32CBC6-EB88-4D1D-84B5-258F3813B44F}">
            <xm:f>VLOOKUP(VALUE(MID(A629,1,IF(VALUE(MID(A629,1,3))=898,3,4)))&amp;MID($D629,1,5),'\Users\yorcasitas\Desktop\PAA- 2018\INVERSION\[1043 - 2018  DEFINITIVO   OK Plan anual de adquisiciones vigencia 2018 nov 29 ok.xlsx]Hoja1'!#REF!,4,0)&lt;0</xm:f>
            <x14:dxf>
              <font>
                <b val="0"/>
                <i val="0"/>
                <color theme="0"/>
              </font>
              <fill>
                <patternFill>
                  <bgColor rgb="FFFF0000"/>
                </patternFill>
              </fill>
              <border>
                <vertical/>
                <horizontal/>
              </border>
            </x14:dxf>
          </x14:cfRule>
          <xm:sqref>P629</xm:sqref>
        </x14:conditionalFormatting>
        <x14:conditionalFormatting xmlns:xm="http://schemas.microsoft.com/office/excel/2006/main">
          <x14:cfRule type="expression" priority="889" id="{5C02FC00-87B1-45A1-B1F6-19721C9853DB}">
            <xm:f>VLOOKUP(VALUE(MID(A828,1,IF(VALUE(MID(A828,1,3))=898,3,4)))&amp;MID($D828,1,5),'\Users\cmgonzalez\AppData\Local\Microsoft\Windows\Temporary Internet Files\Content.Outlook\72NORT2C\[Plan anual de adquisiciones DCCEE - DDE CON TABLAS Y ADICIONES V2.xlsx]Hoja1'!#REF!,4,0)&lt;0</xm:f>
            <x14:dxf>
              <font>
                <b val="0"/>
                <i val="0"/>
                <color theme="0"/>
              </font>
              <fill>
                <patternFill>
                  <bgColor rgb="FFFF0000"/>
                </patternFill>
              </fill>
              <border>
                <vertical/>
                <horizontal/>
              </border>
            </x14:dxf>
          </x14:cfRule>
          <xm:sqref>P828</xm:sqref>
        </x14:conditionalFormatting>
        <x14:conditionalFormatting xmlns:xm="http://schemas.microsoft.com/office/excel/2006/main">
          <x14:cfRule type="expression" priority="888" id="{23397C6C-F476-491A-8D34-3686A2D5DE36}">
            <xm:f>VLOOKUP(VALUE(MID(A829,1,IF(VALUE(MID(A829,1,3))=898,3,4)))&amp;MID($D829,1,5),'\Users\cmgonzalez\AppData\Local\Microsoft\Windows\Temporary Internet Files\Content.Outlook\72NORT2C\[Plan anual de adquisiciones DCCEE - DDE CON TABLAS Y ADICIONES V2.xlsx]Hoja1'!#REF!,4,0)&lt;0</xm:f>
            <x14:dxf>
              <font>
                <b val="0"/>
                <i val="0"/>
                <color theme="0"/>
              </font>
              <fill>
                <patternFill>
                  <bgColor rgb="FFFF0000"/>
                </patternFill>
              </fill>
              <border>
                <vertical/>
                <horizontal/>
              </border>
            </x14:dxf>
          </x14:cfRule>
          <xm:sqref>P829</xm:sqref>
        </x14:conditionalFormatting>
        <x14:conditionalFormatting xmlns:xm="http://schemas.microsoft.com/office/excel/2006/main">
          <x14:cfRule type="expression" priority="887" id="{D512D457-D5D1-439E-83B2-F5001D3919A2}">
            <xm:f>VLOOKUP(VALUE(MID(A827,1,IF(VALUE(MID(A827,1,3))=898,3,4)))&amp;MID($D827,1,5),'\Users\cmgonzalez\AppData\Local\Microsoft\Windows\Temporary Internet Files\Content.Outlook\72NORT2C\[Plan anual de adquisiciones DCCEE - DDE CON TABLAS Y ADICIONES V2.xlsx]Hoja1'!#REF!,4,0)&lt;0</xm:f>
            <x14:dxf>
              <font>
                <b val="0"/>
                <i val="0"/>
                <color theme="0"/>
              </font>
              <fill>
                <patternFill>
                  <bgColor rgb="FFFF0000"/>
                </patternFill>
              </fill>
              <border>
                <vertical/>
                <horizontal/>
              </border>
            </x14:dxf>
          </x14:cfRule>
          <xm:sqref>P827</xm:sqref>
        </x14:conditionalFormatting>
        <x14:conditionalFormatting xmlns:xm="http://schemas.microsoft.com/office/excel/2006/main">
          <x14:cfRule type="expression" priority="886" id="{9DBA7781-C706-443C-9529-74BFFC194F90}">
            <xm:f>VLOOKUP(VALUE(MID(A830,1,IF(VALUE(MID(A830,1,3))=898,3,4)))&amp;MID($D830,1,5),'\Users\cmgonzalez\AppData\Local\Microsoft\Windows\Temporary Internet Files\Content.Outlook\72NORT2C\[Plan anual de adquisiciones DCCEE - DDE CON TABLAS Y ADICIONES V2.xlsx]Hoja1'!#REF!,4,0)&lt;0</xm:f>
            <x14:dxf>
              <font>
                <b val="0"/>
                <i val="0"/>
                <color theme="0"/>
              </font>
              <fill>
                <patternFill>
                  <bgColor rgb="FFFF0000"/>
                </patternFill>
              </fill>
              <border>
                <vertical/>
                <horizontal/>
              </border>
            </x14:dxf>
          </x14:cfRule>
          <xm:sqref>P830</xm:sqref>
        </x14:conditionalFormatting>
        <x14:conditionalFormatting xmlns:xm="http://schemas.microsoft.com/office/excel/2006/main">
          <x14:cfRule type="expression" priority="885" id="{D8AE503B-D5AE-4D1A-A1A3-1120189348BB}">
            <xm:f>VLOOKUP(VALUE(MID(A831,1,IF(VALUE(MID(A831,1,3))=898,3,4)))&amp;MID($D831,1,5),'\Users\cmgonzalez\AppData\Local\Microsoft\Windows\Temporary Internet Files\Content.Outlook\72NORT2C\[Plan anual de adquisiciones DCCEE - DDE CON TABLAS Y ADICIONES V2.xlsx]Hoja1'!#REF!,4,0)&lt;0</xm:f>
            <x14:dxf>
              <font>
                <b val="0"/>
                <i val="0"/>
                <color theme="0"/>
              </font>
              <fill>
                <patternFill>
                  <bgColor rgb="FFFF0000"/>
                </patternFill>
              </fill>
              <border>
                <vertical/>
                <horizontal/>
              </border>
            </x14:dxf>
          </x14:cfRule>
          <xm:sqref>P831</xm:sqref>
        </x14:conditionalFormatting>
        <x14:conditionalFormatting xmlns:xm="http://schemas.microsoft.com/office/excel/2006/main">
          <x14:cfRule type="expression" priority="882" id="{CC269F80-0483-410F-B203-3502D47105C8}">
            <xm:f>VLOOKUP(VALUE(MID(A833,1,IF(VALUE(MID(A833,1,3))=898,3,4)))&amp;MID($D833,1,5),'\Users\cmgonzalez\AppData\Local\Microsoft\Windows\Temporary Internet Files\Content.Outlook\72NORT2C\[Plan anual de adquisiciones DCCEE - DDE CON TABLAS Y ADICIONES V2.xlsx]Hoja1'!#REF!,4,0)&lt;0</xm:f>
            <x14:dxf>
              <font>
                <b val="0"/>
                <i val="0"/>
                <color theme="0"/>
              </font>
              <fill>
                <patternFill>
                  <bgColor rgb="FFFF0000"/>
                </patternFill>
              </fill>
              <border>
                <vertical/>
                <horizontal/>
              </border>
            </x14:dxf>
          </x14:cfRule>
          <xm:sqref>P833</xm:sqref>
        </x14:conditionalFormatting>
        <x14:conditionalFormatting xmlns:xm="http://schemas.microsoft.com/office/excel/2006/main">
          <x14:cfRule type="expression" priority="881" id="{C583631C-C3AD-447D-80F5-2B2B71AEEE7B}">
            <xm:f>VLOOKUP(VALUE(MID(A867,1,IF(VALUE(MID(A867,1,3))=898,3,4)))&amp;MID($D867,1,5),'\Users\lcantor\Documents\datos d\TEMAS 2018\PLAN ANUAL DE ADQUISICIONES\[Plan anual de adquisiciones DCCEE - DDE REV2 OAP (5_12_2017) ALBERTO.xlsx]Hoja1'!#REF!,4,0)&lt;0</xm:f>
            <x14:dxf>
              <font>
                <b val="0"/>
                <i val="0"/>
                <color rgb="FFFFFFFF"/>
              </font>
              <fill>
                <patternFill>
                  <bgColor rgb="FFFF0000"/>
                </patternFill>
              </fill>
              <border>
                <vertical/>
                <horizontal/>
              </border>
            </x14:dxf>
          </x14:cfRule>
          <xm:sqref>P867:P879 P883</xm:sqref>
        </x14:conditionalFormatting>
        <x14:conditionalFormatting xmlns:xm="http://schemas.microsoft.com/office/excel/2006/main">
          <x14:cfRule type="expression" priority="880" id="{E73B1CCB-E3FB-4928-861E-C3E903A4C987}">
            <xm:f>VLOOKUP(VALUE(MID(A835,1,IF(VALUE(MID(A835,1,3))=898,3,4)))&amp;MID($D835,1,5),'\Users\lcantor\Documents\datos d\TEMAS 2018\PLAN ANUAL DE ADQUISICIONES\[Plan anual de adquisiciones DCCEE - DDE REV2 OAP (5_12_2017) ALBERTO.xlsx]Hoja1'!#REF!,4,0)&lt;0</xm:f>
            <x14:dxf>
              <font>
                <b val="0"/>
                <i val="0"/>
                <color rgb="FFFFFFFF"/>
              </font>
              <fill>
                <patternFill>
                  <bgColor rgb="FFFF0000"/>
                </patternFill>
              </fill>
              <border>
                <vertical/>
                <horizontal/>
              </border>
            </x14:dxf>
          </x14:cfRule>
          <xm:sqref>P835:P843 P862:P866 P845:P853 P856:P858</xm:sqref>
        </x14:conditionalFormatting>
        <x14:conditionalFormatting xmlns:xm="http://schemas.microsoft.com/office/excel/2006/main">
          <x14:cfRule type="expression" priority="879" id="{B60BBADE-169B-401E-B146-F879F1FC35DB}">
            <xm:f>VLOOKUP(VALUE(MID(A884,1,IF(VALUE(MID(A884,1,3))=898,3,4)))&amp;MID($D884,1,5),'\Users\lcantor\Documents\datos d\TEMAS 2018\PLAN ANUAL DE ADQUISICIONES\[Plan anual de adquisiciones DCCEE - DDE REV2 OAP (5_12_2017) ALBERTO.xlsx]Hoja1'!#REF!,4,0)&lt;0</xm:f>
            <x14:dxf>
              <font>
                <b val="0"/>
                <i val="0"/>
                <color rgb="FFFFFFFF"/>
              </font>
              <fill>
                <patternFill>
                  <bgColor rgb="FFFF0000"/>
                </patternFill>
              </fill>
              <border>
                <vertical/>
                <horizontal/>
              </border>
            </x14:dxf>
          </x14:cfRule>
          <xm:sqref>P884</xm:sqref>
        </x14:conditionalFormatting>
        <x14:conditionalFormatting xmlns:xm="http://schemas.microsoft.com/office/excel/2006/main">
          <x14:cfRule type="expression" priority="878" id="{847879AA-F304-4917-BAF8-2B067342FC9F}">
            <xm:f>VLOOKUP(VALUE(MID(A891,1,IF(VALUE(MID(A891,1,3))=898,3,4)))&amp;MID($D891,1,5),'\Users\lcantor\Documents\datos d\TEMAS 2018\PLAN ANUAL DE ADQUISICIONES\[Plan anual de adquisiciones DCCEE - DDE REV2 OAP (5_12_2017) ALBERTO.xlsx]Hoja1'!#REF!,4,0)&lt;0</xm:f>
            <x14:dxf>
              <font>
                <b val="0"/>
                <i val="0"/>
                <color rgb="FFFFFFFF"/>
              </font>
              <fill>
                <patternFill>
                  <bgColor rgb="FFFF0000"/>
                </patternFill>
              </fill>
              <border>
                <vertical/>
                <horizontal/>
              </border>
            </x14:dxf>
          </x14:cfRule>
          <xm:sqref>P891:P893</xm:sqref>
        </x14:conditionalFormatting>
        <x14:conditionalFormatting xmlns:xm="http://schemas.microsoft.com/office/excel/2006/main">
          <x14:cfRule type="expression" priority="877" id="{D8A2945A-A051-4CB6-8EF7-12CB951147E4}">
            <xm:f>VLOOKUP(VALUE(MID(A834,1,IF(VALUE(MID(A834,1,3))=898,3,4)))&amp;MID($D834,1,5),'\Users\cmgonzalez\AppData\Local\Microsoft\Windows\Temporary Internet Files\Content.Outlook\72NORT2C\[Plan anual de adquisiciones DCCEE - DDE CON TABLAS Y ADICIONES V2.xlsx]Hoja1'!#REF!,4,0)&lt;0</xm:f>
            <x14:dxf>
              <font>
                <b val="0"/>
                <i val="0"/>
                <color theme="0"/>
              </font>
              <fill>
                <patternFill>
                  <bgColor rgb="FFFF0000"/>
                </patternFill>
              </fill>
              <border>
                <vertical/>
                <horizontal/>
              </border>
            </x14:dxf>
          </x14:cfRule>
          <xm:sqref>P834</xm:sqref>
        </x14:conditionalFormatting>
        <x14:conditionalFormatting xmlns:xm="http://schemas.microsoft.com/office/excel/2006/main">
          <x14:cfRule type="expression" priority="875" id="{7C3FC112-AD91-482B-AC50-13375BC7C8F4}">
            <xm:f>VLOOKUP(VALUE(MID(A882,1,IF(VALUE(MID(A882,1,3))=898,3,4)))&amp;MID($D882,1,5),'\Users\lcantor\Documents\datos d\TEMAS 2018\PLAN ANUAL DE ADQUISICIONES\[Plan anual de adquisiciones DCCEE - DDE REV2 OAP (5_12_2017) ALBERTO.xlsx]Hoja1'!#REF!,4,0)&lt;0</xm:f>
            <x14:dxf>
              <font>
                <b val="0"/>
                <i val="0"/>
                <color rgb="FFFFFFFF"/>
              </font>
              <fill>
                <patternFill>
                  <bgColor rgb="FFFF0000"/>
                </patternFill>
              </fill>
              <border>
                <vertical/>
                <horizontal/>
              </border>
            </x14:dxf>
          </x14:cfRule>
          <xm:sqref>P882</xm:sqref>
        </x14:conditionalFormatting>
        <x14:conditionalFormatting xmlns:xm="http://schemas.microsoft.com/office/excel/2006/main">
          <x14:cfRule type="expression" priority="873" id="{34BC59F9-E4D6-48AE-9A5A-0CC5E7FC009F}">
            <xm:f>VLOOKUP(VALUE(MID(A887,1,IF(VALUE(MID(A887,1,3))=898,3,4)))&amp;MID($D887,1,5),'\Users\lcantor\Documents\datos d\TEMAS 2018\PLAN ANUAL DE ADQUISICIONES\[Plan anual de adquisiciones DCCEE - DDE REV2 OAP (5_12_2017) ALBERTO.xlsx]Hoja1'!#REF!,4,0)&lt;0</xm:f>
            <x14:dxf>
              <font>
                <b val="0"/>
                <i val="0"/>
                <color rgb="FFFFFFFF"/>
              </font>
              <fill>
                <patternFill>
                  <bgColor rgb="FFFF0000"/>
                </patternFill>
              </fill>
              <border>
                <vertical/>
                <horizontal/>
              </border>
            </x14:dxf>
          </x14:cfRule>
          <xm:sqref>P887</xm:sqref>
        </x14:conditionalFormatting>
        <x14:conditionalFormatting xmlns:xm="http://schemas.microsoft.com/office/excel/2006/main">
          <x14:cfRule type="expression" priority="871" id="{E346EC1A-FC3A-49CB-B515-410802EC10C9}">
            <xm:f>VLOOKUP(VALUE(MID(A888,1,IF(VALUE(MID(A888,1,3))=898,3,4)))&amp;MID($D888,1,5),'\Users\lcantor\Documents\datos d\TEMAS 2018\PLAN ANUAL DE ADQUISICIONES\[Plan anual de adquisiciones DCCEE - DDE REV2 OAP (5_12_2017) ALBERTO.xlsx]Hoja1'!#REF!,4,0)&lt;0</xm:f>
            <x14:dxf>
              <font>
                <b val="0"/>
                <i val="0"/>
                <color rgb="FFFFFFFF"/>
              </font>
              <fill>
                <patternFill>
                  <bgColor rgb="FFFF0000"/>
                </patternFill>
              </fill>
              <border>
                <vertical/>
                <horizontal/>
              </border>
            </x14:dxf>
          </x14:cfRule>
          <xm:sqref>P888</xm:sqref>
        </x14:conditionalFormatting>
        <x14:conditionalFormatting xmlns:xm="http://schemas.microsoft.com/office/excel/2006/main">
          <x14:cfRule type="expression" priority="870" id="{D4F34478-D5B0-4F0B-BC1D-00B3B81A8F74}">
            <xm:f>VLOOKUP(VALUE(MID(A987,1,IF(VALUE(MID(A987,1,3))=898,3,4)))&amp;MID($D987,1,5),'\Users\yorcasitas\AppData\Local\Microsoft\Windows\Temporary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P987</xm:sqref>
        </x14:conditionalFormatting>
        <x14:conditionalFormatting xmlns:xm="http://schemas.microsoft.com/office/excel/2006/main">
          <x14:cfRule type="expression" priority="869" id="{5F54F0A7-EB47-433B-8701-587DA40628D2}">
            <xm:f>VLOOKUP(VALUE(MID(A988,1,IF(VALUE(MID(A988,1,3))=898,3,4)))&amp;MID($D988,1,5),'\Users\yorcasitas\AppData\Local\Microsoft\Windows\Temporary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P988</xm:sqref>
        </x14:conditionalFormatting>
        <x14:conditionalFormatting xmlns:xm="http://schemas.microsoft.com/office/excel/2006/main">
          <x14:cfRule type="expression" priority="868" id="{5A7F5095-FEF9-45AB-8CE1-8D482483670E}">
            <xm:f>VLOOKUP(VALUE(MID(A989,1,IF(VALUE(MID(A989,1,3))=898,3,4)))&amp;MID($D989,1,5),'\Users\yorcasitas\AppData\Local\Microsoft\Windows\Temporary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P989</xm:sqref>
        </x14:conditionalFormatting>
        <x14:conditionalFormatting xmlns:xm="http://schemas.microsoft.com/office/excel/2006/main">
          <x14:cfRule type="expression" priority="867" id="{14ABCB35-E75F-4001-BC69-45187CB760E4}">
            <xm:f>VLOOKUP(VALUE(MID(A990,1,IF(VALUE(MID(A990,1,3))=898,3,4)))&amp;MID($D990,1,5),'\Users\yorcasitas\AppData\Local\Microsoft\Windows\Temporary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P990</xm:sqref>
        </x14:conditionalFormatting>
        <x14:conditionalFormatting xmlns:xm="http://schemas.microsoft.com/office/excel/2006/main">
          <x14:cfRule type="expression" priority="866" id="{DDD645BD-195B-4717-94A1-AD7A00521C4A}">
            <xm:f>VLOOKUP(VALUE(MID(A991,1,IF(VALUE(MID(A991,1,3))=898,3,4)))&amp;MID($D991,1,5),'\Users\yorcasitas\Desktop\PAA- 2018\INVERSION\[1049 - 2018 DEFINITIVO 2018 PROYECTO 1049 final (00000002).xlsx]Hoja1'!#REF!,4,0)&lt;0</xm:f>
            <x14:dxf>
              <font>
                <b val="0"/>
                <i val="0"/>
                <color theme="0"/>
              </font>
              <fill>
                <patternFill>
                  <bgColor rgb="FFFF0000"/>
                </patternFill>
              </fill>
              <border>
                <vertical/>
                <horizontal/>
              </border>
            </x14:dxf>
          </x14:cfRule>
          <xm:sqref>P991</xm:sqref>
        </x14:conditionalFormatting>
        <x14:conditionalFormatting xmlns:xm="http://schemas.microsoft.com/office/excel/2006/main">
          <x14:cfRule type="expression" priority="865" id="{382451A9-8BAC-4128-A5A4-64F4D84E9270}">
            <xm:f>VLOOKUP(VALUE(MID(A992,1,IF(VALUE(MID(A992,1,3))=898,3,4)))&amp;MID($D992,1,5),'\Users\yorcasitas\AppData\Local\Microsoft\Windows\Temporary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P992</xm:sqref>
        </x14:conditionalFormatting>
        <x14:conditionalFormatting xmlns:xm="http://schemas.microsoft.com/office/excel/2006/main">
          <x14:cfRule type="expression" priority="864" id="{BACD69FA-51E2-41E6-90D0-A1B78C406782}">
            <xm:f>VLOOKUP(VALUE(MID(A993,1,IF(VALUE(MID(A993,1,3))=898,3,4)))&amp;MID($D993,1,5),'\Users\yorcasitas\AppData\Local\Microsoft\Windows\Temporary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P993</xm:sqref>
        </x14:conditionalFormatting>
        <x14:conditionalFormatting xmlns:xm="http://schemas.microsoft.com/office/excel/2006/main">
          <x14:cfRule type="expression" priority="863" id="{198BB571-E7B4-42BC-AB8B-E8A6477B0337}">
            <xm:f>VLOOKUP(VALUE(MID(A994,1,IF(VALUE(MID(A994,1,3))=898,3,4)))&amp;MID($D994,1,5),'\Users\yorcasitas\AppData\Local\Microsoft\Windows\Temporary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P994</xm:sqref>
        </x14:conditionalFormatting>
        <x14:conditionalFormatting xmlns:xm="http://schemas.microsoft.com/office/excel/2006/main">
          <x14:cfRule type="expression" priority="862" id="{BEFCAEA4-49A3-4996-AF38-417EA70649F7}">
            <xm:f>VLOOKUP(VALUE(MID(A996,1,IF(VALUE(MID(A996,1,3))=898,3,4)))&amp;MID($D996,1,5),'\Users\yorcasitas\AppData\Local\Microsoft\Windows\Temporary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P996</xm:sqref>
        </x14:conditionalFormatting>
        <x14:conditionalFormatting xmlns:xm="http://schemas.microsoft.com/office/excel/2006/main">
          <x14:cfRule type="expression" priority="861" id="{5ED860F1-B695-4EAD-9DA9-2447B5D5A459}">
            <xm:f>VLOOKUP(VALUE(MID(A997,1,IF(VALUE(MID(A997,1,3))=898,3,4)))&amp;MID($D997,1,5),'\Users\yorcasitas\AppData\Local\Microsoft\Windows\Temporary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P997</xm:sqref>
        </x14:conditionalFormatting>
        <x14:conditionalFormatting xmlns:xm="http://schemas.microsoft.com/office/excel/2006/main">
          <x14:cfRule type="expression" priority="860" id="{0CFBACA0-5867-4ADD-862F-2A10697B0DC0}">
            <xm:f>VLOOKUP(VALUE(MID(A998,1,IF(VALUE(MID(A998,1,3))=898,3,4)))&amp;MID($D998,1,5),'\Users\yorcasitas\AppData\Local\Microsoft\Windows\Temporary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P998</xm:sqref>
        </x14:conditionalFormatting>
        <x14:conditionalFormatting xmlns:xm="http://schemas.microsoft.com/office/excel/2006/main">
          <x14:cfRule type="expression" priority="859" id="{50B22C98-5CF1-4417-B2F7-B46C4D6394FE}">
            <xm:f>VLOOKUP(VALUE(MID(A999,1,IF(VALUE(MID(A999,1,3))=898,3,4)))&amp;MID($D999,1,5),'\Users\yorcasitas\AppData\Local\Microsoft\Windows\Temporary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P999</xm:sqref>
        </x14:conditionalFormatting>
        <x14:conditionalFormatting xmlns:xm="http://schemas.microsoft.com/office/excel/2006/main">
          <x14:cfRule type="expression" priority="858" id="{57AA93C4-9083-4261-9932-811BB2DC3A25}">
            <xm:f>VLOOKUP(VALUE(MID(A1000,1,IF(VALUE(MID(A1000,1,3))=898,3,4)))&amp;MID($D1000,1,5),'\Users\yorcasitas\AppData\Local\Microsoft\Windows\Temporary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P1000</xm:sqref>
        </x14:conditionalFormatting>
        <x14:conditionalFormatting xmlns:xm="http://schemas.microsoft.com/office/excel/2006/main">
          <x14:cfRule type="expression" priority="857" id="{4251E781-1A9D-4AD0-A615-298521B70C75}">
            <xm:f>VLOOKUP(VALUE(MID(A1001,1,IF(VALUE(MID(A1001,1,3))=898,3,4)))&amp;MID($D1001,1,5),'\Users\yorcasitas\AppData\Local\Microsoft\Windows\Temporary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P1001</xm:sqref>
        </x14:conditionalFormatting>
        <x14:conditionalFormatting xmlns:xm="http://schemas.microsoft.com/office/excel/2006/main">
          <x14:cfRule type="expression" priority="856" id="{D38B9D8C-A1AF-4419-AA01-2E6F54C4FCD2}">
            <xm:f>VLOOKUP(VALUE(MID(A1002,1,IF(VALUE(MID(A1002,1,3))=898,3,4)))&amp;MID($D1002,1,5),'\Users\yorcasitas\AppData\Local\Microsoft\Windows\Temporary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P1002</xm:sqref>
        </x14:conditionalFormatting>
        <x14:conditionalFormatting xmlns:xm="http://schemas.microsoft.com/office/excel/2006/main">
          <x14:cfRule type="expression" priority="855" id="{5C8091D1-C2B8-4940-AF67-2F72C8634A50}">
            <xm:f>VLOOKUP(VALUE(MID(A1003,1,IF(VALUE(MID(A1003,1,3))=898,3,4)))&amp;MID($D1003,1,5),'\Users\yorcasitas\AppData\Local\Microsoft\Windows\Temporary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P1003</xm:sqref>
        </x14:conditionalFormatting>
        <x14:conditionalFormatting xmlns:xm="http://schemas.microsoft.com/office/excel/2006/main">
          <x14:cfRule type="expression" priority="854" id="{361ACFDF-C4AC-497C-BF0C-1C3CDAD68C9C}">
            <xm:f>VLOOKUP(VALUE(MID(A1004,1,IF(VALUE(MID(A1004,1,3))=898,3,4)))&amp;MID($D1004,1,5),'\Users\yorcasitas\AppData\Local\Microsoft\Windows\Temporary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P1004</xm:sqref>
        </x14:conditionalFormatting>
        <x14:conditionalFormatting xmlns:xm="http://schemas.microsoft.com/office/excel/2006/main">
          <x14:cfRule type="expression" priority="853" id="{65313A3D-2EF7-4096-B6E1-D16AD4641BC8}">
            <xm:f>VLOOKUP(VALUE(MID(A1005,1,IF(VALUE(MID(A1005,1,3))=898,3,4)))&amp;MID($D1005,1,5),'\Users\yorcasitas\AppData\Local\Microsoft\Windows\Temporary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P1005</xm:sqref>
        </x14:conditionalFormatting>
        <x14:conditionalFormatting xmlns:xm="http://schemas.microsoft.com/office/excel/2006/main">
          <x14:cfRule type="expression" priority="852" id="{3391EA50-B568-4629-8F69-B23E5395B672}">
            <xm:f>VLOOKUP(VALUE(MID(A1006,1,IF(VALUE(MID(A1006,1,3))=898,3,4)))&amp;MID($D1006,1,5),'\Users\yorcasitas\AppData\Local\Microsoft\Windows\Temporary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P1006</xm:sqref>
        </x14:conditionalFormatting>
        <x14:conditionalFormatting xmlns:xm="http://schemas.microsoft.com/office/excel/2006/main">
          <x14:cfRule type="expression" priority="851" id="{91865205-B3EB-4626-867E-A83C600F49BB}">
            <xm:f>VLOOKUP(VALUE(MID(A1007,1,IF(VALUE(MID(A1007,1,3))=898,3,4)))&amp;MID($D1007,1,5),'\Users\yorcasitas\AppData\Local\Microsoft\Windows\Temporary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P1007</xm:sqref>
        </x14:conditionalFormatting>
        <x14:conditionalFormatting xmlns:xm="http://schemas.microsoft.com/office/excel/2006/main">
          <x14:cfRule type="expression" priority="850" id="{DEAA8516-C05C-48A6-922F-B27EEC412F9D}">
            <xm:f>VLOOKUP(VALUE(MID(A1008,1,IF(VALUE(MID(A1008,1,3))=898,3,4)))&amp;MID($D1008,1,5),'\Users\yorcasitas\AppData\Local\Microsoft\Windows\Temporary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P1008</xm:sqref>
        </x14:conditionalFormatting>
        <x14:conditionalFormatting xmlns:xm="http://schemas.microsoft.com/office/excel/2006/main">
          <x14:cfRule type="expression" priority="849" id="{ECE11497-DDFB-42DA-BC1B-4B4E8091AF43}">
            <xm:f>VLOOKUP(VALUE(MID(A1009,1,IF(VALUE(MID(A1009,1,3))=898,3,4)))&amp;MID($D1009,1,5),'\Users\yorcasitas\AppData\Local\Microsoft\Windows\Temporary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P1009</xm:sqref>
        </x14:conditionalFormatting>
        <x14:conditionalFormatting xmlns:xm="http://schemas.microsoft.com/office/excel/2006/main">
          <x14:cfRule type="expression" priority="848" id="{95FCB3E8-5B2B-449B-9F2C-8A651A9D7205}">
            <xm:f>VLOOKUP(VALUE(MID(A1010,1,IF(VALUE(MID(A1010,1,3))=898,3,4)))&amp;MID($D1010,1,5),'\Users\yorcasitas\AppData\Local\Microsoft\Windows\Temporary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P1010</xm:sqref>
        </x14:conditionalFormatting>
        <x14:conditionalFormatting xmlns:xm="http://schemas.microsoft.com/office/excel/2006/main">
          <x14:cfRule type="expression" priority="847" id="{BCB2B987-0BF1-4026-8A36-88247CBC66D3}">
            <xm:f>VLOOKUP(VALUE(MID(A1011,1,IF(VALUE(MID(A1011,1,3))=898,3,4)))&amp;MID($D1011,1,5),'\Users\yorcasitas\AppData\Local\Microsoft\Windows\Temporary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P1011</xm:sqref>
        </x14:conditionalFormatting>
        <x14:conditionalFormatting xmlns:xm="http://schemas.microsoft.com/office/excel/2006/main">
          <x14:cfRule type="expression" priority="845" id="{F8BF366F-2F4A-4B97-9AE3-749F980E4525}">
            <xm:f>VLOOKUP(VALUE(MID(A1031,1,IF(VALUE(MID(A1031,1,3))=898,3,4)))&amp;MID($D1031,1,5),'\Users\yorcasitas\Desktop\PAA- 2018\INVERSION\[1049 - 2018 DEFINITIVO 2018 PROYECTO 1049 final (00000002).xlsx]Hoja1'!#REF!,4,0)&lt;0</xm:f>
            <x14:dxf>
              <font>
                <b val="0"/>
                <i val="0"/>
                <color theme="0"/>
              </font>
              <fill>
                <patternFill>
                  <bgColor rgb="FFFF0000"/>
                </patternFill>
              </fill>
              <border>
                <vertical/>
                <horizontal/>
              </border>
            </x14:dxf>
          </x14:cfRule>
          <xm:sqref>P1031:P1099 P1101:P1128</xm:sqref>
        </x14:conditionalFormatting>
        <x14:conditionalFormatting xmlns:xm="http://schemas.microsoft.com/office/excel/2006/main">
          <x14:cfRule type="expression" priority="844" id="{815152C5-65EE-4928-AE85-E13A01BCDFB2}">
            <xm:f>VLOOKUP(VALUE(MID(A1013,1,IF(VALUE(MID(A1013,1,3))=898,3,4)))&amp;MID($D1013,1,5),'\Users\yorcasitas\Desktop\PAA- 2018\INVERSION\[1049 - 2018 DEFINITIVO 2018 PROYECTO 1049 final (00000002).xlsx]Hoja1'!#REF!,4,0)&lt;0</xm:f>
            <x14:dxf>
              <font>
                <b val="0"/>
                <i val="0"/>
                <color theme="0"/>
              </font>
              <fill>
                <patternFill>
                  <bgColor rgb="FFFF0000"/>
                </patternFill>
              </fill>
              <border>
                <vertical/>
                <horizontal/>
              </border>
            </x14:dxf>
          </x14:cfRule>
          <xm:sqref>P1013</xm:sqref>
        </x14:conditionalFormatting>
        <x14:conditionalFormatting xmlns:xm="http://schemas.microsoft.com/office/excel/2006/main">
          <x14:cfRule type="expression" priority="843" id="{2B4421B9-4F17-4BB1-94F8-CAA09B95FE40}">
            <xm:f>VLOOKUP(VALUE(MID(A1100,1,IF(VALUE(MID(A1100,1,3))=898,3,4)))&amp;MID($D1100,1,5),'\Users\yorcasitas\Desktop\PAA- 2018\INVERSION\[1049 - 2018 DEFINITIVO 2018 PROYECTO 1049 final (00000002).xlsx]Hoja1'!#REF!,4,0)&lt;0</xm:f>
            <x14:dxf>
              <font>
                <b val="0"/>
                <i val="0"/>
                <color theme="0"/>
              </font>
              <fill>
                <patternFill>
                  <bgColor rgb="FFFF0000"/>
                </patternFill>
              </fill>
              <border>
                <vertical/>
                <horizontal/>
              </border>
            </x14:dxf>
          </x14:cfRule>
          <xm:sqref>P1100</xm:sqref>
        </x14:conditionalFormatting>
        <x14:conditionalFormatting xmlns:xm="http://schemas.microsoft.com/office/excel/2006/main">
          <x14:cfRule type="expression" priority="842" id="{432B9A72-50C2-4767-9BCD-50C02AA905B1}">
            <xm:f>VLOOKUP(VALUE(MID(A1012,1,IF(VALUE(MID(A1012,1,3))=898,3,4)))&amp;MID($D1012,1,5),'\Users\yorcasitas\AppData\Local\Microsoft\Windows\Temporary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P1012</xm:sqref>
        </x14:conditionalFormatting>
        <x14:conditionalFormatting xmlns:xm="http://schemas.microsoft.com/office/excel/2006/main">
          <x14:cfRule type="expression" priority="841" id="{49826FC4-E820-4EB5-80F1-D507A22A971C}">
            <xm:f>VLOOKUP(VALUE(MID(A1014,1,IF(VALUE(MID(A1014,1,3))=898,3,4)))&amp;MID($D1014,1,5),'\Users\yorcasitas\AppData\Local\Microsoft\Windows\Temporary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P1014</xm:sqref>
        </x14:conditionalFormatting>
        <x14:conditionalFormatting xmlns:xm="http://schemas.microsoft.com/office/excel/2006/main">
          <x14:cfRule type="expression" priority="840" id="{15485F81-7052-488F-8063-19DDE954AA50}">
            <xm:f>VLOOKUP(VALUE(MID(A1015,1,IF(VALUE(MID(A1015,1,3))=898,3,4)))&amp;MID($D1015,1,5),'\Users\yorcasitas\AppData\Local\Microsoft\Windows\Temporary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P1015</xm:sqref>
        </x14:conditionalFormatting>
        <x14:conditionalFormatting xmlns:xm="http://schemas.microsoft.com/office/excel/2006/main">
          <x14:cfRule type="expression" priority="839" id="{3CE618E0-945B-4C98-80E4-61C991C27D96}">
            <xm:f>VLOOKUP(VALUE(MID(A1016,1,IF(VALUE(MID(A1016,1,3))=898,3,4)))&amp;MID($D1016,1,5),'\Users\yorcasitas\AppData\Local\Microsoft\Windows\Temporary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P1016</xm:sqref>
        </x14:conditionalFormatting>
        <x14:conditionalFormatting xmlns:xm="http://schemas.microsoft.com/office/excel/2006/main">
          <x14:cfRule type="expression" priority="838" id="{0A07600C-01F4-4F62-A47E-D90BBD85D00D}">
            <xm:f>VLOOKUP(VALUE(MID(A1017,1,IF(VALUE(MID(A1017,1,3))=898,3,4)))&amp;MID($D1017,1,5),'\Users\yorcasitas\AppData\Local\Microsoft\Windows\Temporary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P1017</xm:sqref>
        </x14:conditionalFormatting>
        <x14:conditionalFormatting xmlns:xm="http://schemas.microsoft.com/office/excel/2006/main">
          <x14:cfRule type="expression" priority="837" id="{CFA7BC4F-5C0E-45DD-8976-AC31638AEEC0}">
            <xm:f>VLOOKUP(VALUE(MID(A1018,1,IF(VALUE(MID(A1018,1,3))=898,3,4)))&amp;MID($D1018,1,5),'\Users\yorcasitas\AppData\Local\Microsoft\Windows\Temporary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P1018</xm:sqref>
        </x14:conditionalFormatting>
        <x14:conditionalFormatting xmlns:xm="http://schemas.microsoft.com/office/excel/2006/main">
          <x14:cfRule type="expression" priority="836" id="{5430CBF5-9987-4E27-9271-28C93AE17415}">
            <xm:f>VLOOKUP(VALUE(MID(A1019,1,IF(VALUE(MID(A1019,1,3))=898,3,4)))&amp;MID($D1019,1,5),'\Users\yorcasitas\AppData\Local\Microsoft\Windows\Temporary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P1019</xm:sqref>
        </x14:conditionalFormatting>
        <x14:conditionalFormatting xmlns:xm="http://schemas.microsoft.com/office/excel/2006/main">
          <x14:cfRule type="expression" priority="835" id="{3B56ABBA-9906-4B4C-82CA-12145B4F2693}">
            <xm:f>VLOOKUP(VALUE(MID(A1020,1,IF(VALUE(MID(A1020,1,3))=898,3,4)))&amp;MID($D1020,1,5),'\Users\yorcasitas\AppData\Local\Microsoft\Windows\Temporary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P1020</xm:sqref>
        </x14:conditionalFormatting>
        <x14:conditionalFormatting xmlns:xm="http://schemas.microsoft.com/office/excel/2006/main">
          <x14:cfRule type="expression" priority="834" id="{D1675D1B-54D0-438A-BF8B-93FA737DA760}">
            <xm:f>VLOOKUP(VALUE(MID(A1021,1,IF(VALUE(MID(A1021,1,3))=898,3,4)))&amp;MID($D1021,1,5),'\Users\yorcasitas\AppData\Local\Microsoft\Windows\Temporary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P1021</xm:sqref>
        </x14:conditionalFormatting>
        <x14:conditionalFormatting xmlns:xm="http://schemas.microsoft.com/office/excel/2006/main">
          <x14:cfRule type="expression" priority="833" id="{E3C6D6F9-3951-48D8-B7C3-321853EFB008}">
            <xm:f>VLOOKUP(VALUE(MID(A1022,1,IF(VALUE(MID(A1022,1,3))=898,3,4)))&amp;MID($D1022,1,5),'\Users\yorcasitas\AppData\Local\Microsoft\Windows\Temporary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P1022</xm:sqref>
        </x14:conditionalFormatting>
        <x14:conditionalFormatting xmlns:xm="http://schemas.microsoft.com/office/excel/2006/main">
          <x14:cfRule type="expression" priority="832" id="{9BAB6F3B-DB8B-4A0E-838B-C2BCB24DCB39}">
            <xm:f>VLOOKUP(VALUE(MID(A1023,1,IF(VALUE(MID(A1023,1,3))=898,3,4)))&amp;MID($D1023,1,5),'\Users\yorcasitas\AppData\Local\Microsoft\Windows\Temporary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P1023</xm:sqref>
        </x14:conditionalFormatting>
        <x14:conditionalFormatting xmlns:xm="http://schemas.microsoft.com/office/excel/2006/main">
          <x14:cfRule type="expression" priority="831" id="{2D92F791-E0DA-4E5D-A6BE-178A3222F4A4}">
            <xm:f>VLOOKUP(VALUE(MID(A1024,1,IF(VALUE(MID(A1024,1,3))=898,3,4)))&amp;MID($D1024,1,5),'\Users\yorcasitas\AppData\Local\Microsoft\Windows\Temporary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P1024</xm:sqref>
        </x14:conditionalFormatting>
        <x14:conditionalFormatting xmlns:xm="http://schemas.microsoft.com/office/excel/2006/main">
          <x14:cfRule type="expression" priority="830" id="{316D8623-03BE-4FA2-9EEA-3FE6F9B6B68A}">
            <xm:f>VLOOKUP(VALUE(MID(A1025,1,IF(VALUE(MID(A1025,1,3))=898,3,4)))&amp;MID($D1025,1,5),'\Users\yorcasitas\AppData\Local\Microsoft\Windows\Temporary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P1025</xm:sqref>
        </x14:conditionalFormatting>
        <x14:conditionalFormatting xmlns:xm="http://schemas.microsoft.com/office/excel/2006/main">
          <x14:cfRule type="expression" priority="829" id="{416A93E3-0D15-44EE-9ABC-C836591989EF}">
            <xm:f>VLOOKUP(VALUE(MID(A1026,1,IF(VALUE(MID(A1026,1,3))=898,3,4)))&amp;MID($D1026,1,5),'\Users\yorcasitas\AppData\Local\Microsoft\Windows\Temporary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P1026</xm:sqref>
        </x14:conditionalFormatting>
        <x14:conditionalFormatting xmlns:xm="http://schemas.microsoft.com/office/excel/2006/main">
          <x14:cfRule type="expression" priority="828" id="{DDAC9927-4F04-4350-B75B-BF4DB3ADC888}">
            <xm:f>VLOOKUP(VALUE(MID(A1027,1,IF(VALUE(MID(A1027,1,3))=898,3,4)))&amp;MID($D1027,1,5),'\Users\yorcasitas\AppData\Local\Microsoft\Windows\Temporary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P1027</xm:sqref>
        </x14:conditionalFormatting>
        <x14:conditionalFormatting xmlns:xm="http://schemas.microsoft.com/office/excel/2006/main">
          <x14:cfRule type="expression" priority="827" id="{B9528E8D-A230-482D-AD28-A2D30B13290D}">
            <xm:f>VLOOKUP(VALUE(MID(A1028,1,IF(VALUE(MID(A1028,1,3))=898,3,4)))&amp;MID($D1028,1,5),'\Users\yorcasitas\AppData\Local\Microsoft\Windows\Temporary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P1028</xm:sqref>
        </x14:conditionalFormatting>
        <x14:conditionalFormatting xmlns:xm="http://schemas.microsoft.com/office/excel/2006/main">
          <x14:cfRule type="expression" priority="826" id="{F50D41F2-4362-439F-B4A7-DF56A713E42A}">
            <xm:f>VLOOKUP(VALUE(MID(A1029,1,IF(VALUE(MID(A1029,1,3))=898,3,4)))&amp;MID($D1029,1,5),'\Users\yorcasitas\AppData\Local\Microsoft\Windows\Temporary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P1029</xm:sqref>
        </x14:conditionalFormatting>
        <x14:conditionalFormatting xmlns:xm="http://schemas.microsoft.com/office/excel/2006/main">
          <x14:cfRule type="expression" priority="825" id="{78829339-9506-4740-95B2-4B2F6D39A007}">
            <xm:f>VLOOKUP(VALUE(MID(A1030,1,IF(VALUE(MID(A1030,1,3))=898,3,4)))&amp;MID($D1030,1,5),'\Users\yorcasitas\AppData\Local\Microsoft\Windows\Temporary Internet Files\Content.Outlook\6QBIMEWT\[Copia de Copia de 1049 PAA 2018 PROYECTO 1049 V1 15012018.xlsx]Hoja1'!#REF!,4,0)&lt;0</xm:f>
            <x14:dxf>
              <font>
                <b val="0"/>
                <i val="0"/>
                <color theme="0"/>
              </font>
              <fill>
                <patternFill>
                  <bgColor rgb="FFFF0000"/>
                </patternFill>
              </fill>
              <border>
                <vertical/>
                <horizontal/>
              </border>
            </x14:dxf>
          </x14:cfRule>
          <xm:sqref>P1030</xm:sqref>
        </x14:conditionalFormatting>
        <x14:conditionalFormatting xmlns:xm="http://schemas.microsoft.com/office/excel/2006/main">
          <x14:cfRule type="expression" priority="824" id="{DBCD0BC5-C966-4D2E-B0E2-0E4EBFB5A58F}">
            <xm:f>VLOOKUP(VALUE(MID(A1129,1,IF(VALUE(MID(A1129,1,3))=898,3,4)))&amp;MID($D1129,1,5),'\Users\yorcasitas\AppData\Local\Microsoft\Windows\Temporary Internet Files\Content.Outlook\6QBIMEWT\[Copia de Copia de Copia de 1049 PAA 2018 PROYECTO 1049 V3-I2018-12151 22022018rev.xlsx]Hoja1'!#REF!,4,0)&lt;0</xm:f>
            <x14:dxf>
              <font>
                <b val="0"/>
                <i val="0"/>
                <color theme="0"/>
              </font>
              <fill>
                <patternFill>
                  <bgColor rgb="FFFF0000"/>
                </patternFill>
              </fill>
              <border>
                <vertical/>
                <horizontal/>
              </border>
            </x14:dxf>
          </x14:cfRule>
          <xm:sqref>P1129</xm:sqref>
        </x14:conditionalFormatting>
        <x14:conditionalFormatting xmlns:xm="http://schemas.microsoft.com/office/excel/2006/main">
          <x14:cfRule type="expression" priority="823" id="{6508EA19-E22A-48AF-91C6-E8172F3D03F3}">
            <xm:f>VLOOKUP(VALUE(MID(A1130,1,IF(VALUE(MID(A1130,1,3))=898,3,4)))&amp;MID($D1130,1,5),'\Users\yorcasitas\AppData\Local\Microsoft\Windows\Temporary Internet Files\Content.Outlook\6QBIMEWT\[Copia de Copia de Copia de 1049 PAA 2018 PROYECTO 1049 V3-I2018-12151 22022018rev.xlsx]Hoja1'!#REF!,4,0)&lt;0</xm:f>
            <x14:dxf>
              <font>
                <b val="0"/>
                <i val="0"/>
                <color theme="0"/>
              </font>
              <fill>
                <patternFill>
                  <bgColor rgb="FFFF0000"/>
                </patternFill>
              </fill>
              <border>
                <vertical/>
                <horizontal/>
              </border>
            </x14:dxf>
          </x14:cfRule>
          <xm:sqref>P1130</xm:sqref>
        </x14:conditionalFormatting>
        <x14:conditionalFormatting xmlns:xm="http://schemas.microsoft.com/office/excel/2006/main">
          <x14:cfRule type="expression" priority="822" id="{EAF66BDB-A38C-4E5F-829E-84986E2CFB6C}">
            <xm:f>VLOOKUP(VALUE(MID(A1131,1,IF(VALUE(MID(A1131,1,3))=898,3,4)))&amp;MID($D1131,1,5),'\Users\yorcasitas\AppData\Local\Microsoft\Windows\Temporary Internet Files\Content.Outlook\6QBIMEWT\[Copia de Copia de Copia de 1049 PAA 2018 PROYECTO 1049 V3-I2018-12151 22022018rev.xlsx]Hoja1'!#REF!,4,0)&lt;0</xm:f>
            <x14:dxf>
              <font>
                <b val="0"/>
                <i val="0"/>
                <color theme="0"/>
              </font>
              <fill>
                <patternFill>
                  <bgColor rgb="FFFF0000"/>
                </patternFill>
              </fill>
              <border>
                <vertical/>
                <horizontal/>
              </border>
            </x14:dxf>
          </x14:cfRule>
          <xm:sqref>P1131</xm:sqref>
        </x14:conditionalFormatting>
        <x14:conditionalFormatting xmlns:xm="http://schemas.microsoft.com/office/excel/2006/main">
          <x14:cfRule type="expression" priority="821" id="{2106DD8E-02A8-4151-B9E4-D21950273BDF}">
            <xm:f>VLOOKUP(VALUE(MID(A1132,1,IF(VALUE(MID(A1132,1,3))=898,3,4)))&amp;MID($D1132,1,5),'\Users\yorcasitas\AppData\Local\Microsoft\Windows\Temporary Internet Files\Content.Outlook\6QBIMEWT\[Copia de Copia de Copia de 1049 PAA 2018 PROYECTO 1049 V5-19042018-rev.xlsx]Hoja1'!#REF!,4,0)&lt;0</xm:f>
            <x14:dxf>
              <font>
                <b val="0"/>
                <i val="0"/>
                <color theme="0"/>
              </font>
              <fill>
                <patternFill>
                  <bgColor rgb="FFFF0000"/>
                </patternFill>
              </fill>
              <border>
                <vertical/>
                <horizontal/>
              </border>
            </x14:dxf>
          </x14:cfRule>
          <xm:sqref>P1132</xm:sqref>
        </x14:conditionalFormatting>
        <x14:conditionalFormatting xmlns:xm="http://schemas.microsoft.com/office/excel/2006/main">
          <x14:cfRule type="expression" priority="710" id="{92815392-047B-440E-925C-0C41B16B4ECF}">
            <xm:f>VLOOKUP(VALUE(MID(A1258,1,IF(VALUE(MID(A1258,1,3))=898,3,4)))&amp;MID($D1258,1,5),'\PLAN DE ADQUISICIONES\[MOVILIDAD.xlsx]Hoja1'!#REF!,4,0)&lt;0</xm:f>
            <x14:dxf>
              <font>
                <b val="0"/>
                <i val="0"/>
                <color theme="0"/>
              </font>
              <fill>
                <patternFill>
                  <bgColor rgb="FFFF0000"/>
                </patternFill>
              </fill>
              <border>
                <vertical/>
                <horizontal/>
              </border>
            </x14:dxf>
          </x14:cfRule>
          <xm:sqref>P1315:P1335 P1310:P1312 P1338:P1341 P1260:P1307 P1258</xm:sqref>
        </x14:conditionalFormatting>
        <x14:conditionalFormatting xmlns:xm="http://schemas.microsoft.com/office/excel/2006/main">
          <x14:cfRule type="expression" priority="709" id="{44783202-090D-44D1-8A85-CEE0C1074045}">
            <xm:f>VLOOKUP(VALUE(MID(A1261,1,IF(VALUE(MID(A1261,1,3))=898,3,4)))&amp;MID($D1261,1,5),'\PLAN DE ADQUISICIONES\[MOVILIDAD.xlsx]Hoja1'!#REF!,4,0)&lt;0</xm:f>
            <x14:dxf>
              <font>
                <b val="0"/>
                <i val="0"/>
                <color theme="0"/>
              </font>
              <fill>
                <patternFill>
                  <bgColor rgb="FFFF0000"/>
                </patternFill>
              </fill>
              <border>
                <vertical/>
                <horizontal/>
              </border>
            </x14:dxf>
          </x14:cfRule>
          <xm:sqref>P1348:P1366 P1344 P1261</xm:sqref>
        </x14:conditionalFormatting>
        <x14:conditionalFormatting xmlns:xm="http://schemas.microsoft.com/office/excel/2006/main">
          <x14:cfRule type="expression" priority="708" id="{480D08A2-C72B-4C59-B8EA-FC814FEA7E48}">
            <xm:f>VLOOKUP(VALUE(MID(A1263,1,IF(VALUE(MID(A1263,1,3))=898,3,4)))&amp;MID($D1263,1,5),'\PLAN DE ADQUISICIONES\[MOVILIDAD.xlsx]Hoja1'!#REF!,4,0)&lt;0</xm:f>
            <x14:dxf>
              <font>
                <b val="0"/>
                <i val="0"/>
                <color theme="0"/>
              </font>
              <fill>
                <patternFill>
                  <bgColor rgb="FFFF0000"/>
                </patternFill>
              </fill>
              <border>
                <vertical/>
                <horizontal/>
              </border>
            </x14:dxf>
          </x14:cfRule>
          <xm:sqref>P1395:P1398 P1368:P1374 P1376:P1389 P1328:P1335 P1314 P1338:P1340 P1263</xm:sqref>
        </x14:conditionalFormatting>
        <x14:conditionalFormatting xmlns:xm="http://schemas.microsoft.com/office/excel/2006/main">
          <x14:cfRule type="expression" priority="707" id="{60893003-CE64-45D3-94E8-76BE3BF5A8A8}">
            <xm:f>VLOOKUP(VALUE(MID(A1262,1,IF(VALUE(MID(A1262,1,3))=898,3,4)))&amp;MID($D1262,1,5),'\PLAN DE ADQUISICIONES\[MOVILIDAD.xlsx]Hoja1'!#REF!,4,0)&lt;0</xm:f>
            <x14:dxf>
              <font>
                <b val="0"/>
                <i val="0"/>
                <color theme="0"/>
              </font>
              <fill>
                <patternFill>
                  <bgColor rgb="FFFF0000"/>
                </patternFill>
              </fill>
              <border>
                <vertical/>
                <horizontal/>
              </border>
            </x14:dxf>
          </x14:cfRule>
          <xm:sqref>P1262</xm:sqref>
        </x14:conditionalFormatting>
        <x14:conditionalFormatting xmlns:xm="http://schemas.microsoft.com/office/excel/2006/main">
          <x14:cfRule type="expression" priority="706" id="{A7FCF602-CB6B-4DE2-9F62-DE63C1BFE081}">
            <xm:f>VLOOKUP(VALUE(MID(A1260,1,IF(VALUE(MID(A1260,1,3))=898,3,4)))&amp;MID($D1260,1,5),'\PLAN DE ADQUISICIONES\[MOVILIDAD.xlsx]Hoja1'!#REF!,4,0)&lt;0</xm:f>
            <x14:dxf>
              <font>
                <b val="0"/>
                <i val="0"/>
                <color theme="0"/>
              </font>
              <fill>
                <patternFill>
                  <bgColor rgb="FFFF0000"/>
                </patternFill>
              </fill>
              <border>
                <vertical/>
                <horizontal/>
              </border>
            </x14:dxf>
          </x14:cfRule>
          <xm:sqref>P1260</xm:sqref>
        </x14:conditionalFormatting>
        <x14:conditionalFormatting xmlns:xm="http://schemas.microsoft.com/office/excel/2006/main">
          <x14:cfRule type="expression" priority="705" id="{E28F622F-9EDD-427A-9C19-8149A4A7281E}">
            <xm:f>VLOOKUP(VALUE(MID(A1264,1,IF(VALUE(MID(A1264,1,3))=898,3,4)))&amp;MID($D1264,1,5),'\PLAN DE ADQUISICIONES\[MOVILIDAD.xlsx]Hoja1'!#REF!,4,0)&lt;0</xm:f>
            <x14:dxf>
              <font>
                <b val="0"/>
                <i val="0"/>
                <color theme="0"/>
              </font>
              <fill>
                <patternFill>
                  <bgColor rgb="FFFF0000"/>
                </patternFill>
              </fill>
              <border>
                <vertical/>
                <horizontal/>
              </border>
            </x14:dxf>
          </x14:cfRule>
          <xm:sqref>P1264</xm:sqref>
        </x14:conditionalFormatting>
        <x14:conditionalFormatting xmlns:xm="http://schemas.microsoft.com/office/excel/2006/main">
          <x14:cfRule type="expression" priority="704" id="{D48D247A-9340-4718-B412-E1AE1D05B019}">
            <xm:f>VLOOKUP(VALUE(MID(A1266,1,IF(VALUE(MID(A1266,1,3))=898,3,4)))&amp;MID($D1266,1,5),'\PLAN DE ADQUISICIONES\[MOVILIDAD.xlsx]Hoja1'!#REF!,4,0)&lt;0</xm:f>
            <x14:dxf>
              <font>
                <b val="0"/>
                <i val="0"/>
                <color theme="0"/>
              </font>
              <fill>
                <patternFill>
                  <bgColor rgb="FFFF0000"/>
                </patternFill>
              </fill>
              <border>
                <vertical/>
                <horizontal/>
              </border>
            </x14:dxf>
          </x14:cfRule>
          <xm:sqref>P1266</xm:sqref>
        </x14:conditionalFormatting>
        <x14:conditionalFormatting xmlns:xm="http://schemas.microsoft.com/office/excel/2006/main">
          <x14:cfRule type="expression" priority="703" id="{EE15676D-0DA4-4ED4-A32C-03ABB97D794C}">
            <xm:f>VLOOKUP(VALUE(MID(A1268,1,IF(VALUE(MID(A1268,1,3))=898,3,4)))&amp;MID($D1268,1,5),'\PLAN DE ADQUISICIONES\[MOVILIDAD.xlsx]Hoja1'!#REF!,4,0)&lt;0</xm:f>
            <x14:dxf>
              <font>
                <b val="0"/>
                <i val="0"/>
                <color theme="0"/>
              </font>
              <fill>
                <patternFill>
                  <bgColor rgb="FFFF0000"/>
                </patternFill>
              </fill>
              <border>
                <vertical/>
                <horizontal/>
              </border>
            </x14:dxf>
          </x14:cfRule>
          <xm:sqref>P1268</xm:sqref>
        </x14:conditionalFormatting>
        <x14:conditionalFormatting xmlns:xm="http://schemas.microsoft.com/office/excel/2006/main">
          <x14:cfRule type="expression" priority="702" id="{207CFE90-5D6D-4D7A-A205-5A135251B75B}">
            <xm:f>VLOOKUP(VALUE(MID(A1272,1,IF(VALUE(MID(A1272,1,3))=898,3,4)))&amp;MID($D1272,1,5),'\PLAN DE ADQUISICIONES\[MOVILIDAD.xlsx]Hoja1'!#REF!,4,0)&lt;0</xm:f>
            <x14:dxf>
              <font>
                <b val="0"/>
                <i val="0"/>
                <color theme="0"/>
              </font>
              <fill>
                <patternFill>
                  <bgColor rgb="FFFF0000"/>
                </patternFill>
              </fill>
              <border>
                <vertical/>
                <horizontal/>
              </border>
            </x14:dxf>
          </x14:cfRule>
          <xm:sqref>P1272</xm:sqref>
        </x14:conditionalFormatting>
        <x14:conditionalFormatting xmlns:xm="http://schemas.microsoft.com/office/excel/2006/main">
          <x14:cfRule type="expression" priority="701" id="{E57976BF-4D81-4726-B7CA-CB9ECDFEFE5C}">
            <xm:f>VLOOKUP(VALUE(MID(A1274,1,IF(VALUE(MID(A1274,1,3))=898,3,4)))&amp;MID($D1274,1,5),'\PLAN DE ADQUISICIONES\[MOVILIDAD.xlsx]Hoja1'!#REF!,4,0)&lt;0</xm:f>
            <x14:dxf>
              <font>
                <b val="0"/>
                <i val="0"/>
                <color theme="0"/>
              </font>
              <fill>
                <patternFill>
                  <bgColor rgb="FFFF0000"/>
                </patternFill>
              </fill>
              <border>
                <vertical/>
                <horizontal/>
              </border>
            </x14:dxf>
          </x14:cfRule>
          <xm:sqref>P1274</xm:sqref>
        </x14:conditionalFormatting>
        <x14:conditionalFormatting xmlns:xm="http://schemas.microsoft.com/office/excel/2006/main">
          <x14:cfRule type="expression" priority="700" id="{751894A0-0103-4DF9-B5EA-E414AC2EAB4B}">
            <xm:f>VLOOKUP(VALUE(MID(A1276,1,IF(VALUE(MID(A1276,1,3))=898,3,4)))&amp;MID($D1276,1,5),'\PLAN DE ADQUISICIONES\[MOVILIDAD.xlsx]Hoja1'!#REF!,4,0)&lt;0</xm:f>
            <x14:dxf>
              <font>
                <b val="0"/>
                <i val="0"/>
                <color theme="0"/>
              </font>
              <fill>
                <patternFill>
                  <bgColor rgb="FFFF0000"/>
                </patternFill>
              </fill>
              <border>
                <vertical/>
                <horizontal/>
              </border>
            </x14:dxf>
          </x14:cfRule>
          <xm:sqref>P1276</xm:sqref>
        </x14:conditionalFormatting>
        <x14:conditionalFormatting xmlns:xm="http://schemas.microsoft.com/office/excel/2006/main">
          <x14:cfRule type="expression" priority="699" id="{D6934695-0AA6-4F96-8E7E-231DEC114FB8}">
            <xm:f>VLOOKUP(VALUE(MID(A1278,1,IF(VALUE(MID(A1278,1,3))=898,3,4)))&amp;MID($D1278,1,5),'\PLAN DE ADQUISICIONES\[MOVILIDAD.xlsx]Hoja1'!#REF!,4,0)&lt;0</xm:f>
            <x14:dxf>
              <font>
                <b val="0"/>
                <i val="0"/>
                <color theme="0"/>
              </font>
              <fill>
                <patternFill>
                  <bgColor rgb="FFFF0000"/>
                </patternFill>
              </fill>
              <border>
                <vertical/>
                <horizontal/>
              </border>
            </x14:dxf>
          </x14:cfRule>
          <xm:sqref>P1278</xm:sqref>
        </x14:conditionalFormatting>
        <x14:conditionalFormatting xmlns:xm="http://schemas.microsoft.com/office/excel/2006/main">
          <x14:cfRule type="expression" priority="698" id="{620C975B-F702-4047-9CE6-2626F9796F31}">
            <xm:f>VLOOKUP(VALUE(MID(A1279,1,IF(VALUE(MID(A1279,1,3))=898,3,4)))&amp;MID($D1279,1,5),'\PLAN DE ADQUISICIONES\[MOVILIDAD.xlsx]Hoja1'!#REF!,4,0)&lt;0</xm:f>
            <x14:dxf>
              <font>
                <b val="0"/>
                <i val="0"/>
                <color theme="0"/>
              </font>
              <fill>
                <patternFill>
                  <bgColor rgb="FFFF0000"/>
                </patternFill>
              </fill>
              <border>
                <vertical/>
                <horizontal/>
              </border>
            </x14:dxf>
          </x14:cfRule>
          <xm:sqref>P1279</xm:sqref>
        </x14:conditionalFormatting>
        <x14:conditionalFormatting xmlns:xm="http://schemas.microsoft.com/office/excel/2006/main">
          <x14:cfRule type="expression" priority="697" id="{4CC88D09-221E-4FE6-965A-60B2F0E5FB1F}">
            <xm:f>VLOOKUP(VALUE(MID(A1280,1,IF(VALUE(MID(A1280,1,3))=898,3,4)))&amp;MID($D1280,1,5),'\PLAN DE ADQUISICIONES\[MOVILIDAD.xlsx]Hoja1'!#REF!,4,0)&lt;0</xm:f>
            <x14:dxf>
              <font>
                <b val="0"/>
                <i val="0"/>
                <color theme="0"/>
              </font>
              <fill>
                <patternFill>
                  <bgColor rgb="FFFF0000"/>
                </patternFill>
              </fill>
              <border>
                <vertical/>
                <horizontal/>
              </border>
            </x14:dxf>
          </x14:cfRule>
          <xm:sqref>P1280</xm:sqref>
        </x14:conditionalFormatting>
        <x14:conditionalFormatting xmlns:xm="http://schemas.microsoft.com/office/excel/2006/main">
          <x14:cfRule type="expression" priority="696" id="{FC94BBAF-13DC-4013-B839-9E5CBB6D901B}">
            <xm:f>VLOOKUP(VALUE(MID(A1277,1,IF(VALUE(MID(A1277,1,3))=898,3,4)))&amp;MID($D1277,1,5),'\PLAN DE ADQUISICIONES\[MOVILIDAD.xlsx]Hoja1'!#REF!,4,0)&lt;0</xm:f>
            <x14:dxf>
              <font>
                <b val="0"/>
                <i val="0"/>
                <color theme="0"/>
              </font>
              <fill>
                <patternFill>
                  <bgColor rgb="FFFF0000"/>
                </patternFill>
              </fill>
              <border>
                <vertical/>
                <horizontal/>
              </border>
            </x14:dxf>
          </x14:cfRule>
          <xm:sqref>P1277</xm:sqref>
        </x14:conditionalFormatting>
        <x14:conditionalFormatting xmlns:xm="http://schemas.microsoft.com/office/excel/2006/main">
          <x14:cfRule type="expression" priority="695" id="{B87B4EE2-FE51-4783-BD32-8C2E991CBD51}">
            <xm:f>VLOOKUP(VALUE(MID(A1275,1,IF(VALUE(MID(A1275,1,3))=898,3,4)))&amp;MID($D1275,1,5),'\PLAN DE ADQUISICIONES\[MOVILIDAD.xlsx]Hoja1'!#REF!,4,0)&lt;0</xm:f>
            <x14:dxf>
              <font>
                <b val="0"/>
                <i val="0"/>
                <color theme="0"/>
              </font>
              <fill>
                <patternFill>
                  <bgColor rgb="FFFF0000"/>
                </patternFill>
              </fill>
              <border>
                <vertical/>
                <horizontal/>
              </border>
            </x14:dxf>
          </x14:cfRule>
          <xm:sqref>P1275</xm:sqref>
        </x14:conditionalFormatting>
        <x14:conditionalFormatting xmlns:xm="http://schemas.microsoft.com/office/excel/2006/main">
          <x14:cfRule type="expression" priority="694" id="{7ADB7658-309B-4A9D-A4DA-CBC5230F21A1}">
            <xm:f>VLOOKUP(VALUE(MID(A1273,1,IF(VALUE(MID(A1273,1,3))=898,3,4)))&amp;MID($D1273,1,5),'\PLAN DE ADQUISICIONES\[MOVILIDAD.xlsx]Hoja1'!#REF!,4,0)&lt;0</xm:f>
            <x14:dxf>
              <font>
                <b val="0"/>
                <i val="0"/>
                <color theme="0"/>
              </font>
              <fill>
                <patternFill>
                  <bgColor rgb="FFFF0000"/>
                </patternFill>
              </fill>
              <border>
                <vertical/>
                <horizontal/>
              </border>
            </x14:dxf>
          </x14:cfRule>
          <xm:sqref>P1273</xm:sqref>
        </x14:conditionalFormatting>
        <x14:conditionalFormatting xmlns:xm="http://schemas.microsoft.com/office/excel/2006/main">
          <x14:cfRule type="expression" priority="693" id="{56E36351-FA23-4EB7-9A42-B58A141E09B4}">
            <xm:f>VLOOKUP(VALUE(MID(A1269,1,IF(VALUE(MID(A1269,1,3))=898,3,4)))&amp;MID($D1269,1,5),'\PLAN DE ADQUISICIONES\[MOVILIDAD.xlsx]Hoja1'!#REF!,4,0)&lt;0</xm:f>
            <x14:dxf>
              <font>
                <b val="0"/>
                <i val="0"/>
                <color theme="0"/>
              </font>
              <fill>
                <patternFill>
                  <bgColor rgb="FFFF0000"/>
                </patternFill>
              </fill>
              <border>
                <vertical/>
                <horizontal/>
              </border>
            </x14:dxf>
          </x14:cfRule>
          <xm:sqref>P1269:P1271</xm:sqref>
        </x14:conditionalFormatting>
        <x14:conditionalFormatting xmlns:xm="http://schemas.microsoft.com/office/excel/2006/main">
          <x14:cfRule type="expression" priority="692" id="{7625DC1E-3C67-42E1-9BC3-A330335C78A5}">
            <xm:f>VLOOKUP(VALUE(MID(A1267,1,IF(VALUE(MID(A1267,1,3))=898,3,4)))&amp;MID($D1267,1,5),'\PLAN DE ADQUISICIONES\[MOVILIDAD.xlsx]Hoja1'!#REF!,4,0)&lt;0</xm:f>
            <x14:dxf>
              <font>
                <b val="0"/>
                <i val="0"/>
                <color theme="0"/>
              </font>
              <fill>
                <patternFill>
                  <bgColor rgb="FFFF0000"/>
                </patternFill>
              </fill>
              <border>
                <vertical/>
                <horizontal/>
              </border>
            </x14:dxf>
          </x14:cfRule>
          <xm:sqref>P1267</xm:sqref>
        </x14:conditionalFormatting>
        <x14:conditionalFormatting xmlns:xm="http://schemas.microsoft.com/office/excel/2006/main">
          <x14:cfRule type="expression" priority="691" id="{949C803B-E623-4F16-AF72-3EF18567954A}">
            <xm:f>VLOOKUP(VALUE(MID(A1265,1,IF(VALUE(MID(A1265,1,3))=898,3,4)))&amp;MID($D1265,1,5),'\PLAN DE ADQUISICIONES\[MOVILIDAD.xlsx]Hoja1'!#REF!,4,0)&lt;0</xm:f>
            <x14:dxf>
              <font>
                <b val="0"/>
                <i val="0"/>
                <color theme="0"/>
              </font>
              <fill>
                <patternFill>
                  <bgColor rgb="FFFF0000"/>
                </patternFill>
              </fill>
              <border>
                <vertical/>
                <horizontal/>
              </border>
            </x14:dxf>
          </x14:cfRule>
          <xm:sqref>P1265</xm:sqref>
        </x14:conditionalFormatting>
        <x14:conditionalFormatting xmlns:xm="http://schemas.microsoft.com/office/excel/2006/main">
          <x14:cfRule type="expression" priority="690" id="{8ECE33ED-43E8-4B13-BECD-97EB4CE8EFC2}">
            <xm:f>VLOOKUP(VALUE(MID(A1281,1,IF(VALUE(MID(A1281,1,3))=898,3,4)))&amp;MID($D1281,1,5),'\PLAN DE ADQUISICIONES\[MOVILIDAD.xlsx]Hoja1'!#REF!,4,0)&lt;0</xm:f>
            <x14:dxf>
              <font>
                <b val="0"/>
                <i val="0"/>
                <color theme="0"/>
              </font>
              <fill>
                <patternFill>
                  <bgColor rgb="FFFF0000"/>
                </patternFill>
              </fill>
              <border>
                <vertical/>
                <horizontal/>
              </border>
            </x14:dxf>
          </x14:cfRule>
          <xm:sqref>P1368:P1374 P1376:P1389 P1281</xm:sqref>
        </x14:conditionalFormatting>
        <x14:conditionalFormatting xmlns:xm="http://schemas.microsoft.com/office/excel/2006/main">
          <x14:cfRule type="expression" priority="689" id="{F0171A9D-7540-43FC-8CAA-7F053CFCA597}">
            <xm:f>VLOOKUP(VALUE(MID(A1283,1,IF(VALUE(MID(A1283,1,3))=898,3,4)))&amp;MID($D1283,1,5),'\PLAN DE ADQUISICIONES\[MOVILIDAD.xlsx]Hoja1'!#REF!,4,0)&lt;0</xm:f>
            <x14:dxf>
              <font>
                <b val="0"/>
                <i val="0"/>
                <color theme="0"/>
              </font>
              <fill>
                <patternFill>
                  <bgColor rgb="FFFF0000"/>
                </patternFill>
              </fill>
              <border>
                <vertical/>
                <horizontal/>
              </border>
            </x14:dxf>
          </x14:cfRule>
          <xm:sqref>P1283</xm:sqref>
        </x14:conditionalFormatting>
        <x14:conditionalFormatting xmlns:xm="http://schemas.microsoft.com/office/excel/2006/main">
          <x14:cfRule type="expression" priority="688" id="{0223B164-A24B-43E5-9D58-0A98322336AD}">
            <xm:f>VLOOKUP(VALUE(MID(A1285,1,IF(VALUE(MID(A1285,1,3))=898,3,4)))&amp;MID($D1285,1,5),'\PLAN DE ADQUISICIONES\[MOVILIDAD.xlsx]Hoja1'!#REF!,4,0)&lt;0</xm:f>
            <x14:dxf>
              <font>
                <b val="0"/>
                <i val="0"/>
                <color theme="0"/>
              </font>
              <fill>
                <patternFill>
                  <bgColor rgb="FFFF0000"/>
                </patternFill>
              </fill>
              <border>
                <vertical/>
                <horizontal/>
              </border>
            </x14:dxf>
          </x14:cfRule>
          <xm:sqref>P1285</xm:sqref>
        </x14:conditionalFormatting>
        <x14:conditionalFormatting xmlns:xm="http://schemas.microsoft.com/office/excel/2006/main">
          <x14:cfRule type="expression" priority="687" id="{5FFD0B6F-A79A-4E52-B62F-DD110B92D869}">
            <xm:f>VLOOKUP(VALUE(MID(A1287,1,IF(VALUE(MID(A1287,1,3))=898,3,4)))&amp;MID($D1287,1,5),'\PLAN DE ADQUISICIONES\[MOVILIDAD.xlsx]Hoja1'!#REF!,4,0)&lt;0</xm:f>
            <x14:dxf>
              <font>
                <b val="0"/>
                <i val="0"/>
                <color theme="0"/>
              </font>
              <fill>
                <patternFill>
                  <bgColor rgb="FFFF0000"/>
                </patternFill>
              </fill>
              <border>
                <vertical/>
                <horizontal/>
              </border>
            </x14:dxf>
          </x14:cfRule>
          <xm:sqref>P1287</xm:sqref>
        </x14:conditionalFormatting>
        <x14:conditionalFormatting xmlns:xm="http://schemas.microsoft.com/office/excel/2006/main">
          <x14:cfRule type="expression" priority="686" id="{3FBDB27F-7235-4C03-BAC3-87A853749A01}">
            <xm:f>VLOOKUP(VALUE(MID(A1289,1,IF(VALUE(MID(A1289,1,3))=898,3,4)))&amp;MID($D1289,1,5),'\PLAN DE ADQUISICIONES\[MOVILIDAD.xlsx]Hoja1'!#REF!,4,0)&lt;0</xm:f>
            <x14:dxf>
              <font>
                <b val="0"/>
                <i val="0"/>
                <color theme="0"/>
              </font>
              <fill>
                <patternFill>
                  <bgColor rgb="FFFF0000"/>
                </patternFill>
              </fill>
              <border>
                <vertical/>
                <horizontal/>
              </border>
            </x14:dxf>
          </x14:cfRule>
          <xm:sqref>P1289</xm:sqref>
        </x14:conditionalFormatting>
        <x14:conditionalFormatting xmlns:xm="http://schemas.microsoft.com/office/excel/2006/main">
          <x14:cfRule type="expression" priority="685" id="{98BC0B01-FD27-4E11-8505-B5CC1E129C16}">
            <xm:f>VLOOKUP(VALUE(MID(A1291,1,IF(VALUE(MID(A1291,1,3))=898,3,4)))&amp;MID($D1291,1,5),'\PLAN DE ADQUISICIONES\[MOVILIDAD.xlsx]Hoja1'!#REF!,4,0)&lt;0</xm:f>
            <x14:dxf>
              <font>
                <b val="0"/>
                <i val="0"/>
                <color theme="0"/>
              </font>
              <fill>
                <patternFill>
                  <bgColor rgb="FFFF0000"/>
                </patternFill>
              </fill>
              <border>
                <vertical/>
                <horizontal/>
              </border>
            </x14:dxf>
          </x14:cfRule>
          <xm:sqref>P1291</xm:sqref>
        </x14:conditionalFormatting>
        <x14:conditionalFormatting xmlns:xm="http://schemas.microsoft.com/office/excel/2006/main">
          <x14:cfRule type="expression" priority="684" id="{F1FA0C85-5AE8-4231-BF0C-EB4468EFEE26}">
            <xm:f>VLOOKUP(VALUE(MID(A1294,1,IF(VALUE(MID(A1294,1,3))=898,3,4)))&amp;MID($D1294,1,5),'\PLAN DE ADQUISICIONES\[MOVILIDAD.xlsx]Hoja1'!#REF!,4,0)&lt;0</xm:f>
            <x14:dxf>
              <font>
                <b val="0"/>
                <i val="0"/>
                <color theme="0"/>
              </font>
              <fill>
                <patternFill>
                  <bgColor rgb="FFFF0000"/>
                </patternFill>
              </fill>
              <border>
                <vertical/>
                <horizontal/>
              </border>
            </x14:dxf>
          </x14:cfRule>
          <xm:sqref>P1294</xm:sqref>
        </x14:conditionalFormatting>
        <x14:conditionalFormatting xmlns:xm="http://schemas.microsoft.com/office/excel/2006/main">
          <x14:cfRule type="expression" priority="683" id="{36333781-151E-414A-837A-29D531A3B9E5}">
            <xm:f>VLOOKUP(VALUE(MID(A1296,1,IF(VALUE(MID(A1296,1,3))=898,3,4)))&amp;MID($D1296,1,5),'\PLAN DE ADQUISICIONES\[MOVILIDAD.xlsx]Hoja1'!#REF!,4,0)&lt;0</xm:f>
            <x14:dxf>
              <font>
                <b val="0"/>
                <i val="0"/>
                <color theme="0"/>
              </font>
              <fill>
                <patternFill>
                  <bgColor rgb="FFFF0000"/>
                </patternFill>
              </fill>
              <border>
                <vertical/>
                <horizontal/>
              </border>
            </x14:dxf>
          </x14:cfRule>
          <xm:sqref>P1296</xm:sqref>
        </x14:conditionalFormatting>
        <x14:conditionalFormatting xmlns:xm="http://schemas.microsoft.com/office/excel/2006/main">
          <x14:cfRule type="expression" priority="682" id="{9947FF08-5508-4A0C-8F82-E6D0AF4DA473}">
            <xm:f>VLOOKUP(VALUE(MID(A1298,1,IF(VALUE(MID(A1298,1,3))=898,3,4)))&amp;MID($D1298,1,5),'\PLAN DE ADQUISICIONES\[MOVILIDAD.xlsx]Hoja1'!#REF!,4,0)&lt;0</xm:f>
            <x14:dxf>
              <font>
                <b val="0"/>
                <i val="0"/>
                <color theme="0"/>
              </font>
              <fill>
                <patternFill>
                  <bgColor rgb="FFFF0000"/>
                </patternFill>
              </fill>
              <border>
                <vertical/>
                <horizontal/>
              </border>
            </x14:dxf>
          </x14:cfRule>
          <xm:sqref>P1298</xm:sqref>
        </x14:conditionalFormatting>
        <x14:conditionalFormatting xmlns:xm="http://schemas.microsoft.com/office/excel/2006/main">
          <x14:cfRule type="expression" priority="681" id="{402E14C2-75ED-4509-B27D-0AD7F2D4D328}">
            <xm:f>VLOOKUP(VALUE(MID(A1300,1,IF(VALUE(MID(A1300,1,3))=898,3,4)))&amp;MID($D1300,1,5),'\PLAN DE ADQUISICIONES\[MOVILIDAD.xlsx]Hoja1'!#REF!,4,0)&lt;0</xm:f>
            <x14:dxf>
              <font>
                <b val="0"/>
                <i val="0"/>
                <color theme="0"/>
              </font>
              <fill>
                <patternFill>
                  <bgColor rgb="FFFF0000"/>
                </patternFill>
              </fill>
              <border>
                <vertical/>
                <horizontal/>
              </border>
            </x14:dxf>
          </x14:cfRule>
          <xm:sqref>P1300</xm:sqref>
        </x14:conditionalFormatting>
        <x14:conditionalFormatting xmlns:xm="http://schemas.microsoft.com/office/excel/2006/main">
          <x14:cfRule type="expression" priority="680" id="{B90C0FDD-A4F6-4F23-A1CC-FC4548D3DB70}">
            <xm:f>VLOOKUP(VALUE(MID(A1302,1,IF(VALUE(MID(A1302,1,3))=898,3,4)))&amp;MID($D1302,1,5),'\PLAN DE ADQUISICIONES\[MOVILIDAD.xlsx]Hoja1'!#REF!,4,0)&lt;0</xm:f>
            <x14:dxf>
              <font>
                <b val="0"/>
                <i val="0"/>
                <color theme="0"/>
              </font>
              <fill>
                <patternFill>
                  <bgColor rgb="FFFF0000"/>
                </patternFill>
              </fill>
              <border>
                <vertical/>
                <horizontal/>
              </border>
            </x14:dxf>
          </x14:cfRule>
          <xm:sqref>P1302</xm:sqref>
        </x14:conditionalFormatting>
        <x14:conditionalFormatting xmlns:xm="http://schemas.microsoft.com/office/excel/2006/main">
          <x14:cfRule type="expression" priority="679" id="{FB0B133F-DC02-4030-B120-545533CEF804}">
            <xm:f>VLOOKUP(VALUE(MID(A1304,1,IF(VALUE(MID(A1304,1,3))=898,3,4)))&amp;MID($D1304,1,5),'\PLAN DE ADQUISICIONES\[MOVILIDAD.xlsx]Hoja1'!#REF!,4,0)&lt;0</xm:f>
            <x14:dxf>
              <font>
                <b val="0"/>
                <i val="0"/>
                <color theme="0"/>
              </font>
              <fill>
                <patternFill>
                  <bgColor rgb="FFFF0000"/>
                </patternFill>
              </fill>
              <border>
                <vertical/>
                <horizontal/>
              </border>
            </x14:dxf>
          </x14:cfRule>
          <xm:sqref>P1304</xm:sqref>
        </x14:conditionalFormatting>
        <x14:conditionalFormatting xmlns:xm="http://schemas.microsoft.com/office/excel/2006/main">
          <x14:cfRule type="expression" priority="678" id="{10A9366F-8FA9-45E8-8C0C-A3BF29129E9C}">
            <xm:f>VLOOKUP(VALUE(MID(A1306,1,IF(VALUE(MID(A1306,1,3))=898,3,4)))&amp;MID($D1306,1,5),'\PLAN DE ADQUISICIONES\[MOVILIDAD.xlsx]Hoja1'!#REF!,4,0)&lt;0</xm:f>
            <x14:dxf>
              <font>
                <b val="0"/>
                <i val="0"/>
                <color theme="0"/>
              </font>
              <fill>
                <patternFill>
                  <bgColor rgb="FFFF0000"/>
                </patternFill>
              </fill>
              <border>
                <vertical/>
                <horizontal/>
              </border>
            </x14:dxf>
          </x14:cfRule>
          <xm:sqref>P1306</xm:sqref>
        </x14:conditionalFormatting>
        <x14:conditionalFormatting xmlns:xm="http://schemas.microsoft.com/office/excel/2006/main">
          <x14:cfRule type="expression" priority="677" id="{8A25DD93-0DC6-4EEC-B338-0A7BBE2FC91B}">
            <xm:f>VLOOKUP(VALUE(MID(A1310,1,IF(VALUE(MID(A1310,1,3))=898,3,4)))&amp;MID($D1310,1,5),'\PLAN DE ADQUISICIONES\[MOVILIDAD.xlsx]Hoja1'!#REF!,4,0)&lt;0</xm:f>
            <x14:dxf>
              <font>
                <b val="0"/>
                <i val="0"/>
                <color theme="0"/>
              </font>
              <fill>
                <patternFill>
                  <bgColor rgb="FFFF0000"/>
                </patternFill>
              </fill>
              <border>
                <vertical/>
                <horizontal/>
              </border>
            </x14:dxf>
          </x14:cfRule>
          <xm:sqref>P1310</xm:sqref>
        </x14:conditionalFormatting>
        <x14:conditionalFormatting xmlns:xm="http://schemas.microsoft.com/office/excel/2006/main">
          <x14:cfRule type="expression" priority="676" id="{A04544F0-5220-4759-B71B-9B12A06672BA}">
            <xm:f>VLOOKUP(VALUE(MID(A1312,1,IF(VALUE(MID(A1312,1,3))=898,3,4)))&amp;MID($D1312,1,5),'\PLAN DE ADQUISICIONES\[MOVILIDAD.xlsx]Hoja1'!#REF!,4,0)&lt;0</xm:f>
            <x14:dxf>
              <font>
                <b val="0"/>
                <i val="0"/>
                <color theme="0"/>
              </font>
              <fill>
                <patternFill>
                  <bgColor rgb="FFFF0000"/>
                </patternFill>
              </fill>
              <border>
                <vertical/>
                <horizontal/>
              </border>
            </x14:dxf>
          </x14:cfRule>
          <xm:sqref>P1312</xm:sqref>
        </x14:conditionalFormatting>
        <x14:conditionalFormatting xmlns:xm="http://schemas.microsoft.com/office/excel/2006/main">
          <x14:cfRule type="expression" priority="675" id="{C2C1B417-571B-4982-9600-56C249B50456}">
            <xm:f>VLOOKUP(VALUE(MID(A1316,1,IF(VALUE(MID(A1316,1,3))=898,3,4)))&amp;MID($D1316,1,5),'\PLAN DE ADQUISICIONES\[MOVILIDAD.xlsx]Hoja1'!#REF!,4,0)&lt;0</xm:f>
            <x14:dxf>
              <font>
                <b val="0"/>
                <i val="0"/>
                <color theme="0"/>
              </font>
              <fill>
                <patternFill>
                  <bgColor rgb="FFFF0000"/>
                </patternFill>
              </fill>
              <border>
                <vertical/>
                <horizontal/>
              </border>
            </x14:dxf>
          </x14:cfRule>
          <xm:sqref>P1316</xm:sqref>
        </x14:conditionalFormatting>
        <x14:conditionalFormatting xmlns:xm="http://schemas.microsoft.com/office/excel/2006/main">
          <x14:cfRule type="expression" priority="674" id="{BC05ECE0-D90E-4DBE-8A8F-BD2ECF630DE0}">
            <xm:f>VLOOKUP(VALUE(MID(A1318,1,IF(VALUE(MID(A1318,1,3))=898,3,4)))&amp;MID($D1318,1,5),'\PLAN DE ADQUISICIONES\[MOVILIDAD.xlsx]Hoja1'!#REF!,4,0)&lt;0</xm:f>
            <x14:dxf>
              <font>
                <b val="0"/>
                <i val="0"/>
                <color theme="0"/>
              </font>
              <fill>
                <patternFill>
                  <bgColor rgb="FFFF0000"/>
                </patternFill>
              </fill>
              <border>
                <vertical/>
                <horizontal/>
              </border>
            </x14:dxf>
          </x14:cfRule>
          <xm:sqref>P1318</xm:sqref>
        </x14:conditionalFormatting>
        <x14:conditionalFormatting xmlns:xm="http://schemas.microsoft.com/office/excel/2006/main">
          <x14:cfRule type="expression" priority="673" id="{DD99BB5A-F0E3-4828-9955-BEE6C7D386FA}">
            <xm:f>VLOOKUP(VALUE(MID(A1320,1,IF(VALUE(MID(A1320,1,3))=898,3,4)))&amp;MID($D1320,1,5),'\PLAN DE ADQUISICIONES\[MOVILIDAD.xlsx]Hoja1'!#REF!,4,0)&lt;0</xm:f>
            <x14:dxf>
              <font>
                <b val="0"/>
                <i val="0"/>
                <color theme="0"/>
              </font>
              <fill>
                <patternFill>
                  <bgColor rgb="FFFF0000"/>
                </patternFill>
              </fill>
              <border>
                <vertical/>
                <horizontal/>
              </border>
            </x14:dxf>
          </x14:cfRule>
          <xm:sqref>P1320</xm:sqref>
        </x14:conditionalFormatting>
        <x14:conditionalFormatting xmlns:xm="http://schemas.microsoft.com/office/excel/2006/main">
          <x14:cfRule type="expression" priority="672" id="{9CAFBBDE-395F-4FBD-8DF3-1C4124F03CE1}">
            <xm:f>VLOOKUP(VALUE(MID(A1322,1,IF(VALUE(MID(A1322,1,3))=898,3,4)))&amp;MID($D1322,1,5),'\PLAN DE ADQUISICIONES\[MOVILIDAD.xlsx]Hoja1'!#REF!,4,0)&lt;0</xm:f>
            <x14:dxf>
              <font>
                <b val="0"/>
                <i val="0"/>
                <color theme="0"/>
              </font>
              <fill>
                <patternFill>
                  <bgColor rgb="FFFF0000"/>
                </patternFill>
              </fill>
              <border>
                <vertical/>
                <horizontal/>
              </border>
            </x14:dxf>
          </x14:cfRule>
          <xm:sqref>P1322</xm:sqref>
        </x14:conditionalFormatting>
        <x14:conditionalFormatting xmlns:xm="http://schemas.microsoft.com/office/excel/2006/main">
          <x14:cfRule type="expression" priority="671" id="{8E2ED24F-DB72-4094-99DA-516DE74AE37A}">
            <xm:f>VLOOKUP(VALUE(MID(A1324,1,IF(VALUE(MID(A1324,1,3))=898,3,4)))&amp;MID($D1324,1,5),'\PLAN DE ADQUISICIONES\[MOVILIDAD.xlsx]Hoja1'!#REF!,4,0)&lt;0</xm:f>
            <x14:dxf>
              <font>
                <b val="0"/>
                <i val="0"/>
                <color theme="0"/>
              </font>
              <fill>
                <patternFill>
                  <bgColor rgb="FFFF0000"/>
                </patternFill>
              </fill>
              <border>
                <vertical/>
                <horizontal/>
              </border>
            </x14:dxf>
          </x14:cfRule>
          <xm:sqref>P1324</xm:sqref>
        </x14:conditionalFormatting>
        <x14:conditionalFormatting xmlns:xm="http://schemas.microsoft.com/office/excel/2006/main">
          <x14:cfRule type="expression" priority="670" id="{3608D77D-3EC7-458C-98B7-AF5381C1A29C}">
            <xm:f>VLOOKUP(VALUE(MID(A1326,1,IF(VALUE(MID(A1326,1,3))=898,3,4)))&amp;MID($D1326,1,5),'\PLAN DE ADQUISICIONES\[MOVILIDAD.xlsx]Hoja1'!#REF!,4,0)&lt;0</xm:f>
            <x14:dxf>
              <font>
                <b val="0"/>
                <i val="0"/>
                <color theme="0"/>
              </font>
              <fill>
                <patternFill>
                  <bgColor rgb="FFFF0000"/>
                </patternFill>
              </fill>
              <border>
                <vertical/>
                <horizontal/>
              </border>
            </x14:dxf>
          </x14:cfRule>
          <xm:sqref>P1326</xm:sqref>
        </x14:conditionalFormatting>
        <x14:conditionalFormatting xmlns:xm="http://schemas.microsoft.com/office/excel/2006/main">
          <x14:cfRule type="expression" priority="669" id="{F31D647C-0A81-45E7-B446-4C2D29690FCA}">
            <xm:f>VLOOKUP(VALUE(MID(A1341,1,IF(VALUE(MID(A1341,1,3))=898,3,4)))&amp;MID($D1341,1,5),'\PLAN DE ADQUISICIONES\[MOVILIDAD.xlsx]Hoja1'!#REF!,4,0)&lt;0</xm:f>
            <x14:dxf>
              <font>
                <b val="0"/>
                <i val="0"/>
                <color theme="0"/>
              </font>
              <fill>
                <patternFill>
                  <bgColor rgb="FFFF0000"/>
                </patternFill>
              </fill>
              <border>
                <vertical/>
                <horizontal/>
              </border>
            </x14:dxf>
          </x14:cfRule>
          <xm:sqref>P1341</xm:sqref>
        </x14:conditionalFormatting>
        <x14:conditionalFormatting xmlns:xm="http://schemas.microsoft.com/office/excel/2006/main">
          <x14:cfRule type="expression" priority="668" id="{8219328D-AA1B-4E27-9DB1-448CD8EF03D3}">
            <xm:f>VLOOKUP(VALUE(MID(A1327,1,IF(VALUE(MID(A1327,1,3))=898,3,4)))&amp;MID($D1327,1,5),'\PLAN DE ADQUISICIONES\[MOVILIDAD.xlsx]Hoja1'!#REF!,4,0)&lt;0</xm:f>
            <x14:dxf>
              <font>
                <b val="0"/>
                <i val="0"/>
                <color theme="0"/>
              </font>
              <fill>
                <patternFill>
                  <bgColor rgb="FFFF0000"/>
                </patternFill>
              </fill>
              <border>
                <vertical/>
                <horizontal/>
              </border>
            </x14:dxf>
          </x14:cfRule>
          <xm:sqref>P1327</xm:sqref>
        </x14:conditionalFormatting>
        <x14:conditionalFormatting xmlns:xm="http://schemas.microsoft.com/office/excel/2006/main">
          <x14:cfRule type="expression" priority="667" id="{EE676C2B-2C5F-48FF-9FE7-4FEC65052097}">
            <xm:f>VLOOKUP(VALUE(MID(A1325,1,IF(VALUE(MID(A1325,1,3))=898,3,4)))&amp;MID($D1325,1,5),'\PLAN DE ADQUISICIONES\[MOVILIDAD.xlsx]Hoja1'!#REF!,4,0)&lt;0</xm:f>
            <x14:dxf>
              <font>
                <b val="0"/>
                <i val="0"/>
                <color theme="0"/>
              </font>
              <fill>
                <patternFill>
                  <bgColor rgb="FFFF0000"/>
                </patternFill>
              </fill>
              <border>
                <vertical/>
                <horizontal/>
              </border>
            </x14:dxf>
          </x14:cfRule>
          <xm:sqref>P1325</xm:sqref>
        </x14:conditionalFormatting>
        <x14:conditionalFormatting xmlns:xm="http://schemas.microsoft.com/office/excel/2006/main">
          <x14:cfRule type="expression" priority="666" id="{84E2E8FD-D8C9-48D0-8020-95F104443956}">
            <xm:f>VLOOKUP(VALUE(MID(A1323,1,IF(VALUE(MID(A1323,1,3))=898,3,4)))&amp;MID($D1323,1,5),'\PLAN DE ADQUISICIONES\[MOVILIDAD.xlsx]Hoja1'!#REF!,4,0)&lt;0</xm:f>
            <x14:dxf>
              <font>
                <b val="0"/>
                <i val="0"/>
                <color theme="0"/>
              </font>
              <fill>
                <patternFill>
                  <bgColor rgb="FFFF0000"/>
                </patternFill>
              </fill>
              <border>
                <vertical/>
                <horizontal/>
              </border>
            </x14:dxf>
          </x14:cfRule>
          <xm:sqref>P1323</xm:sqref>
        </x14:conditionalFormatting>
        <x14:conditionalFormatting xmlns:xm="http://schemas.microsoft.com/office/excel/2006/main">
          <x14:cfRule type="expression" priority="665" id="{26557403-42C0-4267-9643-4ECF4722B6EB}">
            <xm:f>VLOOKUP(VALUE(MID(A1321,1,IF(VALUE(MID(A1321,1,3))=898,3,4)))&amp;MID($D1321,1,5),'\PLAN DE ADQUISICIONES\[MOVILIDAD.xlsx]Hoja1'!#REF!,4,0)&lt;0</xm:f>
            <x14:dxf>
              <font>
                <b val="0"/>
                <i val="0"/>
                <color theme="0"/>
              </font>
              <fill>
                <patternFill>
                  <bgColor rgb="FFFF0000"/>
                </patternFill>
              </fill>
              <border>
                <vertical/>
                <horizontal/>
              </border>
            </x14:dxf>
          </x14:cfRule>
          <xm:sqref>P1321</xm:sqref>
        </x14:conditionalFormatting>
        <x14:conditionalFormatting xmlns:xm="http://schemas.microsoft.com/office/excel/2006/main">
          <x14:cfRule type="expression" priority="664" id="{339CA1E1-3629-468D-9B1C-EE88DC16A517}">
            <xm:f>VLOOKUP(VALUE(MID(A1319,1,IF(VALUE(MID(A1319,1,3))=898,3,4)))&amp;MID($D1319,1,5),'\PLAN DE ADQUISICIONES\[MOVILIDAD.xlsx]Hoja1'!#REF!,4,0)&lt;0</xm:f>
            <x14:dxf>
              <font>
                <b val="0"/>
                <i val="0"/>
                <color theme="0"/>
              </font>
              <fill>
                <patternFill>
                  <bgColor rgb="FFFF0000"/>
                </patternFill>
              </fill>
              <border>
                <vertical/>
                <horizontal/>
              </border>
            </x14:dxf>
          </x14:cfRule>
          <xm:sqref>P1319</xm:sqref>
        </x14:conditionalFormatting>
        <x14:conditionalFormatting xmlns:xm="http://schemas.microsoft.com/office/excel/2006/main">
          <x14:cfRule type="expression" priority="663" id="{55EE7459-4C9D-4CCB-BD83-457E16F983DD}">
            <xm:f>VLOOKUP(VALUE(MID(A1317,1,IF(VALUE(MID(A1317,1,3))=898,3,4)))&amp;MID($D1317,1,5),'\PLAN DE ADQUISICIONES\[MOVILIDAD.xlsx]Hoja1'!#REF!,4,0)&lt;0</xm:f>
            <x14:dxf>
              <font>
                <b val="0"/>
                <i val="0"/>
                <color theme="0"/>
              </font>
              <fill>
                <patternFill>
                  <bgColor rgb="FFFF0000"/>
                </patternFill>
              </fill>
              <border>
                <vertical/>
                <horizontal/>
              </border>
            </x14:dxf>
          </x14:cfRule>
          <xm:sqref>P1317</xm:sqref>
        </x14:conditionalFormatting>
        <x14:conditionalFormatting xmlns:xm="http://schemas.microsoft.com/office/excel/2006/main">
          <x14:cfRule type="expression" priority="662" id="{72342A26-7ED0-4CC5-B1D3-89EE7F335301}">
            <xm:f>VLOOKUP(VALUE(MID(A1315,1,IF(VALUE(MID(A1315,1,3))=898,3,4)))&amp;MID($D1315,1,5),'\PLAN DE ADQUISICIONES\[MOVILIDAD.xlsx]Hoja1'!#REF!,4,0)&lt;0</xm:f>
            <x14:dxf>
              <font>
                <b val="0"/>
                <i val="0"/>
                <color theme="0"/>
              </font>
              <fill>
                <patternFill>
                  <bgColor rgb="FFFF0000"/>
                </patternFill>
              </fill>
              <border>
                <vertical/>
                <horizontal/>
              </border>
            </x14:dxf>
          </x14:cfRule>
          <xm:sqref>P1315</xm:sqref>
        </x14:conditionalFormatting>
        <x14:conditionalFormatting xmlns:xm="http://schemas.microsoft.com/office/excel/2006/main">
          <x14:cfRule type="expression" priority="661" id="{DAD64E61-985C-4B6B-A34C-4F18F448009C}">
            <xm:f>VLOOKUP(VALUE(MID(A1311,1,IF(VALUE(MID(A1311,1,3))=898,3,4)))&amp;MID($D1311,1,5),'\PLAN DE ADQUISICIONES\[MOVILIDAD.xlsx]Hoja1'!#REF!,4,0)&lt;0</xm:f>
            <x14:dxf>
              <font>
                <b val="0"/>
                <i val="0"/>
                <color theme="0"/>
              </font>
              <fill>
                <patternFill>
                  <bgColor rgb="FFFF0000"/>
                </patternFill>
              </fill>
              <border>
                <vertical/>
                <horizontal/>
              </border>
            </x14:dxf>
          </x14:cfRule>
          <xm:sqref>P1311</xm:sqref>
        </x14:conditionalFormatting>
        <x14:conditionalFormatting xmlns:xm="http://schemas.microsoft.com/office/excel/2006/main">
          <x14:cfRule type="expression" priority="660" id="{CCE82796-629D-4B16-B843-1D2188B50F27}">
            <xm:f>VLOOKUP(VALUE(MID(A1307,1,IF(VALUE(MID(A1307,1,3))=898,3,4)))&amp;MID($D1307,1,5),'\PLAN DE ADQUISICIONES\[MOVILIDAD.xlsx]Hoja1'!#REF!,4,0)&lt;0</xm:f>
            <x14:dxf>
              <font>
                <b val="0"/>
                <i val="0"/>
                <color theme="0"/>
              </font>
              <fill>
                <patternFill>
                  <bgColor rgb="FFFF0000"/>
                </patternFill>
              </fill>
              <border>
                <vertical/>
                <horizontal/>
              </border>
            </x14:dxf>
          </x14:cfRule>
          <xm:sqref>P1307</xm:sqref>
        </x14:conditionalFormatting>
        <x14:conditionalFormatting xmlns:xm="http://schemas.microsoft.com/office/excel/2006/main">
          <x14:cfRule type="expression" priority="659" id="{6EDF00B3-4508-4529-A3BE-9ECF1F65A763}">
            <xm:f>VLOOKUP(VALUE(MID(A1305,1,IF(VALUE(MID(A1305,1,3))=898,3,4)))&amp;MID($D1305,1,5),'\PLAN DE ADQUISICIONES\[MOVILIDAD.xlsx]Hoja1'!#REF!,4,0)&lt;0</xm:f>
            <x14:dxf>
              <font>
                <b val="0"/>
                <i val="0"/>
                <color theme="0"/>
              </font>
              <fill>
                <patternFill>
                  <bgColor rgb="FFFF0000"/>
                </patternFill>
              </fill>
              <border>
                <vertical/>
                <horizontal/>
              </border>
            </x14:dxf>
          </x14:cfRule>
          <xm:sqref>P1305</xm:sqref>
        </x14:conditionalFormatting>
        <x14:conditionalFormatting xmlns:xm="http://schemas.microsoft.com/office/excel/2006/main">
          <x14:cfRule type="expression" priority="658" id="{8B3E3C92-5661-4521-B5ED-3E938A83F728}">
            <xm:f>VLOOKUP(VALUE(MID(A1303,1,IF(VALUE(MID(A1303,1,3))=898,3,4)))&amp;MID($D1303,1,5),'\PLAN DE ADQUISICIONES\[MOVILIDAD.xlsx]Hoja1'!#REF!,4,0)&lt;0</xm:f>
            <x14:dxf>
              <font>
                <b val="0"/>
                <i val="0"/>
                <color theme="0"/>
              </font>
              <fill>
                <patternFill>
                  <bgColor rgb="FFFF0000"/>
                </patternFill>
              </fill>
              <border>
                <vertical/>
                <horizontal/>
              </border>
            </x14:dxf>
          </x14:cfRule>
          <xm:sqref>P1303</xm:sqref>
        </x14:conditionalFormatting>
        <x14:conditionalFormatting xmlns:xm="http://schemas.microsoft.com/office/excel/2006/main">
          <x14:cfRule type="expression" priority="657" id="{61A9BED0-DBBD-434A-A6B5-85C0B398BDE4}">
            <xm:f>VLOOKUP(VALUE(MID(A1301,1,IF(VALUE(MID(A1301,1,3))=898,3,4)))&amp;MID($D1301,1,5),'\PLAN DE ADQUISICIONES\[MOVILIDAD.xlsx]Hoja1'!#REF!,4,0)&lt;0</xm:f>
            <x14:dxf>
              <font>
                <b val="0"/>
                <i val="0"/>
                <color theme="0"/>
              </font>
              <fill>
                <patternFill>
                  <bgColor rgb="FFFF0000"/>
                </patternFill>
              </fill>
              <border>
                <vertical/>
                <horizontal/>
              </border>
            </x14:dxf>
          </x14:cfRule>
          <xm:sqref>P1301</xm:sqref>
        </x14:conditionalFormatting>
        <x14:conditionalFormatting xmlns:xm="http://schemas.microsoft.com/office/excel/2006/main">
          <x14:cfRule type="expression" priority="656" id="{22BC33CE-F961-4609-AA02-0E717235C012}">
            <xm:f>VLOOKUP(VALUE(MID(A1299,1,IF(VALUE(MID(A1299,1,3))=898,3,4)))&amp;MID($D1299,1,5),'\PLAN DE ADQUISICIONES\[MOVILIDAD.xlsx]Hoja1'!#REF!,4,0)&lt;0</xm:f>
            <x14:dxf>
              <font>
                <b val="0"/>
                <i val="0"/>
                <color theme="0"/>
              </font>
              <fill>
                <patternFill>
                  <bgColor rgb="FFFF0000"/>
                </patternFill>
              </fill>
              <border>
                <vertical/>
                <horizontal/>
              </border>
            </x14:dxf>
          </x14:cfRule>
          <xm:sqref>P1299</xm:sqref>
        </x14:conditionalFormatting>
        <x14:conditionalFormatting xmlns:xm="http://schemas.microsoft.com/office/excel/2006/main">
          <x14:cfRule type="expression" priority="655" id="{3F130BD8-C592-4D28-9D88-4BF9807ADE72}">
            <xm:f>VLOOKUP(VALUE(MID(A1297,1,IF(VALUE(MID(A1297,1,3))=898,3,4)))&amp;MID($D1297,1,5),'\PLAN DE ADQUISICIONES\[MOVILIDAD.xlsx]Hoja1'!#REF!,4,0)&lt;0</xm:f>
            <x14:dxf>
              <font>
                <b val="0"/>
                <i val="0"/>
                <color theme="0"/>
              </font>
              <fill>
                <patternFill>
                  <bgColor rgb="FFFF0000"/>
                </patternFill>
              </fill>
              <border>
                <vertical/>
                <horizontal/>
              </border>
            </x14:dxf>
          </x14:cfRule>
          <xm:sqref>P1297</xm:sqref>
        </x14:conditionalFormatting>
        <x14:conditionalFormatting xmlns:xm="http://schemas.microsoft.com/office/excel/2006/main">
          <x14:cfRule type="expression" priority="654" id="{2A320E99-59C9-4215-A055-10E0E28F3387}">
            <xm:f>VLOOKUP(VALUE(MID(A1295,1,IF(VALUE(MID(A1295,1,3))=898,3,4)))&amp;MID($D1295,1,5),'\PLAN DE ADQUISICIONES\[MOVILIDAD.xlsx]Hoja1'!#REF!,4,0)&lt;0</xm:f>
            <x14:dxf>
              <font>
                <b val="0"/>
                <i val="0"/>
                <color theme="0"/>
              </font>
              <fill>
                <patternFill>
                  <bgColor rgb="FFFF0000"/>
                </patternFill>
              </fill>
              <border>
                <vertical/>
                <horizontal/>
              </border>
            </x14:dxf>
          </x14:cfRule>
          <xm:sqref>P1295</xm:sqref>
        </x14:conditionalFormatting>
        <x14:conditionalFormatting xmlns:xm="http://schemas.microsoft.com/office/excel/2006/main">
          <x14:cfRule type="expression" priority="653" id="{F4B4C558-D754-4553-A98D-B3692183CB79}">
            <xm:f>VLOOKUP(VALUE(MID(A1293,1,IF(VALUE(MID(A1293,1,3))=898,3,4)))&amp;MID($D1293,1,5),'\PLAN DE ADQUISICIONES\[MOVILIDAD.xlsx]Hoja1'!#REF!,4,0)&lt;0</xm:f>
            <x14:dxf>
              <font>
                <b val="0"/>
                <i val="0"/>
                <color theme="0"/>
              </font>
              <fill>
                <patternFill>
                  <bgColor rgb="FFFF0000"/>
                </patternFill>
              </fill>
              <border>
                <vertical/>
                <horizontal/>
              </border>
            </x14:dxf>
          </x14:cfRule>
          <xm:sqref>P1293</xm:sqref>
        </x14:conditionalFormatting>
        <x14:conditionalFormatting xmlns:xm="http://schemas.microsoft.com/office/excel/2006/main">
          <x14:cfRule type="expression" priority="652" id="{7B87B2FA-1991-4D6B-8F14-C71F24323872}">
            <xm:f>VLOOKUP(VALUE(MID(A1292,1,IF(VALUE(MID(A1292,1,3))=898,3,4)))&amp;MID($D1292,1,5),'\PLAN DE ADQUISICIONES\[MOVILIDAD.xlsx]Hoja1'!#REF!,4,0)&lt;0</xm:f>
            <x14:dxf>
              <font>
                <b val="0"/>
                <i val="0"/>
                <color theme="0"/>
              </font>
              <fill>
                <patternFill>
                  <bgColor rgb="FFFF0000"/>
                </patternFill>
              </fill>
              <border>
                <vertical/>
                <horizontal/>
              </border>
            </x14:dxf>
          </x14:cfRule>
          <xm:sqref>P1292</xm:sqref>
        </x14:conditionalFormatting>
        <x14:conditionalFormatting xmlns:xm="http://schemas.microsoft.com/office/excel/2006/main">
          <x14:cfRule type="expression" priority="651" id="{76A25D3D-888B-44DF-AE58-F5040D68F0B6}">
            <xm:f>VLOOKUP(VALUE(MID(A1290,1,IF(VALUE(MID(A1290,1,3))=898,3,4)))&amp;MID($D1290,1,5),'\PLAN DE ADQUISICIONES\[MOVILIDAD.xlsx]Hoja1'!#REF!,4,0)&lt;0</xm:f>
            <x14:dxf>
              <font>
                <b val="0"/>
                <i val="0"/>
                <color theme="0"/>
              </font>
              <fill>
                <patternFill>
                  <bgColor rgb="FFFF0000"/>
                </patternFill>
              </fill>
              <border>
                <vertical/>
                <horizontal/>
              </border>
            </x14:dxf>
          </x14:cfRule>
          <xm:sqref>P1290</xm:sqref>
        </x14:conditionalFormatting>
        <x14:conditionalFormatting xmlns:xm="http://schemas.microsoft.com/office/excel/2006/main">
          <x14:cfRule type="expression" priority="650" id="{B62028B0-5392-48B3-BAFB-00CD555496B1}">
            <xm:f>VLOOKUP(VALUE(MID(A1288,1,IF(VALUE(MID(A1288,1,3))=898,3,4)))&amp;MID($D1288,1,5),'\PLAN DE ADQUISICIONES\[MOVILIDAD.xlsx]Hoja1'!#REF!,4,0)&lt;0</xm:f>
            <x14:dxf>
              <font>
                <b val="0"/>
                <i val="0"/>
                <color theme="0"/>
              </font>
              <fill>
                <patternFill>
                  <bgColor rgb="FFFF0000"/>
                </patternFill>
              </fill>
              <border>
                <vertical/>
                <horizontal/>
              </border>
            </x14:dxf>
          </x14:cfRule>
          <xm:sqref>P1288</xm:sqref>
        </x14:conditionalFormatting>
        <x14:conditionalFormatting xmlns:xm="http://schemas.microsoft.com/office/excel/2006/main">
          <x14:cfRule type="expression" priority="649" id="{91099E90-328D-40E5-8602-DD16B13A586A}">
            <xm:f>VLOOKUP(VALUE(MID(A1286,1,IF(VALUE(MID(A1286,1,3))=898,3,4)))&amp;MID($D1286,1,5),'\PLAN DE ADQUISICIONES\[MOVILIDAD.xlsx]Hoja1'!#REF!,4,0)&lt;0</xm:f>
            <x14:dxf>
              <font>
                <b val="0"/>
                <i val="0"/>
                <color theme="0"/>
              </font>
              <fill>
                <patternFill>
                  <bgColor rgb="FFFF0000"/>
                </patternFill>
              </fill>
              <border>
                <vertical/>
                <horizontal/>
              </border>
            </x14:dxf>
          </x14:cfRule>
          <xm:sqref>P1286</xm:sqref>
        </x14:conditionalFormatting>
        <x14:conditionalFormatting xmlns:xm="http://schemas.microsoft.com/office/excel/2006/main">
          <x14:cfRule type="expression" priority="648" id="{70CAE17E-7271-4C00-B5A7-48A55DE25EBD}">
            <xm:f>VLOOKUP(VALUE(MID(A1284,1,IF(VALUE(MID(A1284,1,3))=898,3,4)))&amp;MID($D1284,1,5),'\PLAN DE ADQUISICIONES\[MOVILIDAD.xlsx]Hoja1'!#REF!,4,0)&lt;0</xm:f>
            <x14:dxf>
              <font>
                <b val="0"/>
                <i val="0"/>
                <color theme="0"/>
              </font>
              <fill>
                <patternFill>
                  <bgColor rgb="FFFF0000"/>
                </patternFill>
              </fill>
              <border>
                <vertical/>
                <horizontal/>
              </border>
            </x14:dxf>
          </x14:cfRule>
          <xm:sqref>P1284</xm:sqref>
        </x14:conditionalFormatting>
        <x14:conditionalFormatting xmlns:xm="http://schemas.microsoft.com/office/excel/2006/main">
          <x14:cfRule type="expression" priority="647" id="{4AE44527-0754-4ACF-AC60-076C967E85E2}">
            <xm:f>VLOOKUP(VALUE(MID(A1282,1,IF(VALUE(MID(A1282,1,3))=898,3,4)))&amp;MID($D1282,1,5),'\PLAN DE ADQUISICIONES\[MOVILIDAD.xlsx]Hoja1'!#REF!,4,0)&lt;0</xm:f>
            <x14:dxf>
              <font>
                <b val="0"/>
                <i val="0"/>
                <color theme="0"/>
              </font>
              <fill>
                <patternFill>
                  <bgColor rgb="FFFF0000"/>
                </patternFill>
              </fill>
              <border>
                <vertical/>
                <horizontal/>
              </border>
            </x14:dxf>
          </x14:cfRule>
          <xm:sqref>P1282</xm:sqref>
        </x14:conditionalFormatting>
        <x14:conditionalFormatting xmlns:xm="http://schemas.microsoft.com/office/excel/2006/main">
          <x14:cfRule type="expression" priority="646" id="{77A1A014-3B44-45CA-9881-FF95CEF3F5B7}">
            <xm:f>VLOOKUP(VALUE(MID(A1308,1,IF(VALUE(MID(A1308,1,3))=898,3,4)))&amp;MID($D1308,1,5),'\PLAN DE ADQUISICIONES\[MOVILIDAD.xlsx]Hoja1'!#REF!,4,0)&lt;0</xm:f>
            <x14:dxf>
              <font>
                <b val="0"/>
                <i val="0"/>
                <color theme="0"/>
              </font>
              <fill>
                <patternFill>
                  <bgColor rgb="FFFF0000"/>
                </patternFill>
              </fill>
              <border>
                <vertical/>
                <horizontal/>
              </border>
            </x14:dxf>
          </x14:cfRule>
          <xm:sqref>P1308</xm:sqref>
        </x14:conditionalFormatting>
        <x14:conditionalFormatting xmlns:xm="http://schemas.microsoft.com/office/excel/2006/main">
          <x14:cfRule type="expression" priority="645" id="{F28FACF2-4A51-49E9-A767-0B98FF605D6A}">
            <xm:f>VLOOKUP(VALUE(MID(A1308,1,IF(VALUE(MID(A1308,1,3))=898,3,4)))&amp;MID($D1308,1,5),'\PLAN DE ADQUISICIONES\[MOVILIDAD.xlsx]Hoja1'!#REF!,4,0)&lt;0</xm:f>
            <x14:dxf>
              <font>
                <b val="0"/>
                <i val="0"/>
                <color theme="0"/>
              </font>
              <fill>
                <patternFill>
                  <bgColor rgb="FFFF0000"/>
                </patternFill>
              </fill>
              <border>
                <vertical/>
                <horizontal/>
              </border>
            </x14:dxf>
          </x14:cfRule>
          <xm:sqref>P1308</xm:sqref>
        </x14:conditionalFormatting>
        <x14:conditionalFormatting xmlns:xm="http://schemas.microsoft.com/office/excel/2006/main">
          <x14:cfRule type="expression" priority="643" id="{682A613D-BA8D-46DA-A0AF-E5467EF60D0C}">
            <xm:f>VLOOKUP(VALUE(MID(A1309,1,IF(VALUE(MID(A1309,1,3))=898,3,4)))&amp;MID($D1309,1,5),'\PLAN DE ADQUISICIONES\[MOVILIDAD.xlsx]Hoja1'!#REF!,4,0)&lt;0</xm:f>
            <x14:dxf>
              <font>
                <b val="0"/>
                <i val="0"/>
                <color theme="0"/>
              </font>
              <fill>
                <patternFill>
                  <bgColor rgb="FFFF0000"/>
                </patternFill>
              </fill>
              <border>
                <vertical/>
                <horizontal/>
              </border>
            </x14:dxf>
          </x14:cfRule>
          <xm:sqref>P1309</xm:sqref>
        </x14:conditionalFormatting>
        <x14:conditionalFormatting xmlns:xm="http://schemas.microsoft.com/office/excel/2006/main">
          <x14:cfRule type="expression" priority="644" id="{5042BA4B-831B-4173-8970-1F72FC3A9805}">
            <xm:f>VLOOKUP(VALUE(MID(A1309,1,IF(VALUE(MID(A1309,1,3))=898,3,4)))&amp;MID($D1309,1,5),'\PLAN DE ADQUISICIONES\[MOVILIDAD.xlsx]Hoja1'!#REF!,4,0)&lt;0</xm:f>
            <x14:dxf>
              <font>
                <b val="0"/>
                <i val="0"/>
                <color theme="0"/>
              </font>
              <fill>
                <patternFill>
                  <bgColor rgb="FFFF0000"/>
                </patternFill>
              </fill>
              <border>
                <vertical/>
                <horizontal/>
              </border>
            </x14:dxf>
          </x14:cfRule>
          <xm:sqref>P1309</xm:sqref>
        </x14:conditionalFormatting>
        <x14:conditionalFormatting xmlns:xm="http://schemas.microsoft.com/office/excel/2006/main">
          <x14:cfRule type="expression" priority="642" id="{D8401074-E444-4205-A538-F3590F595061}">
            <xm:f>VLOOKUP(VALUE(MID(A1313,1,IF(VALUE(MID(A1313,1,3))=898,3,4)))&amp;MID($D1313,1,5),'\PLAN DE ADQUISICIONES\[MOVILIDAD.xlsx]Hoja1'!#REF!,4,0)&lt;0</xm:f>
            <x14:dxf>
              <font>
                <b val="0"/>
                <i val="0"/>
                <color theme="0"/>
              </font>
              <fill>
                <patternFill>
                  <bgColor rgb="FFFF0000"/>
                </patternFill>
              </fill>
              <border>
                <vertical/>
                <horizontal/>
              </border>
            </x14:dxf>
          </x14:cfRule>
          <xm:sqref>P1313</xm:sqref>
        </x14:conditionalFormatting>
        <x14:conditionalFormatting xmlns:xm="http://schemas.microsoft.com/office/excel/2006/main">
          <x14:cfRule type="expression" priority="641" id="{073C3316-91D3-4785-AD07-018356DE51BE}">
            <xm:f>VLOOKUP(VALUE(MID(A1313,1,IF(VALUE(MID(A1313,1,3))=898,3,4)))&amp;MID($D1313,1,5),'\PLAN DE ADQUISICIONES\[MOVILIDAD.xlsx]Hoja1'!#REF!,4,0)&lt;0</xm:f>
            <x14:dxf>
              <font>
                <b val="0"/>
                <i val="0"/>
                <color theme="0"/>
              </font>
              <fill>
                <patternFill>
                  <bgColor rgb="FFFF0000"/>
                </patternFill>
              </fill>
              <border>
                <vertical/>
                <horizontal/>
              </border>
            </x14:dxf>
          </x14:cfRule>
          <xm:sqref>P1313</xm:sqref>
        </x14:conditionalFormatting>
        <x14:conditionalFormatting xmlns:xm="http://schemas.microsoft.com/office/excel/2006/main">
          <x14:cfRule type="expression" priority="640" id="{A9489936-D9E5-45F2-A3CC-66093273CCC4}">
            <xm:f>VLOOKUP(VALUE(MID(A1346,1,IF(VALUE(MID(A1346,1,3))=898,3,4)))&amp;MID($D1346,1,5),'\PLAN DE ADQUISICIONES\[MOVILIDAD.xlsx]Hoja1'!#REF!,4,0)&lt;0</xm:f>
            <x14:dxf>
              <font>
                <b val="0"/>
                <i val="0"/>
                <color theme="0"/>
              </font>
              <fill>
                <patternFill>
                  <bgColor rgb="FFFF0000"/>
                </patternFill>
              </fill>
              <border>
                <vertical/>
                <horizontal/>
              </border>
            </x14:dxf>
          </x14:cfRule>
          <xm:sqref>P1346</xm:sqref>
        </x14:conditionalFormatting>
        <x14:conditionalFormatting xmlns:xm="http://schemas.microsoft.com/office/excel/2006/main">
          <x14:cfRule type="expression" priority="639" id="{306C711E-8ABE-48C2-8FC2-C81CEBBABD26}">
            <xm:f>VLOOKUP(VALUE(MID(A1346,1,IF(VALUE(MID(A1346,1,3))=898,3,4)))&amp;MID($D1346,1,5),'\PLAN DE ADQUISICIONES\[MOVILIDAD.xlsx]Hoja1'!#REF!,4,0)&lt;0</xm:f>
            <x14:dxf>
              <font>
                <b val="0"/>
                <i val="0"/>
                <color theme="0"/>
              </font>
              <fill>
                <patternFill>
                  <bgColor rgb="FFFF0000"/>
                </patternFill>
              </fill>
              <border>
                <vertical/>
                <horizontal/>
              </border>
            </x14:dxf>
          </x14:cfRule>
          <xm:sqref>P1346</xm:sqref>
        </x14:conditionalFormatting>
        <x14:conditionalFormatting xmlns:xm="http://schemas.microsoft.com/office/excel/2006/main">
          <x14:cfRule type="expression" priority="638" id="{ADBE3918-DFFD-46B5-B54A-8C4F191EB201}">
            <xm:f>VLOOKUP(VALUE(MID(A1347,1,IF(VALUE(MID(A1347,1,3))=898,3,4)))&amp;MID($D1347,1,5),'\PLAN DE ADQUISICIONES\[MOVILIDAD.xlsx]Hoja1'!#REF!,4,0)&lt;0</xm:f>
            <x14:dxf>
              <font>
                <b val="0"/>
                <i val="0"/>
                <color theme="0"/>
              </font>
              <fill>
                <patternFill>
                  <bgColor rgb="FFFF0000"/>
                </patternFill>
              </fill>
              <border>
                <vertical/>
                <horizontal/>
              </border>
            </x14:dxf>
          </x14:cfRule>
          <xm:sqref>P1347</xm:sqref>
        </x14:conditionalFormatting>
        <x14:conditionalFormatting xmlns:xm="http://schemas.microsoft.com/office/excel/2006/main">
          <x14:cfRule type="expression" priority="637" id="{710FE717-DA2F-4FCB-B1F8-4A66AFD3FE99}">
            <xm:f>VLOOKUP(VALUE(MID(A1347,1,IF(VALUE(MID(A1347,1,3))=898,3,4)))&amp;MID($D1347,1,5),'\PLAN DE ADQUISICIONES\[MOVILIDAD.xlsx]Hoja1'!#REF!,4,0)&lt;0</xm:f>
            <x14:dxf>
              <font>
                <b val="0"/>
                <i val="0"/>
                <color theme="0"/>
              </font>
              <fill>
                <patternFill>
                  <bgColor rgb="FFFF0000"/>
                </patternFill>
              </fill>
              <border>
                <vertical/>
                <horizontal/>
              </border>
            </x14:dxf>
          </x14:cfRule>
          <xm:sqref>P1347</xm:sqref>
        </x14:conditionalFormatting>
        <x14:conditionalFormatting xmlns:xm="http://schemas.microsoft.com/office/excel/2006/main">
          <x14:cfRule type="expression" priority="636" id="{0FC4833A-4C6D-445A-B65B-83B5EB064870}">
            <xm:f>VLOOKUP(VALUE(MID(A1367,1,IF(VALUE(MID(A1367,1,3))=898,3,4)))&amp;MID($D1367,1,5),'\PLAN DE ADQUISICIONES\[MOVILIDAD.xlsx]Hoja1'!#REF!,4,0)&lt;0</xm:f>
            <x14:dxf>
              <font>
                <b val="0"/>
                <i val="0"/>
                <color theme="0"/>
              </font>
              <fill>
                <patternFill>
                  <bgColor rgb="FFFF0000"/>
                </patternFill>
              </fill>
              <border>
                <vertical/>
                <horizontal/>
              </border>
            </x14:dxf>
          </x14:cfRule>
          <xm:sqref>P1367</xm:sqref>
        </x14:conditionalFormatting>
        <x14:conditionalFormatting xmlns:xm="http://schemas.microsoft.com/office/excel/2006/main">
          <x14:cfRule type="expression" priority="635" id="{DA36849E-F53A-474D-BAD4-D379204A9CC0}">
            <xm:f>VLOOKUP(VALUE(MID(A1367,1,IF(VALUE(MID(A1367,1,3))=898,3,4)))&amp;MID($D1367,1,5),'\PLAN DE ADQUISICIONES\[MOVILIDAD.xlsx]Hoja1'!#REF!,4,0)&lt;0</xm:f>
            <x14:dxf>
              <font>
                <b val="0"/>
                <i val="0"/>
                <color theme="0"/>
              </font>
              <fill>
                <patternFill>
                  <bgColor rgb="FFFF0000"/>
                </patternFill>
              </fill>
              <border>
                <vertical/>
                <horizontal/>
              </border>
            </x14:dxf>
          </x14:cfRule>
          <xm:sqref>P1367</xm:sqref>
        </x14:conditionalFormatting>
        <x14:conditionalFormatting xmlns:xm="http://schemas.microsoft.com/office/excel/2006/main">
          <x14:cfRule type="expression" priority="634" id="{ACA1BE7B-BA0C-4E56-8FEC-FB6C605DDC29}">
            <xm:f>VLOOKUP(VALUE(MID(A1375,1,IF(VALUE(MID(A1375,1,3))=898,3,4)))&amp;MID($D1375,1,5),'\PLAN DE ADQUISICIONES\[MOVILIDAD.xlsx]Hoja1'!#REF!,4,0)&lt;0</xm:f>
            <x14:dxf>
              <font>
                <b val="0"/>
                <i val="0"/>
                <color theme="0"/>
              </font>
              <fill>
                <patternFill>
                  <bgColor rgb="FFFF0000"/>
                </patternFill>
              </fill>
              <border>
                <vertical/>
                <horizontal/>
              </border>
            </x14:dxf>
          </x14:cfRule>
          <xm:sqref>P1375</xm:sqref>
        </x14:conditionalFormatting>
        <x14:conditionalFormatting xmlns:xm="http://schemas.microsoft.com/office/excel/2006/main">
          <x14:cfRule type="expression" priority="633" id="{27364311-957D-4D62-BC0D-29825C3AB4A4}">
            <xm:f>VLOOKUP(VALUE(MID(A1375,1,IF(VALUE(MID(A1375,1,3))=898,3,4)))&amp;MID($D1375,1,5),'\PLAN DE ADQUISICIONES\[MOVILIDAD.xlsx]Hoja1'!#REF!,4,0)&lt;0</xm:f>
            <x14:dxf>
              <font>
                <b val="0"/>
                <i val="0"/>
                <color theme="0"/>
              </font>
              <fill>
                <patternFill>
                  <bgColor rgb="FFFF0000"/>
                </patternFill>
              </fill>
              <border>
                <vertical/>
                <horizontal/>
              </border>
            </x14:dxf>
          </x14:cfRule>
          <xm:sqref>P1375</xm:sqref>
        </x14:conditionalFormatting>
        <x14:conditionalFormatting xmlns:xm="http://schemas.microsoft.com/office/excel/2006/main">
          <x14:cfRule type="expression" priority="632" id="{236E918E-F6A8-41EF-9DC8-3F0F6B40D59C}">
            <xm:f>VLOOKUP(VALUE(MID(A1390,1,IF(VALUE(MID(A1390,1,3))=898,3,4)))&amp;MID($D1390,1,5),'\PLAN DE ADQUISICIONES\[MOVILIDAD.xlsx]Hoja1'!#REF!,4,0)&lt;0</xm:f>
            <x14:dxf>
              <font>
                <b val="0"/>
                <i val="0"/>
                <color theme="0"/>
              </font>
              <fill>
                <patternFill>
                  <bgColor rgb="FFFF0000"/>
                </patternFill>
              </fill>
              <border>
                <vertical/>
                <horizontal/>
              </border>
            </x14:dxf>
          </x14:cfRule>
          <xm:sqref>P1390:P1394</xm:sqref>
        </x14:conditionalFormatting>
        <x14:conditionalFormatting xmlns:xm="http://schemas.microsoft.com/office/excel/2006/main">
          <x14:cfRule type="expression" priority="631" id="{6B4279CD-97FE-4C7D-A03E-836A85A74C53}">
            <xm:f>VLOOKUP(VALUE(MID(A1390,1,IF(VALUE(MID(A1390,1,3))=898,3,4)))&amp;MID($D1390,1,5),'\PLAN DE ADQUISICIONES\[MOVILIDAD.xlsx]Hoja1'!#REF!,4,0)&lt;0</xm:f>
            <x14:dxf>
              <font>
                <b val="0"/>
                <i val="0"/>
                <color theme="0"/>
              </font>
              <fill>
                <patternFill>
                  <bgColor rgb="FFFF0000"/>
                </patternFill>
              </fill>
              <border>
                <vertical/>
                <horizontal/>
              </border>
            </x14:dxf>
          </x14:cfRule>
          <xm:sqref>P1390:P1394</xm:sqref>
        </x14:conditionalFormatting>
        <x14:conditionalFormatting xmlns:xm="http://schemas.microsoft.com/office/excel/2006/main">
          <x14:cfRule type="expression" priority="630" id="{9B40B0C4-CCDA-4EB4-9D7E-302555E1777C}">
            <xm:f>VLOOKUP(VALUE(MID(A1399,1,IF(VALUE(MID(A1399,1,3))=898,3,4)))&amp;MID($D1399,1,5),'\PLAN DE ADQUISICIONES\[MOVILIDAD.xlsx]Hoja1'!#REF!,4,0)&lt;0</xm:f>
            <x14:dxf>
              <font>
                <b val="0"/>
                <i val="0"/>
                <color theme="0"/>
              </font>
              <fill>
                <patternFill>
                  <bgColor rgb="FFFF0000"/>
                </patternFill>
              </fill>
              <border>
                <vertical/>
                <horizontal/>
              </border>
            </x14:dxf>
          </x14:cfRule>
          <xm:sqref>P1399</xm:sqref>
        </x14:conditionalFormatting>
        <x14:conditionalFormatting xmlns:xm="http://schemas.microsoft.com/office/excel/2006/main">
          <x14:cfRule type="expression" priority="629" id="{BEEDF4C0-C3F4-429B-910E-C9F1A423F5D2}">
            <xm:f>VLOOKUP(VALUE(MID(A1399,1,IF(VALUE(MID(A1399,1,3))=898,3,4)))&amp;MID($D1399,1,5),'\PLAN DE ADQUISICIONES\[MOVILIDAD.xlsx]Hoja1'!#REF!,4,0)&lt;0</xm:f>
            <x14:dxf>
              <font>
                <b val="0"/>
                <i val="0"/>
                <color theme="0"/>
              </font>
              <fill>
                <patternFill>
                  <bgColor rgb="FFFF0000"/>
                </patternFill>
              </fill>
              <border>
                <vertical/>
                <horizontal/>
              </border>
            </x14:dxf>
          </x14:cfRule>
          <xm:sqref>P1399</xm:sqref>
        </x14:conditionalFormatting>
        <x14:conditionalFormatting xmlns:xm="http://schemas.microsoft.com/office/excel/2006/main">
          <x14:cfRule type="expression" priority="628" id="{4028B349-2F94-40C7-9887-22DD216CBB25}">
            <xm:f>VLOOKUP(VALUE(MID(A1404,1,IF(VALUE(MID(A1404,1,3))=898,3,4)))&amp;MID($D1404,1,5),'\PLAN DE ADQUISICIONES\[MOVILIDAD.xlsx]Hoja1'!#REF!,4,0)&lt;0</xm:f>
            <x14:dxf>
              <font>
                <b val="0"/>
                <i val="0"/>
                <color theme="0"/>
              </font>
              <fill>
                <patternFill>
                  <bgColor rgb="FFFF0000"/>
                </patternFill>
              </fill>
              <border>
                <vertical/>
                <horizontal/>
              </border>
            </x14:dxf>
          </x14:cfRule>
          <xm:sqref>P1404</xm:sqref>
        </x14:conditionalFormatting>
        <x14:conditionalFormatting xmlns:xm="http://schemas.microsoft.com/office/excel/2006/main">
          <x14:cfRule type="expression" priority="627" id="{440BD7E9-F514-4AAA-BCB4-41FA154D037A}">
            <xm:f>VLOOKUP(VALUE(MID(A1404,1,IF(VALUE(MID(A1404,1,3))=898,3,4)))&amp;MID($D1404,1,5),'\PLAN DE ADQUISICIONES\[MOVILIDAD.xlsx]Hoja1'!#REF!,4,0)&lt;0</xm:f>
            <x14:dxf>
              <font>
                <b val="0"/>
                <i val="0"/>
                <color theme="0"/>
              </font>
              <fill>
                <patternFill>
                  <bgColor rgb="FFFF0000"/>
                </patternFill>
              </fill>
              <border>
                <vertical/>
                <horizontal/>
              </border>
            </x14:dxf>
          </x14:cfRule>
          <xm:sqref>P1404</xm:sqref>
        </x14:conditionalFormatting>
        <x14:conditionalFormatting xmlns:xm="http://schemas.microsoft.com/office/excel/2006/main">
          <x14:cfRule type="expression" priority="626" id="{549EAA46-E927-44CF-82DB-FEBF2F58F589}">
            <xm:f>VLOOKUP(VALUE(MID(A1405,1,IF(VALUE(MID(A1405,1,3))=898,3,4)))&amp;MID($D1405,1,5),'\PLAN DE ADQUISICIONES\[MOVILIDAD.xlsx]Hoja1'!#REF!,4,0)&lt;0</xm:f>
            <x14:dxf>
              <font>
                <b val="0"/>
                <i val="0"/>
                <color theme="0"/>
              </font>
              <fill>
                <patternFill>
                  <bgColor rgb="FFFF0000"/>
                </patternFill>
              </fill>
              <border>
                <vertical/>
                <horizontal/>
              </border>
            </x14:dxf>
          </x14:cfRule>
          <xm:sqref>P1405</xm:sqref>
        </x14:conditionalFormatting>
        <x14:conditionalFormatting xmlns:xm="http://schemas.microsoft.com/office/excel/2006/main">
          <x14:cfRule type="expression" priority="625" id="{58D4D5E4-DABD-470D-9AE5-60A8F019C5A2}">
            <xm:f>VLOOKUP(VALUE(MID(A1405,1,IF(VALUE(MID(A1405,1,3))=898,3,4)))&amp;MID($D1405,1,5),'\PLAN DE ADQUISICIONES\[MOVILIDAD.xlsx]Hoja1'!#REF!,4,0)&lt;0</xm:f>
            <x14:dxf>
              <font>
                <b val="0"/>
                <i val="0"/>
                <color theme="0"/>
              </font>
              <fill>
                <patternFill>
                  <bgColor rgb="FFFF0000"/>
                </patternFill>
              </fill>
              <border>
                <vertical/>
                <horizontal/>
              </border>
            </x14:dxf>
          </x14:cfRule>
          <xm:sqref>P1405</xm:sqref>
        </x14:conditionalFormatting>
        <x14:conditionalFormatting xmlns:xm="http://schemas.microsoft.com/office/excel/2006/main">
          <x14:cfRule type="expression" priority="624" id="{C86E4BB4-68BF-4878-8B9F-6D7903D385B9}">
            <xm:f>VLOOKUP(VALUE(MID(A1407,1,IF(VALUE(MID(A1407,1,3))=898,3,4)))&amp;MID($D1407,1,5),'\PLAN DE ADQUISICIONES\[MOVILIDAD.xlsx]Hoja1'!#REF!,4,0)&lt;0</xm:f>
            <x14:dxf>
              <font>
                <b val="0"/>
                <i val="0"/>
                <color theme="0"/>
              </font>
              <fill>
                <patternFill>
                  <bgColor rgb="FFFF0000"/>
                </patternFill>
              </fill>
              <border>
                <vertical/>
                <horizontal/>
              </border>
            </x14:dxf>
          </x14:cfRule>
          <xm:sqref>P1407</xm:sqref>
        </x14:conditionalFormatting>
        <x14:conditionalFormatting xmlns:xm="http://schemas.microsoft.com/office/excel/2006/main">
          <x14:cfRule type="expression" priority="623" id="{B6A9012C-FE16-416F-9052-DD5B24CC7540}">
            <xm:f>VLOOKUP(VALUE(MID(A1407,1,IF(VALUE(MID(A1407,1,3))=898,3,4)))&amp;MID($D1407,1,5),'\PLAN DE ADQUISICIONES\[MOVILIDAD.xlsx]Hoja1'!#REF!,4,0)&lt;0</xm:f>
            <x14:dxf>
              <font>
                <b val="0"/>
                <i val="0"/>
                <color theme="0"/>
              </font>
              <fill>
                <patternFill>
                  <bgColor rgb="FFFF0000"/>
                </patternFill>
              </fill>
              <border>
                <vertical/>
                <horizontal/>
              </border>
            </x14:dxf>
          </x14:cfRule>
          <xm:sqref>P1407</xm:sqref>
        </x14:conditionalFormatting>
        <x14:conditionalFormatting xmlns:xm="http://schemas.microsoft.com/office/excel/2006/main">
          <x14:cfRule type="expression" priority="622" id="{F9A71D49-3A97-43B4-9381-9BE6179519EA}">
            <xm:f>VLOOKUP(VALUE(MID(A1408,1,IF(VALUE(MID(A1408,1,3))=898,3,4)))&amp;MID($D1408,1,5),'\PLAN DE ADQUISICIONES\[MOVILIDAD.xlsx]Hoja1'!#REF!,4,0)&lt;0</xm:f>
            <x14:dxf>
              <font>
                <b val="0"/>
                <i val="0"/>
                <color theme="0"/>
              </font>
              <fill>
                <patternFill>
                  <bgColor rgb="FFFF0000"/>
                </patternFill>
              </fill>
              <border>
                <vertical/>
                <horizontal/>
              </border>
            </x14:dxf>
          </x14:cfRule>
          <xm:sqref>P1408</xm:sqref>
        </x14:conditionalFormatting>
        <x14:conditionalFormatting xmlns:xm="http://schemas.microsoft.com/office/excel/2006/main">
          <x14:cfRule type="expression" priority="621" id="{F8B2BC11-2A60-41A6-9CD2-337F8F5302BA}">
            <xm:f>VLOOKUP(VALUE(MID(A1408,1,IF(VALUE(MID(A1408,1,3))=898,3,4)))&amp;MID($D1408,1,5),'\PLAN DE ADQUISICIONES\[MOVILIDAD.xlsx]Hoja1'!#REF!,4,0)&lt;0</xm:f>
            <x14:dxf>
              <font>
                <b val="0"/>
                <i val="0"/>
                <color theme="0"/>
              </font>
              <fill>
                <patternFill>
                  <bgColor rgb="FFFF0000"/>
                </patternFill>
              </fill>
              <border>
                <vertical/>
                <horizontal/>
              </border>
            </x14:dxf>
          </x14:cfRule>
          <xm:sqref>P1408</xm:sqref>
        </x14:conditionalFormatting>
        <x14:conditionalFormatting xmlns:xm="http://schemas.microsoft.com/office/excel/2006/main">
          <x14:cfRule type="expression" priority="620" id="{20369096-AA9A-4418-BB80-D38F0DF5C415}">
            <xm:f>VLOOKUP(VALUE(MID(A1409,1,IF(VALUE(MID(A1409,1,3))=898,3,4)))&amp;MID($D1409,1,5),'\PLAN DE ADQUISICIONES\[MOVILIDAD.xlsx]Hoja1'!#REF!,4,0)&lt;0</xm:f>
            <x14:dxf>
              <font>
                <b val="0"/>
                <i val="0"/>
                <color theme="0"/>
              </font>
              <fill>
                <patternFill>
                  <bgColor rgb="FFFF0000"/>
                </patternFill>
              </fill>
              <border>
                <vertical/>
                <horizontal/>
              </border>
            </x14:dxf>
          </x14:cfRule>
          <xm:sqref>P1409</xm:sqref>
        </x14:conditionalFormatting>
        <x14:conditionalFormatting xmlns:xm="http://schemas.microsoft.com/office/excel/2006/main">
          <x14:cfRule type="expression" priority="619" id="{904B159D-3268-4878-9923-A3B5512EC0E4}">
            <xm:f>VLOOKUP(VALUE(MID(A1409,1,IF(VALUE(MID(A1409,1,3))=898,3,4)))&amp;MID($D1409,1,5),'\PLAN DE ADQUISICIONES\[MOVILIDAD.xlsx]Hoja1'!#REF!,4,0)&lt;0</xm:f>
            <x14:dxf>
              <font>
                <b val="0"/>
                <i val="0"/>
                <color theme="0"/>
              </font>
              <fill>
                <patternFill>
                  <bgColor rgb="FFFF0000"/>
                </patternFill>
              </fill>
              <border>
                <vertical/>
                <horizontal/>
              </border>
            </x14:dxf>
          </x14:cfRule>
          <xm:sqref>P1409</xm:sqref>
        </x14:conditionalFormatting>
        <x14:conditionalFormatting xmlns:xm="http://schemas.microsoft.com/office/excel/2006/main">
          <x14:cfRule type="expression" priority="618" id="{FF64C493-84AD-4EA1-BAE0-7349CF8FF28D}">
            <xm:f>VLOOKUP(VALUE(MID(A1410,1,IF(VALUE(MID(A1410,1,3))=898,3,4)))&amp;MID($D1410,1,5),'\PLAN DE ADQUISICIONES\[MOVILIDAD.xlsx]Hoja1'!#REF!,4,0)&lt;0</xm:f>
            <x14:dxf>
              <font>
                <b val="0"/>
                <i val="0"/>
                <color theme="0"/>
              </font>
              <fill>
                <patternFill>
                  <bgColor rgb="FFFF0000"/>
                </patternFill>
              </fill>
              <border>
                <vertical/>
                <horizontal/>
              </border>
            </x14:dxf>
          </x14:cfRule>
          <xm:sqref>P1410</xm:sqref>
        </x14:conditionalFormatting>
        <x14:conditionalFormatting xmlns:xm="http://schemas.microsoft.com/office/excel/2006/main">
          <x14:cfRule type="expression" priority="617" id="{7B9A3EF6-FCFC-4DD3-A694-A8FCC235CDEB}">
            <xm:f>VLOOKUP(VALUE(MID(A1410,1,IF(VALUE(MID(A1410,1,3))=898,3,4)))&amp;MID($D1410,1,5),'\PLAN DE ADQUISICIONES\[MOVILIDAD.xlsx]Hoja1'!#REF!,4,0)&lt;0</xm:f>
            <x14:dxf>
              <font>
                <b val="0"/>
                <i val="0"/>
                <color theme="0"/>
              </font>
              <fill>
                <patternFill>
                  <bgColor rgb="FFFF0000"/>
                </patternFill>
              </fill>
              <border>
                <vertical/>
                <horizontal/>
              </border>
            </x14:dxf>
          </x14:cfRule>
          <xm:sqref>P1410</xm:sqref>
        </x14:conditionalFormatting>
        <x14:conditionalFormatting xmlns:xm="http://schemas.microsoft.com/office/excel/2006/main">
          <x14:cfRule type="expression" priority="616" id="{BA33F58F-5FE1-4B35-B4FA-22C0C3D9FDCC}">
            <xm:f>VLOOKUP(VALUE(MID(A1411,1,IF(VALUE(MID(A1411,1,3))=898,3,4)))&amp;MID($D1411,1,5),'\PLAN DE ADQUISICIONES\[MOVILIDAD.xlsx]Hoja1'!#REF!,4,0)&lt;0</xm:f>
            <x14:dxf>
              <font>
                <b val="0"/>
                <i val="0"/>
                <color theme="0"/>
              </font>
              <fill>
                <patternFill>
                  <bgColor rgb="FFFF0000"/>
                </patternFill>
              </fill>
              <border>
                <vertical/>
                <horizontal/>
              </border>
            </x14:dxf>
          </x14:cfRule>
          <xm:sqref>P1411</xm:sqref>
        </x14:conditionalFormatting>
        <x14:conditionalFormatting xmlns:xm="http://schemas.microsoft.com/office/excel/2006/main">
          <x14:cfRule type="expression" priority="615" id="{C36B7D3A-0912-4FE9-B275-C7BE9B2A84AA}">
            <xm:f>VLOOKUP(VALUE(MID(A1411,1,IF(VALUE(MID(A1411,1,3))=898,3,4)))&amp;MID($D1411,1,5),'\PLAN DE ADQUISICIONES\[MOVILIDAD.xlsx]Hoja1'!#REF!,4,0)&lt;0</xm:f>
            <x14:dxf>
              <font>
                <b val="0"/>
                <i val="0"/>
                <color theme="0"/>
              </font>
              <fill>
                <patternFill>
                  <bgColor rgb="FFFF0000"/>
                </patternFill>
              </fill>
              <border>
                <vertical/>
                <horizontal/>
              </border>
            </x14:dxf>
          </x14:cfRule>
          <xm:sqref>P1411</xm:sqref>
        </x14:conditionalFormatting>
        <x14:conditionalFormatting xmlns:xm="http://schemas.microsoft.com/office/excel/2006/main">
          <x14:cfRule type="expression" priority="614" id="{FA0576D2-6081-4FB9-8A75-C3A06E975DF3}">
            <xm:f>VLOOKUP(VALUE(MID(A1412,1,IF(VALUE(MID(A1412,1,3))=898,3,4)))&amp;MID($D1412,1,5),'\PLAN DE ADQUISICIONES\[MOVILIDAD.xlsx]Hoja1'!#REF!,4,0)&lt;0</xm:f>
            <x14:dxf>
              <font>
                <b val="0"/>
                <i val="0"/>
                <color theme="0"/>
              </font>
              <fill>
                <patternFill>
                  <bgColor rgb="FFFF0000"/>
                </patternFill>
              </fill>
              <border>
                <vertical/>
                <horizontal/>
              </border>
            </x14:dxf>
          </x14:cfRule>
          <xm:sqref>P1412</xm:sqref>
        </x14:conditionalFormatting>
        <x14:conditionalFormatting xmlns:xm="http://schemas.microsoft.com/office/excel/2006/main">
          <x14:cfRule type="expression" priority="613" id="{68CBA56C-8381-41D9-A3F0-47C80126170B}">
            <xm:f>VLOOKUP(VALUE(MID(A1412,1,IF(VALUE(MID(A1412,1,3))=898,3,4)))&amp;MID($D1412,1,5),'\PLAN DE ADQUISICIONES\[MOVILIDAD.xlsx]Hoja1'!#REF!,4,0)&lt;0</xm:f>
            <x14:dxf>
              <font>
                <b val="0"/>
                <i val="0"/>
                <color theme="0"/>
              </font>
              <fill>
                <patternFill>
                  <bgColor rgb="FFFF0000"/>
                </patternFill>
              </fill>
              <border>
                <vertical/>
                <horizontal/>
              </border>
            </x14:dxf>
          </x14:cfRule>
          <xm:sqref>P1412</xm:sqref>
        </x14:conditionalFormatting>
        <x14:conditionalFormatting xmlns:xm="http://schemas.microsoft.com/office/excel/2006/main">
          <x14:cfRule type="expression" priority="612" id="{4F8539F9-E361-4D10-99D8-F91F4563E2F4}">
            <xm:f>VLOOKUP(VALUE(MID(A1413,1,IF(VALUE(MID(A1413,1,3))=898,3,4)))&amp;MID($D1413,1,5),'\PLAN DE ADQUISICIONES\[MOVILIDAD.xlsx]Hoja1'!#REF!,4,0)&lt;0</xm:f>
            <x14:dxf>
              <font>
                <b val="0"/>
                <i val="0"/>
                <color theme="0"/>
              </font>
              <fill>
                <patternFill>
                  <bgColor rgb="FFFF0000"/>
                </patternFill>
              </fill>
              <border>
                <vertical/>
                <horizontal/>
              </border>
            </x14:dxf>
          </x14:cfRule>
          <xm:sqref>P1413</xm:sqref>
        </x14:conditionalFormatting>
        <x14:conditionalFormatting xmlns:xm="http://schemas.microsoft.com/office/excel/2006/main">
          <x14:cfRule type="expression" priority="611" id="{6531A1FC-0A16-4878-94F1-06AB5FDF12D2}">
            <xm:f>VLOOKUP(VALUE(MID(A1413,1,IF(VALUE(MID(A1413,1,3))=898,3,4)))&amp;MID($D1413,1,5),'\PLAN DE ADQUISICIONES\[MOVILIDAD.xlsx]Hoja1'!#REF!,4,0)&lt;0</xm:f>
            <x14:dxf>
              <font>
                <b val="0"/>
                <i val="0"/>
                <color theme="0"/>
              </font>
              <fill>
                <patternFill>
                  <bgColor rgb="FFFF0000"/>
                </patternFill>
              </fill>
              <border>
                <vertical/>
                <horizontal/>
              </border>
            </x14:dxf>
          </x14:cfRule>
          <xm:sqref>P1413</xm:sqref>
        </x14:conditionalFormatting>
        <x14:conditionalFormatting xmlns:xm="http://schemas.microsoft.com/office/excel/2006/main">
          <x14:cfRule type="expression" priority="610" id="{74FD62C6-AAB5-4F67-810B-1F5352EB375D}">
            <xm:f>VLOOKUP(VALUE(MID(A1414,1,IF(VALUE(MID(A1414,1,3))=898,3,4)))&amp;MID($D1414,1,5),'\PLAN DE ADQUISICIONES\[MOVILIDAD.xlsx]Hoja1'!#REF!,4,0)&lt;0</xm:f>
            <x14:dxf>
              <font>
                <b val="0"/>
                <i val="0"/>
                <color theme="0"/>
              </font>
              <fill>
                <patternFill>
                  <bgColor rgb="FFFF0000"/>
                </patternFill>
              </fill>
              <border>
                <vertical/>
                <horizontal/>
              </border>
            </x14:dxf>
          </x14:cfRule>
          <xm:sqref>P1414</xm:sqref>
        </x14:conditionalFormatting>
        <x14:conditionalFormatting xmlns:xm="http://schemas.microsoft.com/office/excel/2006/main">
          <x14:cfRule type="expression" priority="609" id="{6D18E45B-4006-4A22-A711-E874DAF165F4}">
            <xm:f>VLOOKUP(VALUE(MID(A1414,1,IF(VALUE(MID(A1414,1,3))=898,3,4)))&amp;MID($D1414,1,5),'\PLAN DE ADQUISICIONES\[MOVILIDAD.xlsx]Hoja1'!#REF!,4,0)&lt;0</xm:f>
            <x14:dxf>
              <font>
                <b val="0"/>
                <i val="0"/>
                <color theme="0"/>
              </font>
              <fill>
                <patternFill>
                  <bgColor rgb="FFFF0000"/>
                </patternFill>
              </fill>
              <border>
                <vertical/>
                <horizontal/>
              </border>
            </x14:dxf>
          </x14:cfRule>
          <xm:sqref>P1414</xm:sqref>
        </x14:conditionalFormatting>
        <x14:conditionalFormatting xmlns:xm="http://schemas.microsoft.com/office/excel/2006/main">
          <x14:cfRule type="expression" priority="608" id="{5E43FE9B-E46C-4263-9A63-A26F21E6FF17}">
            <xm:f>VLOOKUP(VALUE(MID(A1415,1,IF(VALUE(MID(A1415,1,3))=898,3,4)))&amp;MID($D1415,1,5),'\PLAN DE ADQUISICIONES\[MOVILIDAD.xlsx]Hoja1'!#REF!,4,0)&lt;0</xm:f>
            <x14:dxf>
              <font>
                <b val="0"/>
                <i val="0"/>
                <color theme="0"/>
              </font>
              <fill>
                <patternFill>
                  <bgColor rgb="FFFF0000"/>
                </patternFill>
              </fill>
              <border>
                <vertical/>
                <horizontal/>
              </border>
            </x14:dxf>
          </x14:cfRule>
          <xm:sqref>P1415</xm:sqref>
        </x14:conditionalFormatting>
        <x14:conditionalFormatting xmlns:xm="http://schemas.microsoft.com/office/excel/2006/main">
          <x14:cfRule type="expression" priority="607" id="{0F523992-EF2B-427F-893A-876B480D4472}">
            <xm:f>VLOOKUP(VALUE(MID(A1449,1,IF(VALUE(MID(A1449,1,3))=898,3,4)))&amp;MID($D1449,1,5),'\PLAN DE ADQUISICIONES\[MOVILIDAD.xlsx]Hoja1'!#REF!,4,0)&lt;0</xm:f>
            <x14:dxf>
              <font>
                <b val="0"/>
                <i val="0"/>
                <color theme="0"/>
              </font>
              <fill>
                <patternFill>
                  <bgColor rgb="FFFF0000"/>
                </patternFill>
              </fill>
              <border>
                <vertical/>
                <horizontal/>
              </border>
            </x14:dxf>
          </x14:cfRule>
          <xm:sqref>P1449</xm:sqref>
        </x14:conditionalFormatting>
        <x14:conditionalFormatting xmlns:xm="http://schemas.microsoft.com/office/excel/2006/main">
          <x14:cfRule type="expression" priority="606" id="{D4327E63-50A6-4D41-9BC7-0BC3E5A0EA77}">
            <xm:f>VLOOKUP(VALUE(MID(A1449,1,IF(VALUE(MID(A1449,1,3))=898,3,4)))&amp;MID($D1449,1,5),'\PLAN DE ADQUISICIONES\[MOVILIDAD.xlsx]Hoja1'!#REF!,4,0)&lt;0</xm:f>
            <x14:dxf>
              <font>
                <b val="0"/>
                <i val="0"/>
                <color theme="0"/>
              </font>
              <fill>
                <patternFill>
                  <bgColor rgb="FFFF0000"/>
                </patternFill>
              </fill>
              <border>
                <vertical/>
                <horizontal/>
              </border>
            </x14:dxf>
          </x14:cfRule>
          <xm:sqref>P1449</xm:sqref>
        </x14:conditionalFormatting>
        <x14:conditionalFormatting xmlns:xm="http://schemas.microsoft.com/office/excel/2006/main">
          <x14:cfRule type="expression" priority="605" id="{EF0D9025-F08E-403A-B736-E383E312206B}">
            <xm:f>VLOOKUP(VALUE(MID(A1450,1,IF(VALUE(MID(A1450,1,3))=898,3,4)))&amp;MID($D1450,1,5),'\PLAN DE ADQUISICIONES\[MOVILIDAD.xlsx]Hoja1'!#REF!,4,0)&lt;0</xm:f>
            <x14:dxf>
              <font>
                <b val="0"/>
                <i val="0"/>
                <color theme="0"/>
              </font>
              <fill>
                <patternFill>
                  <bgColor rgb="FFFF0000"/>
                </patternFill>
              </fill>
              <border>
                <vertical/>
                <horizontal/>
              </border>
            </x14:dxf>
          </x14:cfRule>
          <xm:sqref>P1450</xm:sqref>
        </x14:conditionalFormatting>
        <x14:conditionalFormatting xmlns:xm="http://schemas.microsoft.com/office/excel/2006/main">
          <x14:cfRule type="expression" priority="604" id="{F0918266-8B9E-479F-A5F3-B93547910074}">
            <xm:f>VLOOKUP(VALUE(MID(A1450,1,IF(VALUE(MID(A1450,1,3))=898,3,4)))&amp;MID($D1450,1,5),'\PLAN DE ADQUISICIONES\[MOVILIDAD.xlsx]Hoja1'!#REF!,4,0)&lt;0</xm:f>
            <x14:dxf>
              <font>
                <b val="0"/>
                <i val="0"/>
                <color theme="0"/>
              </font>
              <fill>
                <patternFill>
                  <bgColor rgb="FFFF0000"/>
                </patternFill>
              </fill>
              <border>
                <vertical/>
                <horizontal/>
              </border>
            </x14:dxf>
          </x14:cfRule>
          <xm:sqref>P1450</xm:sqref>
        </x14:conditionalFormatting>
        <x14:conditionalFormatting xmlns:xm="http://schemas.microsoft.com/office/excel/2006/main">
          <x14:cfRule type="expression" priority="603" id="{79542CE2-BE6C-4FD2-95F6-FC3E2742DC0E}">
            <xm:f>VLOOKUP(VALUE(MID(A1453,1,IF(VALUE(MID(A1453,1,3))=898,3,4)))&amp;MID($D1453,1,5),'\PLAN DE ADQUISICIONES\[MOVILIDAD.xlsx]Hoja1'!#REF!,4,0)&lt;0</xm:f>
            <x14:dxf>
              <font>
                <b val="0"/>
                <i val="0"/>
                <color theme="0"/>
              </font>
              <fill>
                <patternFill>
                  <bgColor rgb="FFFF0000"/>
                </patternFill>
              </fill>
              <border>
                <vertical/>
                <horizontal/>
              </border>
            </x14:dxf>
          </x14:cfRule>
          <xm:sqref>P1453:P1471 P1474:P1477</xm:sqref>
        </x14:conditionalFormatting>
        <x14:conditionalFormatting xmlns:xm="http://schemas.microsoft.com/office/excel/2006/main">
          <x14:cfRule type="expression" priority="602" id="{4DE040F5-B388-4536-AD56-EB1A28643D55}">
            <xm:f>VLOOKUP(VALUE(MID(A1472,1,IF(VALUE(MID(A1472,1,3))=898,3,4)))&amp;MID($D1472,1,5),'\PLAN DE ADQUISICIONES\[MOVILIDAD.xlsx]Hoja1'!#REF!,4,0)&lt;0</xm:f>
            <x14:dxf>
              <font>
                <b val="0"/>
                <i val="0"/>
                <color theme="0"/>
              </font>
              <fill>
                <patternFill>
                  <bgColor rgb="FFFF0000"/>
                </patternFill>
              </fill>
              <border>
                <vertical/>
                <horizontal/>
              </border>
            </x14:dxf>
          </x14:cfRule>
          <xm:sqref>P1472</xm:sqref>
        </x14:conditionalFormatting>
        <x14:conditionalFormatting xmlns:xm="http://schemas.microsoft.com/office/excel/2006/main">
          <x14:cfRule type="expression" priority="601" id="{95114EE8-DFBE-40EB-9642-98B66E6E6240}">
            <xm:f>VLOOKUP(VALUE(MID(A1473,1,IF(VALUE(MID(A1473,1,3))=898,3,4)))&amp;MID($D1473,1,5),'\PLAN DE ADQUISICIONES\[MOVILIDAD.xlsx]Hoja1'!#REF!,4,0)&lt;0</xm:f>
            <x14:dxf>
              <font>
                <b val="0"/>
                <i val="0"/>
                <color theme="0"/>
              </font>
              <fill>
                <patternFill>
                  <bgColor rgb="FFFF0000"/>
                </patternFill>
              </fill>
              <border>
                <vertical/>
                <horizontal/>
              </border>
            </x14:dxf>
          </x14:cfRule>
          <xm:sqref>P1473</xm:sqref>
        </x14:conditionalFormatting>
        <x14:conditionalFormatting xmlns:xm="http://schemas.microsoft.com/office/excel/2006/main">
          <x14:cfRule type="expression" priority="579" id="{48D2AA1D-4AB5-4049-B3C0-B71D5BC1C969}">
            <xm:f>INDIRECT("A"&amp;ROW())=VLOOKUP(INDIRECT("A"&amp;ROW()),OFFSET('\sedsgi\1055\2018\paa\[1055_PAA_2018.xlsx]CONTRATOS'!#REF!,,,COUNTA('\sedsgi\1055\2018\paa\[1055_PAA_2018.xlsx]CONTRATOS'!#REF!)-1,1),1,0)</xm:f>
            <x14:dxf>
              <font>
                <b/>
                <i val="0"/>
                <color rgb="FF00B050"/>
              </font>
            </x14:dxf>
          </x14:cfRule>
          <xm:sqref>A1884</xm:sqref>
        </x14:conditionalFormatting>
        <x14:conditionalFormatting xmlns:xm="http://schemas.microsoft.com/office/excel/2006/main">
          <x14:cfRule type="expression" priority="575" id="{89189E21-F7D0-4B18-B7FE-FDF9CF0F7172}">
            <xm:f>VLOOKUP(VALUE(MID(A1888,1,IF(VALUE(MID(A1888,1,3))=898,3,4)))&amp;MID($D1888,1,5),'\Users\yorcasitas\Desktop\PAA- 2018\INVERSION\[1056 Plan anual de adquisiciones vigencia 2018 dos ítem mas 55 y 56 OK Dic 28.xlsx]Hoja1'!#REF!,4,0)&lt;0</xm:f>
            <x14:dxf>
              <font>
                <b val="0"/>
                <i val="0"/>
                <color theme="0"/>
              </font>
              <fill>
                <patternFill>
                  <bgColor rgb="FFFF0000"/>
                </patternFill>
              </fill>
              <border>
                <vertical/>
                <horizontal/>
              </border>
            </x14:dxf>
          </x14:cfRule>
          <xm:sqref>P1932:P1940 P1888:P1901 P1903:P1927 P1943:P1945</xm:sqref>
        </x14:conditionalFormatting>
        <x14:conditionalFormatting xmlns:xm="http://schemas.microsoft.com/office/excel/2006/main">
          <x14:cfRule type="expression" priority="576" id="{BFB14FA5-B648-44D3-B9B8-B7FD44BDB4ED}">
            <xm:f>VLOOKUP(VALUE(MID(A1929,1,IF(VALUE(MID(A1929,1,3))=898,3,4)))&amp;MID($D1929,1,5),'\Users\yorcasitas\Desktop\PAA- 2018\INVERSION\[1056 Plan anual de adquisiciones vigencia 2018 dos ítem mas 55 y 56 OK Dic 28.xlsx]Hoja1'!#REF!,4,0)&lt;0</xm:f>
            <x14:dxf>
              <font>
                <b val="0"/>
                <i val="0"/>
                <color theme="0"/>
              </font>
              <fill>
                <patternFill>
                  <bgColor rgb="FFFF0000"/>
                </patternFill>
              </fill>
              <border>
                <vertical/>
                <horizontal/>
              </border>
            </x14:dxf>
          </x14:cfRule>
          <xm:sqref>P1928:P1929</xm:sqref>
        </x14:conditionalFormatting>
        <x14:conditionalFormatting xmlns:xm="http://schemas.microsoft.com/office/excel/2006/main">
          <x14:cfRule type="expression" priority="577" id="{D4117C2C-7DAC-4498-9D0B-9DE8B05704C5}">
            <xm:f>VLOOKUP(VALUE(MID(#REF!,1,IF(VALUE(MID(#REF!,1,3))=898,3,4)))&amp;MID(#REF!,1,5),'\Users\yorcasitas\Desktop\PAA- 2018\INVERSION\[1056 Plan anual de adquisiciones vigencia 2018 dos ítem mas 55 y 56 OK Dic 28.xlsx]Hoja1'!#REF!,4,0)&lt;0</xm:f>
            <x14:dxf>
              <font>
                <b val="0"/>
                <i val="0"/>
                <color theme="0"/>
              </font>
              <fill>
                <patternFill>
                  <bgColor rgb="FFFF0000"/>
                </patternFill>
              </fill>
              <border>
                <vertical/>
                <horizontal/>
              </border>
            </x14:dxf>
          </x14:cfRule>
          <xm:sqref>P1930</xm:sqref>
        </x14:conditionalFormatting>
        <x14:conditionalFormatting xmlns:xm="http://schemas.microsoft.com/office/excel/2006/main">
          <x14:cfRule type="expression" priority="578" id="{D2328753-E31A-4DBB-AD64-1FD1FA605B20}">
            <xm:f>VLOOKUP(VALUE(MID(#REF!,1,IF(VALUE(MID(#REF!,1,3))=898,3,4)))&amp;MID(#REF!,1,5),'\Users\yorcasitas\Desktop\PAA- 2018\INVERSION\[1056 Plan anual de adquisiciones vigencia 2018 dos ítem mas 55 y 56 OK Dic 28.xlsx]Hoja1'!#REF!,4,0)&lt;0</xm:f>
            <x14:dxf>
              <font>
                <b val="0"/>
                <i val="0"/>
                <color theme="0"/>
              </font>
              <fill>
                <patternFill>
                  <bgColor rgb="FFFF0000"/>
                </patternFill>
              </fill>
              <border>
                <vertical/>
                <horizontal/>
              </border>
            </x14:dxf>
          </x14:cfRule>
          <xm:sqref>P1931</xm:sqref>
        </x14:conditionalFormatting>
        <x14:conditionalFormatting xmlns:xm="http://schemas.microsoft.com/office/excel/2006/main">
          <x14:cfRule type="expression" priority="574" id="{8BD10A6E-570B-4E0A-88A4-028757B648DA}">
            <xm:f>VLOOKUP(VALUE(MID(A1902,1,IF(VALUE(MID(A1902,1,3))=898,3,4)))&amp;MID($D1902,1,5),'\Users\yorcasitas\Desktop\PAA- 2018\INVERSION\[1056 Plan anual de adquisiciones vigencia 2018 dos ítem mas 55 y 56 OK Dic 28.xlsx]Hoja1'!#REF!,4,0)&lt;0</xm:f>
            <x14:dxf>
              <font>
                <b val="0"/>
                <i val="0"/>
                <color theme="0"/>
              </font>
              <fill>
                <patternFill>
                  <bgColor rgb="FFFF0000"/>
                </patternFill>
              </fill>
              <border>
                <vertical/>
                <horizontal/>
              </border>
            </x14:dxf>
          </x14:cfRule>
          <xm:sqref>P1902</xm:sqref>
        </x14:conditionalFormatting>
        <x14:conditionalFormatting xmlns:xm="http://schemas.microsoft.com/office/excel/2006/main">
          <x14:cfRule type="expression" priority="573" id="{BB9091DC-DFDF-4552-862B-812B73213927}">
            <xm:f>VLOOKUP(VALUE(MID(A1941,1,IF(VALUE(MID(A1941,1,3))=898,3,4)))&amp;MID($D1941,1,5),'\Users\yorcasitas\Desktop\PAA- 2018\INVERSION\[1056 Plan anual de adquisiciones vigencia 2018 dos ítem mas 55 y 56 OK Dic 28.xlsx]Hoja1'!#REF!,4,0)&lt;0</xm:f>
            <x14:dxf>
              <font>
                <b val="0"/>
                <i val="0"/>
                <color theme="0"/>
              </font>
              <fill>
                <patternFill>
                  <bgColor rgb="FFFF0000"/>
                </patternFill>
              </fill>
              <border>
                <vertical/>
                <horizontal/>
              </border>
            </x14:dxf>
          </x14:cfRule>
          <xm:sqref>P1941:P1942</xm:sqref>
        </x14:conditionalFormatting>
        <x14:conditionalFormatting xmlns:xm="http://schemas.microsoft.com/office/excel/2006/main">
          <x14:cfRule type="expression" priority="572" id="{2AB62498-AE73-4D85-B948-E3AFE85A7F1A}">
            <xm:f>VLOOKUP(VALUE(MID(A1946,1,IF(VALUE(MID(A1946,1,3))=898,3,4)))&amp;MID($D1946,1,5),'\Users\yorcasitas\AppData\Local\Microsoft\Windows\Temporary Internet Files\Content.Outlook\G1N6LJ1O\[PAA 1056 PAA 2018 28122017 VR Modificaciones.xlsx]Hoja1'!#REF!,4,0)&lt;0</xm:f>
            <x14:dxf>
              <font>
                <b val="0"/>
                <i val="0"/>
                <color theme="0"/>
              </font>
              <fill>
                <patternFill>
                  <bgColor rgb="FFFF0000"/>
                </patternFill>
              </fill>
              <border>
                <vertical/>
                <horizontal/>
              </border>
            </x14:dxf>
          </x14:cfRule>
          <xm:sqref>P1946</xm:sqref>
        </x14:conditionalFormatting>
        <x14:conditionalFormatting xmlns:xm="http://schemas.microsoft.com/office/excel/2006/main">
          <x14:cfRule type="expression" priority="571" id="{A749F8E5-75BA-44A6-B7D4-D29C7EDB41E9}">
            <xm:f>VLOOKUP(VALUE(MID(A1947,1,IF(VALUE(MID(A1947,1,3))=898,3,4)))&amp;MID($D1947,1,5),'\Users\yorcasitas\AppData\Local\Microsoft\Windows\Temporary Internet Files\Content.Outlook\6QBIMEWT\[PAA 1056 PAA 2018 28122017 VR 1.xlsx]Hoja1'!#REF!,4,0)&lt;0</xm:f>
            <x14:dxf>
              <font>
                <b val="0"/>
                <i val="0"/>
                <color theme="0"/>
              </font>
              <fill>
                <patternFill>
                  <bgColor rgb="FFFF0000"/>
                </patternFill>
              </fill>
              <border>
                <vertical/>
                <horizontal/>
              </border>
            </x14:dxf>
          </x14:cfRule>
          <xm:sqref>P1947:P1951</xm:sqref>
        </x14:conditionalFormatting>
        <x14:conditionalFormatting xmlns:xm="http://schemas.microsoft.com/office/excel/2006/main">
          <x14:cfRule type="expression" priority="570" id="{E07C50B7-CEBB-45E7-9453-9419389BCBB7}">
            <xm:f>VLOOKUP(VALUE(MID(A1952,1,IF(VALUE(MID(A1952,1,3))=898,3,4)))&amp;MID($D1952,1,5),'\Users\yorcasitas\AppData\Local\Microsoft\Windows\Temporary Internet Files\Content.Outlook\6QBIMEWT\[PAA 1056 PAA 2018 28122017 VR 1 (00000004).xlsx]Hoja1'!#REF!,4,0)&lt;0</xm:f>
            <x14:dxf>
              <font>
                <b val="0"/>
                <i val="0"/>
                <color theme="0"/>
              </font>
              <fill>
                <patternFill>
                  <bgColor rgb="FFFF0000"/>
                </patternFill>
              </fill>
              <border>
                <vertical/>
                <horizontal/>
              </border>
            </x14:dxf>
          </x14:cfRule>
          <xm:sqref>P1952</xm:sqref>
        </x14:conditionalFormatting>
        <x14:conditionalFormatting xmlns:xm="http://schemas.microsoft.com/office/excel/2006/main">
          <x14:cfRule type="expression" priority="547" id="{BA6C9465-94B4-4FFB-BC36-E4D01E3AF7B2}">
            <xm:f>VLOOKUP(VALUE(MID(A2120,1,IF(VALUE(MID(A2120,1,3))=898,3,4)))&amp;MID($D2120,1,5),'\Users\Vaio\Downloads\[Plan anual de adquisiciones Arrendamiento.xlsx]Hoja1'!#REF!,4,0)&lt;0</xm:f>
            <x14:dxf>
              <font>
                <b val="0"/>
                <i val="0"/>
                <color theme="0"/>
              </font>
              <fill>
                <patternFill>
                  <bgColor rgb="FFFF0000"/>
                </patternFill>
              </fill>
              <border>
                <vertical/>
                <horizontal/>
              </border>
            </x14:dxf>
          </x14:cfRule>
          <xm:sqref>P2120</xm:sqref>
        </x14:conditionalFormatting>
        <x14:conditionalFormatting xmlns:xm="http://schemas.microsoft.com/office/excel/2006/main">
          <x14:cfRule type="expression" priority="546" id="{98F00E06-653B-4E44-AC13-91C0AC34972C}">
            <xm:f>VLOOKUP(VALUE(MID(A2136,1,IF(VALUE(MID(A2136,1,3))=898,3,4)))&amp;MID($D2136,1,5),'\Users\Vaio\Downloads\[11-01-if-002 plan anual de adquisiciones v30 1071.xlsx]Hoja1'!#REF!,4,0)&lt;0</xm:f>
            <x14:dxf>
              <font>
                <b val="0"/>
                <i val="0"/>
                <color theme="0"/>
              </font>
              <fill>
                <patternFill>
                  <bgColor rgb="FFFF0000"/>
                </patternFill>
              </fill>
              <border>
                <vertical/>
                <horizontal/>
              </border>
            </x14:dxf>
          </x14:cfRule>
          <xm:sqref>P2136</xm:sqref>
        </x14:conditionalFormatting>
        <x14:conditionalFormatting xmlns:xm="http://schemas.microsoft.com/office/excel/2006/main">
          <x14:cfRule type="expression" priority="545" id="{64D1EE9E-2F33-4AB0-B255-A07C10F57C50}">
            <xm:f>VLOOKUP(VALUE(MID(A2138,1,IF(VALUE(MID(A2138,1,3))=898,3,4)))&amp;MID($D2138,1,5),'\Users\Vaio\Downloads\[11-01-if-002 plan anual de adquisiciones v30 1071.xlsx]Hoja1'!#REF!,4,0)&lt;0</xm:f>
            <x14:dxf>
              <font>
                <b val="0"/>
                <i val="0"/>
                <color theme="0"/>
              </font>
              <fill>
                <patternFill>
                  <bgColor rgb="FFFF0000"/>
                </patternFill>
              </fill>
              <border>
                <vertical/>
                <horizontal/>
              </border>
            </x14:dxf>
          </x14:cfRule>
          <xm:sqref>P2138</xm:sqref>
        </x14:conditionalFormatting>
        <x14:conditionalFormatting xmlns:xm="http://schemas.microsoft.com/office/excel/2006/main">
          <x14:cfRule type="expression" priority="544" id="{17996B19-77A7-4D75-97AE-55127B6DBE28}">
            <xm:f>VLOOKUP(VALUE(MID(A2139,1,IF(VALUE(MID(A2139,1,3))=898,3,4)))&amp;MID($D2139,1,5),'\Users\Vaio\Downloads\[11-01-if-002 plan anual de adquisiciones v30 1071.xlsx]Hoja1'!#REF!,4,0)&lt;0</xm:f>
            <x14:dxf>
              <font>
                <b val="0"/>
                <i val="0"/>
                <color theme="0"/>
              </font>
              <fill>
                <patternFill>
                  <bgColor rgb="FFFF0000"/>
                </patternFill>
              </fill>
              <border>
                <vertical/>
                <horizontal/>
              </border>
            </x14:dxf>
          </x14:cfRule>
          <xm:sqref>P2139:P2146</xm:sqref>
        </x14:conditionalFormatting>
        <x14:conditionalFormatting xmlns:xm="http://schemas.microsoft.com/office/excel/2006/main">
          <x14:cfRule type="expression" priority="543" id="{3EA94368-4192-4D46-98BE-CE69E88196CA}">
            <xm:f>VLOOKUP(VALUE(MID(A2135,1,IF(VALUE(MID(A2135,1,3))=898,3,4)))&amp;MID($D2135,1,5),'\Users\Vaio\Downloads\[11-01-if-002 plan anual de adquisiciones v30 1071.xlsx]Hoja1'!#REF!,4,0)&lt;0</xm:f>
            <x14:dxf>
              <font>
                <b val="0"/>
                <i val="0"/>
                <color theme="0"/>
              </font>
              <fill>
                <patternFill>
                  <bgColor rgb="FFFF0000"/>
                </patternFill>
              </fill>
              <border>
                <vertical/>
                <horizontal/>
              </border>
            </x14:dxf>
          </x14:cfRule>
          <xm:sqref>P2135</xm:sqref>
        </x14:conditionalFormatting>
        <x14:conditionalFormatting xmlns:xm="http://schemas.microsoft.com/office/excel/2006/main">
          <x14:cfRule type="expression" priority="542" id="{3FF9F86A-1A56-4E88-A22B-39AC9A1207AB}">
            <xm:f>VLOOKUP(VALUE(MID(A2134,1,IF(VALUE(MID(A2134,1,3))=898,3,4)))&amp;MID($D2134,1,5),'\Users\yorcasitas\Desktop\PAA- 2018\INVERSION\[1071 - 2018 DEFINITIVO  Plan anual de adquisiciones vigencia 2018 OK (00000002).xlsx]Hoja1'!#REF!,4,0)&lt;0</xm:f>
            <x14:dxf>
              <font>
                <b val="0"/>
                <i val="0"/>
                <color theme="0"/>
              </font>
              <fill>
                <patternFill>
                  <bgColor rgb="FFFF0000"/>
                </patternFill>
              </fill>
              <border>
                <vertical/>
                <horizontal/>
              </border>
            </x14:dxf>
          </x14:cfRule>
          <xm:sqref>P2134</xm:sqref>
        </x14:conditionalFormatting>
        <x14:conditionalFormatting xmlns:xm="http://schemas.microsoft.com/office/excel/2006/main">
          <x14:cfRule type="expression" priority="541" id="{2A01D48A-D79B-42A5-AB66-3CE6A2DAF7CA}">
            <xm:f>VLOOKUP(VALUE(MID(A2147,1,IF(VALUE(MID(A2147,1,3))=898,3,4)))&amp;MID($D2147,1,5),'\Users\Vaio\Downloads\[11-01-if-002 plan anual de adquisiciones v30 1071.xlsx]Hoja1'!#REF!,4,0)&lt;0</xm:f>
            <x14:dxf>
              <font>
                <b val="0"/>
                <i val="0"/>
                <color theme="0"/>
              </font>
              <fill>
                <patternFill>
                  <bgColor rgb="FFFF0000"/>
                </patternFill>
              </fill>
              <border>
                <vertical/>
                <horizontal/>
              </border>
            </x14:dxf>
          </x14:cfRule>
          <xm:sqref>P2147</xm:sqref>
        </x14:conditionalFormatting>
        <x14:conditionalFormatting xmlns:xm="http://schemas.microsoft.com/office/excel/2006/main">
          <x14:cfRule type="expression" priority="540" id="{FFBEF2D1-E54A-4C16-9265-8EA45C6AD40F}">
            <xm:f>VLOOKUP(VALUE(MID(A2149,1,IF(VALUE(MID(A2149,1,3))=898,3,4)))&amp;MID($D2149,1,5),'\Users\Vaio\Downloads\[11-01-if-002 plan anual de adquisiciones v30 1071.xlsx]Hoja1'!#REF!,4,0)&lt;0</xm:f>
            <x14:dxf>
              <font>
                <b val="0"/>
                <i val="0"/>
                <color theme="0"/>
              </font>
              <fill>
                <patternFill>
                  <bgColor rgb="FFFF0000"/>
                </patternFill>
              </fill>
              <border>
                <vertical/>
                <horizontal/>
              </border>
            </x14:dxf>
          </x14:cfRule>
          <xm:sqref>P2149</xm:sqref>
        </x14:conditionalFormatting>
        <x14:conditionalFormatting xmlns:xm="http://schemas.microsoft.com/office/excel/2006/main">
          <x14:cfRule type="expression" priority="539" id="{C335F5A0-1961-4EC4-8E23-A4602C3D304C}">
            <xm:f>VLOOKUP(VALUE(MID(A2132,1,IF(VALUE(MID(A2132,1,3))=898,3,4)))&amp;MID($D2132,1,5),'\Users\yorcasitas\Desktop\PAA- 2018\INVERSION\[1071 - 2018 DEFINITIVO  Plan anual de adquisiciones vigencia 2018 OK (00000002).xlsx]Hoja1'!#REF!,4,0)&lt;0</xm:f>
            <x14:dxf>
              <font>
                <b val="0"/>
                <i val="0"/>
                <color theme="0"/>
              </font>
              <fill>
                <patternFill>
                  <bgColor rgb="FFFF0000"/>
                </patternFill>
              </fill>
              <border>
                <vertical/>
                <horizontal/>
              </border>
            </x14:dxf>
          </x14:cfRule>
          <xm:sqref>P2132</xm:sqref>
        </x14:conditionalFormatting>
        <x14:conditionalFormatting xmlns:xm="http://schemas.microsoft.com/office/excel/2006/main">
          <x14:cfRule type="expression" priority="538" id="{21EDB463-2C4E-424B-AA79-27FAE45F36DF}">
            <xm:f>VLOOKUP(VALUE(MID(A2133,1,IF(VALUE(MID(A2133,1,3))=898,3,4)))&amp;MID($D2133,1,5),'\Users\yorcasitas\Desktop\PAA- 2018\INVERSION\[1071 - 2018 DEFINITIVO  Plan anual de adquisiciones vigencia 2018 OK (00000002).xlsx]Hoja1'!#REF!,4,0)&lt;0</xm:f>
            <x14:dxf>
              <font>
                <b val="0"/>
                <i val="0"/>
                <color theme="0"/>
              </font>
              <fill>
                <patternFill>
                  <bgColor rgb="FFFF0000"/>
                </patternFill>
              </fill>
              <border>
                <vertical/>
                <horizontal/>
              </border>
            </x14:dxf>
          </x14:cfRule>
          <xm:sqref>P2133</xm:sqref>
        </x14:conditionalFormatting>
        <x14:conditionalFormatting xmlns:xm="http://schemas.microsoft.com/office/excel/2006/main">
          <x14:cfRule type="expression" priority="537" id="{0936898F-C86A-45E0-B299-248AE50BFB73}">
            <xm:f>VLOOKUP(VALUE(MID(J2150,1,IF(VALUE(MID(J2150,1,3))=898,3,4)))&amp;MID($D2150,1,5),'\Users\Vaio\Downloads\[11-01-if-002 plan anual de adquisiciones v30 1071.xlsx]Hoja1'!#REF!,4,0)&lt;0</xm:f>
            <x14:dxf>
              <font>
                <b val="0"/>
                <i val="0"/>
                <color theme="0"/>
              </font>
              <fill>
                <patternFill>
                  <bgColor rgb="FFFF0000"/>
                </patternFill>
              </fill>
              <border>
                <vertical/>
                <horizontal/>
              </border>
            </x14:dxf>
          </x14:cfRule>
          <xm:sqref>Y2150</xm:sqref>
        </x14:conditionalFormatting>
        <x14:conditionalFormatting xmlns:xm="http://schemas.microsoft.com/office/excel/2006/main">
          <x14:cfRule type="expression" priority="536" id="{C3384880-ECEB-46FC-AA5E-56FA5CD42AE2}">
            <xm:f>VLOOKUP(VALUE(MID(A2150,1,IF(VALUE(MID(A2150,1,3))=898,3,4)))&amp;MID($D2150,1,5),'\Users\Vaio\Downloads\[11-01-if-002 plan anual de adquisiciones v30 1071.xlsx]Hoja1'!#REF!,4,0)&lt;0</xm:f>
            <x14:dxf>
              <font>
                <b val="0"/>
                <i val="0"/>
                <color theme="0"/>
              </font>
              <fill>
                <patternFill>
                  <bgColor rgb="FFFF0000"/>
                </patternFill>
              </fill>
              <border>
                <vertical/>
                <horizontal/>
              </border>
            </x14:dxf>
          </x14:cfRule>
          <xm:sqref>P2150</xm:sqref>
        </x14:conditionalFormatting>
        <x14:conditionalFormatting xmlns:xm="http://schemas.microsoft.com/office/excel/2006/main">
          <x14:cfRule type="expression" priority="535" id="{26CF2238-FB5E-4CB0-BCAE-DC49605074D0}">
            <xm:f>VLOOKUP(VALUE(MID(A2151,1,IF(VALUE(MID(A2151,1,3))=898,3,4)))&amp;MID($D2151,1,5),'\Users\Vaio\Downloads\[11-01-if-002 plan anual de adquisiciones v30 1071.xlsx]Hoja1'!#REF!,4,0)&lt;0</xm:f>
            <x14:dxf>
              <font>
                <b val="0"/>
                <i val="0"/>
                <color theme="0"/>
              </font>
              <fill>
                <patternFill>
                  <bgColor rgb="FFFF0000"/>
                </patternFill>
              </fill>
              <border>
                <vertical/>
                <horizontal/>
              </border>
            </x14:dxf>
          </x14:cfRule>
          <xm:sqref>P2151</xm:sqref>
        </x14:conditionalFormatting>
        <x14:conditionalFormatting xmlns:xm="http://schemas.microsoft.com/office/excel/2006/main">
          <x14:cfRule type="expression" priority="534" id="{95405D24-F9DB-4133-9A75-DB029DF39F8D}">
            <xm:f>VLOOKUP(VALUE(MID(J2151,1,IF(VALUE(MID(J2151,1,3))=898,3,4)))&amp;MID($D2151,1,5),'\Users\Vaio\Downloads\[11-01-if-002 plan anual de adquisiciones v30 1071.xlsx]Hoja1'!#REF!,4,0)&lt;0</xm:f>
            <x14:dxf>
              <font>
                <b val="0"/>
                <i val="0"/>
                <color theme="0"/>
              </font>
              <fill>
                <patternFill>
                  <bgColor rgb="FFFF0000"/>
                </patternFill>
              </fill>
              <border>
                <vertical/>
                <horizontal/>
              </border>
            </x14:dxf>
          </x14:cfRule>
          <xm:sqref>Y2151</xm:sqref>
        </x14:conditionalFormatting>
        <x14:conditionalFormatting xmlns:xm="http://schemas.microsoft.com/office/excel/2006/main">
          <x14:cfRule type="expression" priority="533" id="{65707C35-A7EB-4532-A714-69F89F71DC23}">
            <xm:f>VLOOKUP(VALUE(MID(A2148,1,IF(VALUE(MID(A2148,1,3))=898,3,4)))&amp;MID($D2148,1,5),'\Users\Vaio\Downloads\[11-01-if-002 plan anual de adquisiciones v30 1071.xlsx]Hoja1'!#REF!,4,0)&lt;0</xm:f>
            <x14:dxf>
              <font>
                <b val="0"/>
                <i val="0"/>
                <color theme="0"/>
              </font>
              <fill>
                <patternFill>
                  <bgColor rgb="FFFF0000"/>
                </patternFill>
              </fill>
              <border>
                <vertical/>
                <horizontal/>
              </border>
            </x14:dxf>
          </x14:cfRule>
          <xm:sqref>P2148</xm:sqref>
        </x14:conditionalFormatting>
        <x14:conditionalFormatting xmlns:xm="http://schemas.microsoft.com/office/excel/2006/main">
          <x14:cfRule type="expression" priority="532" id="{5D22DE35-4B2E-4D9F-9623-1B32BB2620CD}">
            <xm:f>VLOOKUP(VALUE(MID(A2152,1,IF(VALUE(MID(A2152,1,3))=898,3,4)))&amp;MID($D2152,1,5),'\Users\Vaio\Downloads\[11-01-if-002 plan anual de adquisiciones v30 1071.xlsx]Hoja1'!#REF!,4,0)&lt;0</xm:f>
            <x14:dxf>
              <font>
                <b val="0"/>
                <i val="0"/>
                <color theme="0"/>
              </font>
              <fill>
                <patternFill>
                  <bgColor rgb="FFFF0000"/>
                </patternFill>
              </fill>
              <border>
                <vertical/>
                <horizontal/>
              </border>
            </x14:dxf>
          </x14:cfRule>
          <xm:sqref>P2152</xm:sqref>
        </x14:conditionalFormatting>
        <x14:conditionalFormatting xmlns:xm="http://schemas.microsoft.com/office/excel/2006/main">
          <x14:cfRule type="expression" priority="531" id="{EE9D1F8A-0628-45AB-950C-B1D7C8CE3100}">
            <xm:f>VLOOKUP(VALUE(MID(J2152,1,IF(VALUE(MID(J2152,1,3))=898,3,4)))&amp;MID($D2152,1,5),'\Users\Vaio\Downloads\[11-01-if-002 plan anual de adquisiciones v30 1071.xlsx]Hoja1'!#REF!,4,0)&lt;0</xm:f>
            <x14:dxf>
              <font>
                <b val="0"/>
                <i val="0"/>
                <color theme="0"/>
              </font>
              <fill>
                <patternFill>
                  <bgColor rgb="FFFF0000"/>
                </patternFill>
              </fill>
              <border>
                <vertical/>
                <horizontal/>
              </border>
            </x14:dxf>
          </x14:cfRule>
          <xm:sqref>Y2152</xm:sqref>
        </x14:conditionalFormatting>
        <x14:conditionalFormatting xmlns:xm="http://schemas.microsoft.com/office/excel/2006/main">
          <x14:cfRule type="expression" priority="530" id="{703E72F1-DE07-4C06-BD25-BBA20F0BC8A3}">
            <xm:f>VLOOKUP(VALUE(MID(A2153,1,IF(VALUE(MID(A2153,1,3))=898,3,4)))&amp;MID($D2153,1,5),'\Users\Vaio\Downloads\[11-01-if-002 plan anual de adquisiciones v30 1071.xlsx]Hoja1'!#REF!,4,0)&lt;0</xm:f>
            <x14:dxf>
              <font>
                <b val="0"/>
                <i val="0"/>
                <color theme="0"/>
              </font>
              <fill>
                <patternFill>
                  <bgColor rgb="FFFF0000"/>
                </patternFill>
              </fill>
              <border>
                <vertical/>
                <horizontal/>
              </border>
            </x14:dxf>
          </x14:cfRule>
          <xm:sqref>P2153</xm:sqref>
        </x14:conditionalFormatting>
        <x14:conditionalFormatting xmlns:xm="http://schemas.microsoft.com/office/excel/2006/main">
          <x14:cfRule type="expression" priority="529" id="{B0397BCB-A3A2-4089-A95C-56798CABEE87}">
            <xm:f>VLOOKUP(VALUE(MID(J2153,1,IF(VALUE(MID(J2153,1,3))=898,3,4)))&amp;MID($D2153,1,5),'\Users\Vaio\Downloads\[11-01-if-002 plan anual de adquisiciones v30 1071.xlsx]Hoja1'!#REF!,4,0)&lt;0</xm:f>
            <x14:dxf>
              <font>
                <b val="0"/>
                <i val="0"/>
                <color theme="0"/>
              </font>
              <fill>
                <patternFill>
                  <bgColor rgb="FFFF0000"/>
                </patternFill>
              </fill>
              <border>
                <vertical/>
                <horizontal/>
              </border>
            </x14:dxf>
          </x14:cfRule>
          <xm:sqref>Y2153</xm:sqref>
        </x14:conditionalFormatting>
        <x14:conditionalFormatting xmlns:xm="http://schemas.microsoft.com/office/excel/2006/main">
          <x14:cfRule type="expression" priority="528" id="{18971E92-8E0F-403F-9C0C-D985CC68AC17}">
            <xm:f>VLOOKUP(VALUE(MID(A2154,1,IF(VALUE(MID(A2154,1,3))=898,3,4)))&amp;MID($D2154,1,5),'\Users\Vaio\Downloads\[11-01-if-002 plan anual de adquisiciones v30 1071.xlsx]Hoja1'!#REF!,4,0)&lt;0</xm:f>
            <x14:dxf>
              <font>
                <b val="0"/>
                <i val="0"/>
                <color theme="0"/>
              </font>
              <fill>
                <patternFill>
                  <bgColor rgb="FFFF0000"/>
                </patternFill>
              </fill>
              <border>
                <vertical/>
                <horizontal/>
              </border>
            </x14:dxf>
          </x14:cfRule>
          <xm:sqref>P2154</xm:sqref>
        </x14:conditionalFormatting>
        <x14:conditionalFormatting xmlns:xm="http://schemas.microsoft.com/office/excel/2006/main">
          <x14:cfRule type="expression" priority="527" id="{6344BA53-E08D-496F-982D-E16686F29072}">
            <xm:f>VLOOKUP(VALUE(MID(J2154,1,IF(VALUE(MID(J2154,1,3))=898,3,4)))&amp;MID($D2154,1,5),'\Users\Vaio\Downloads\[11-01-if-002 plan anual de adquisiciones v30 1071.xlsx]Hoja1'!#REF!,4,0)&lt;0</xm:f>
            <x14:dxf>
              <font>
                <b val="0"/>
                <i val="0"/>
                <color theme="0"/>
              </font>
              <fill>
                <patternFill>
                  <bgColor rgb="FFFF0000"/>
                </patternFill>
              </fill>
              <border>
                <vertical/>
                <horizontal/>
              </border>
            </x14:dxf>
          </x14:cfRule>
          <xm:sqref>Y2154</xm:sqref>
        </x14:conditionalFormatting>
        <x14:conditionalFormatting xmlns:xm="http://schemas.microsoft.com/office/excel/2006/main">
          <x14:cfRule type="expression" priority="526" id="{F95A3FE5-7CE7-4668-ABED-E5B160CAD3C7}">
            <xm:f>VLOOKUP(VALUE(MID(A2155,1,IF(VALUE(MID(A2155,1,3))=898,3,4)))&amp;MID($D2155,1,5),'\Users\Vaio\Downloads\[11-01-if-002 plan anual de adquisiciones v30 1071.xlsx]Hoja1'!#REF!,4,0)&lt;0</xm:f>
            <x14:dxf>
              <font>
                <b val="0"/>
                <i val="0"/>
                <color theme="0"/>
              </font>
              <fill>
                <patternFill>
                  <bgColor rgb="FFFF0000"/>
                </patternFill>
              </fill>
              <border>
                <vertical/>
                <horizontal/>
              </border>
            </x14:dxf>
          </x14:cfRule>
          <xm:sqref>P2155</xm:sqref>
        </x14:conditionalFormatting>
        <x14:conditionalFormatting xmlns:xm="http://schemas.microsoft.com/office/excel/2006/main">
          <x14:cfRule type="expression" priority="525" id="{F53A92C3-7F32-4A89-AB0B-A1973AD186C5}">
            <xm:f>VLOOKUP(VALUE(MID(J2155,1,IF(VALUE(MID(J2155,1,3))=898,3,4)))&amp;MID($D2155,1,5),'\Users\Vaio\Downloads\[11-01-if-002 plan anual de adquisiciones v30 1071.xlsx]Hoja1'!#REF!,4,0)&lt;0</xm:f>
            <x14:dxf>
              <font>
                <b val="0"/>
                <i val="0"/>
                <color theme="0"/>
              </font>
              <fill>
                <patternFill>
                  <bgColor rgb="FFFF0000"/>
                </patternFill>
              </fill>
              <border>
                <vertical/>
                <horizontal/>
              </border>
            </x14:dxf>
          </x14:cfRule>
          <xm:sqref>Y2155</xm:sqref>
        </x14:conditionalFormatting>
        <x14:conditionalFormatting xmlns:xm="http://schemas.microsoft.com/office/excel/2006/main">
          <x14:cfRule type="expression" priority="524" id="{5C61814D-CD23-48E8-9C6F-811A6CC946D8}">
            <xm:f>VLOOKUP(VALUE(MID(A2156,1,IF(VALUE(MID(A2156,1,3))=898,3,4)))&amp;MID($D2156,1,5),'\Users\Vaio\Downloads\[11-01-if-002 plan anual de adquisiciones v30 1071.xlsx]Hoja1'!#REF!,4,0)&lt;0</xm:f>
            <x14:dxf>
              <font>
                <b val="0"/>
                <i val="0"/>
                <color theme="0"/>
              </font>
              <fill>
                <patternFill>
                  <bgColor rgb="FFFF0000"/>
                </patternFill>
              </fill>
              <border>
                <vertical/>
                <horizontal/>
              </border>
            </x14:dxf>
          </x14:cfRule>
          <xm:sqref>P2156</xm:sqref>
        </x14:conditionalFormatting>
        <x14:conditionalFormatting xmlns:xm="http://schemas.microsoft.com/office/excel/2006/main">
          <x14:cfRule type="expression" priority="523" id="{CCAA2988-12DD-4E9F-8198-3AC319F20371}">
            <xm:f>VLOOKUP(VALUE(MID(J2156,1,IF(VALUE(MID(J2156,1,3))=898,3,4)))&amp;MID($D2156,1,5),'\Users\Vaio\Downloads\[11-01-if-002 plan anual de adquisiciones v30 1071.xlsx]Hoja1'!#REF!,4,0)&lt;0</xm:f>
            <x14:dxf>
              <font>
                <b val="0"/>
                <i val="0"/>
                <color theme="0"/>
              </font>
              <fill>
                <patternFill>
                  <bgColor rgb="FFFF0000"/>
                </patternFill>
              </fill>
              <border>
                <vertical/>
                <horizontal/>
              </border>
            </x14:dxf>
          </x14:cfRule>
          <xm:sqref>Y2156</xm:sqref>
        </x14:conditionalFormatting>
        <x14:conditionalFormatting xmlns:xm="http://schemas.microsoft.com/office/excel/2006/main">
          <x14:cfRule type="expression" priority="522" id="{67B9619A-3267-4748-BBBB-04FC2839E9EA}">
            <xm:f>VLOOKUP(VALUE(MID(A2157,1,IF(VALUE(MID(A2157,1,3))=898,3,4)))&amp;MID($D2157,1,5),'\Users\Vaio\Downloads\[11-01-if-002 plan anual de adquisiciones v30 1071.xlsx]Hoja1'!#REF!,4,0)&lt;0</xm:f>
            <x14:dxf>
              <font>
                <b val="0"/>
                <i val="0"/>
                <color theme="0"/>
              </font>
              <fill>
                <patternFill>
                  <bgColor rgb="FFFF0000"/>
                </patternFill>
              </fill>
              <border>
                <vertical/>
                <horizontal/>
              </border>
            </x14:dxf>
          </x14:cfRule>
          <xm:sqref>P2157</xm:sqref>
        </x14:conditionalFormatting>
        <x14:conditionalFormatting xmlns:xm="http://schemas.microsoft.com/office/excel/2006/main">
          <x14:cfRule type="expression" priority="521" id="{35CED138-E190-4BDD-8CB2-D9D23E63BA32}">
            <xm:f>VLOOKUP(VALUE(MID(J2157,1,IF(VALUE(MID(J2157,1,3))=898,3,4)))&amp;MID($D2157,1,5),'\Users\Vaio\Downloads\[11-01-if-002 plan anual de adquisiciones v30 1071.xlsx]Hoja1'!#REF!,4,0)&lt;0</xm:f>
            <x14:dxf>
              <font>
                <b val="0"/>
                <i val="0"/>
                <color theme="0"/>
              </font>
              <fill>
                <patternFill>
                  <bgColor rgb="FFFF0000"/>
                </patternFill>
              </fill>
              <border>
                <vertical/>
                <horizontal/>
              </border>
            </x14:dxf>
          </x14:cfRule>
          <xm:sqref>Y2157</xm:sqref>
        </x14:conditionalFormatting>
        <x14:conditionalFormatting xmlns:xm="http://schemas.microsoft.com/office/excel/2006/main">
          <x14:cfRule type="expression" priority="520" id="{20F35D8B-8A1A-43C0-BC90-AF3CC8C7F60D}">
            <xm:f>VLOOKUP(VALUE(MID(A2158,1,IF(VALUE(MID(A2158,1,3))=898,3,4)))&amp;MID($D2158,1,5),'\Users\Vaio\Downloads\[11-01-if-002 plan anual de adquisiciones v30 1071.xlsx]Hoja1'!#REF!,4,0)&lt;0</xm:f>
            <x14:dxf>
              <font>
                <b val="0"/>
                <i val="0"/>
                <color theme="0"/>
              </font>
              <fill>
                <patternFill>
                  <bgColor rgb="FFFF0000"/>
                </patternFill>
              </fill>
              <border>
                <vertical/>
                <horizontal/>
              </border>
            </x14:dxf>
          </x14:cfRule>
          <xm:sqref>P2158</xm:sqref>
        </x14:conditionalFormatting>
        <x14:conditionalFormatting xmlns:xm="http://schemas.microsoft.com/office/excel/2006/main">
          <x14:cfRule type="expression" priority="519" id="{0D6DD979-1086-44E4-B8D8-DFE857987F2C}">
            <xm:f>VLOOKUP(VALUE(MID(J2158,1,IF(VALUE(MID(J2158,1,3))=898,3,4)))&amp;MID($D2158,1,5),'\Users\Vaio\Downloads\[11-01-if-002 plan anual de adquisiciones v30 1071.xlsx]Hoja1'!#REF!,4,0)&lt;0</xm:f>
            <x14:dxf>
              <font>
                <b val="0"/>
                <i val="0"/>
                <color theme="0"/>
              </font>
              <fill>
                <patternFill>
                  <bgColor rgb="FFFF0000"/>
                </patternFill>
              </fill>
              <border>
                <vertical/>
                <horizontal/>
              </border>
            </x14:dxf>
          </x14:cfRule>
          <xm:sqref>Y2158</xm:sqref>
        </x14:conditionalFormatting>
        <x14:conditionalFormatting xmlns:xm="http://schemas.microsoft.com/office/excel/2006/main">
          <x14:cfRule type="expression" priority="518" id="{BD4DAEF6-CABE-4363-B4AC-764E0F6F768E}">
            <xm:f>VLOOKUP(VALUE(MID(A2159,1,IF(VALUE(MID(A2159,1,3))=898,3,4)))&amp;MID($D2159,1,5),'\Users\Vaio\Downloads\[11-01-if-002 plan anual de adquisiciones v30 1071.xlsx]Hoja1'!#REF!,4,0)&lt;0</xm:f>
            <x14:dxf>
              <font>
                <b val="0"/>
                <i val="0"/>
                <color theme="0"/>
              </font>
              <fill>
                <patternFill>
                  <bgColor rgb="FFFF0000"/>
                </patternFill>
              </fill>
              <border>
                <vertical/>
                <horizontal/>
              </border>
            </x14:dxf>
          </x14:cfRule>
          <xm:sqref>P2159</xm:sqref>
        </x14:conditionalFormatting>
        <x14:conditionalFormatting xmlns:xm="http://schemas.microsoft.com/office/excel/2006/main">
          <x14:cfRule type="expression" priority="517" id="{2C8AD370-AD38-4732-96BC-24CA76C452BA}">
            <xm:f>VLOOKUP(VALUE(MID(J2159,1,IF(VALUE(MID(J2159,1,3))=898,3,4)))&amp;MID($D2159,1,5),'\Users\Vaio\Downloads\[11-01-if-002 plan anual de adquisiciones v30 1071.xlsx]Hoja1'!#REF!,4,0)&lt;0</xm:f>
            <x14:dxf>
              <font>
                <b val="0"/>
                <i val="0"/>
                <color theme="0"/>
              </font>
              <fill>
                <patternFill>
                  <bgColor rgb="FFFF0000"/>
                </patternFill>
              </fill>
              <border>
                <vertical/>
                <horizontal/>
              </border>
            </x14:dxf>
          </x14:cfRule>
          <xm:sqref>Y2159</xm:sqref>
        </x14:conditionalFormatting>
        <x14:conditionalFormatting xmlns:xm="http://schemas.microsoft.com/office/excel/2006/main">
          <x14:cfRule type="expression" priority="516" id="{2DA90380-7512-4CE5-B34D-9EB9E417A6D2}">
            <xm:f>VLOOKUP(VALUE(MID(A2160,1,IF(VALUE(MID(A2160,1,3))=898,3,4)))&amp;MID($D2160,1,5),'\Users\Vaio\Downloads\[11-01-if-002 plan anual de adquisiciones v30 1071.xlsx]Hoja1'!#REF!,4,0)&lt;0</xm:f>
            <x14:dxf>
              <font>
                <b val="0"/>
                <i val="0"/>
                <color theme="0"/>
              </font>
              <fill>
                <patternFill>
                  <bgColor rgb="FFFF0000"/>
                </patternFill>
              </fill>
              <border>
                <vertical/>
                <horizontal/>
              </border>
            </x14:dxf>
          </x14:cfRule>
          <xm:sqref>P2160</xm:sqref>
        </x14:conditionalFormatting>
        <x14:conditionalFormatting xmlns:xm="http://schemas.microsoft.com/office/excel/2006/main">
          <x14:cfRule type="expression" priority="515" id="{013DE624-6138-4CA0-BDA5-BB72EB852E12}">
            <xm:f>VLOOKUP(VALUE(MID(J2160,1,IF(VALUE(MID(J2160,1,3))=898,3,4)))&amp;MID($D2160,1,5),'\Users\Vaio\Downloads\[11-01-if-002 plan anual de adquisiciones v30 1071.xlsx]Hoja1'!#REF!,4,0)&lt;0</xm:f>
            <x14:dxf>
              <font>
                <b val="0"/>
                <i val="0"/>
                <color theme="0"/>
              </font>
              <fill>
                <patternFill>
                  <bgColor rgb="FFFF0000"/>
                </patternFill>
              </fill>
              <border>
                <vertical/>
                <horizontal/>
              </border>
            </x14:dxf>
          </x14:cfRule>
          <xm:sqref>Y2160</xm:sqref>
        </x14:conditionalFormatting>
        <x14:conditionalFormatting xmlns:xm="http://schemas.microsoft.com/office/excel/2006/main">
          <x14:cfRule type="expression" priority="514" id="{668B98A0-91A3-4493-86CB-C70063CE0449}">
            <xm:f>VLOOKUP(VALUE(MID(A2161,1,IF(VALUE(MID(A2161,1,3))=898,3,4)))&amp;MID($D2161,1,5),'\Users\Vaio\Downloads\[11-01-if-002 plan anual de adquisiciones v30 1071.xlsx]Hoja1'!#REF!,4,0)&lt;0</xm:f>
            <x14:dxf>
              <font>
                <b val="0"/>
                <i val="0"/>
                <color theme="0"/>
              </font>
              <fill>
                <patternFill>
                  <bgColor rgb="FFFF0000"/>
                </patternFill>
              </fill>
              <border>
                <vertical/>
                <horizontal/>
              </border>
            </x14:dxf>
          </x14:cfRule>
          <xm:sqref>P2161</xm:sqref>
        </x14:conditionalFormatting>
        <x14:conditionalFormatting xmlns:xm="http://schemas.microsoft.com/office/excel/2006/main">
          <x14:cfRule type="expression" priority="513" id="{13465D26-938D-4910-8904-32C0E14765FB}">
            <xm:f>VLOOKUP(VALUE(MID(J2161,1,IF(VALUE(MID(J2161,1,3))=898,3,4)))&amp;MID($D2161,1,5),'\Users\Vaio\Downloads\[11-01-if-002 plan anual de adquisiciones v30 1071.xlsx]Hoja1'!#REF!,4,0)&lt;0</xm:f>
            <x14:dxf>
              <font>
                <b val="0"/>
                <i val="0"/>
                <color theme="0"/>
              </font>
              <fill>
                <patternFill>
                  <bgColor rgb="FFFF0000"/>
                </patternFill>
              </fill>
              <border>
                <vertical/>
                <horizontal/>
              </border>
            </x14:dxf>
          </x14:cfRule>
          <xm:sqref>Y2161</xm:sqref>
        </x14:conditionalFormatting>
        <x14:conditionalFormatting xmlns:xm="http://schemas.microsoft.com/office/excel/2006/main">
          <x14:cfRule type="expression" priority="512" id="{433BDC21-2D65-4FD9-A9C2-0C7F19091E0D}">
            <xm:f>VLOOKUP(VALUE(MID(A2162,1,IF(VALUE(MID(A2162,1,3))=898,3,4)))&amp;MID($D2162,1,5),'\Users\Vaio\Downloads\[11-01-if-002 plan anual de adquisiciones v30 1071.xlsx]Hoja1'!#REF!,4,0)&lt;0</xm:f>
            <x14:dxf>
              <font>
                <b val="0"/>
                <i val="0"/>
                <color theme="0"/>
              </font>
              <fill>
                <patternFill>
                  <bgColor rgb="FFFF0000"/>
                </patternFill>
              </fill>
              <border>
                <vertical/>
                <horizontal/>
              </border>
            </x14:dxf>
          </x14:cfRule>
          <xm:sqref>P2162</xm:sqref>
        </x14:conditionalFormatting>
        <x14:conditionalFormatting xmlns:xm="http://schemas.microsoft.com/office/excel/2006/main">
          <x14:cfRule type="expression" priority="511" id="{4B1BA125-C08C-4BA6-9E55-CE5266AF6666}">
            <xm:f>VLOOKUP(VALUE(MID(J2162,1,IF(VALUE(MID(J2162,1,3))=898,3,4)))&amp;MID($D2162,1,5),'\Users\Vaio\Downloads\[11-01-if-002 plan anual de adquisiciones v30 1071.xlsx]Hoja1'!#REF!,4,0)&lt;0</xm:f>
            <x14:dxf>
              <font>
                <b val="0"/>
                <i val="0"/>
                <color theme="0"/>
              </font>
              <fill>
                <patternFill>
                  <bgColor rgb="FFFF0000"/>
                </patternFill>
              </fill>
              <border>
                <vertical/>
                <horizontal/>
              </border>
            </x14:dxf>
          </x14:cfRule>
          <xm:sqref>Y2162</xm:sqref>
        </x14:conditionalFormatting>
        <x14:conditionalFormatting xmlns:xm="http://schemas.microsoft.com/office/excel/2006/main">
          <x14:cfRule type="expression" priority="510" id="{9CAFE72F-3B2C-403A-AA6D-AAA2BBAC6931}">
            <xm:f>VLOOKUP(VALUE(MID(J2163,1,IF(VALUE(MID(J2163,1,3))=898,3,4)))&amp;MID($D2163,1,5),'\Users\Vaio\Downloads\[11-01-if-002 plan anual de adquisiciones v30 1071.xlsx]Hoja1'!#REF!,4,0)&lt;0</xm:f>
            <x14:dxf>
              <font>
                <b val="0"/>
                <i val="0"/>
                <color theme="0"/>
              </font>
              <fill>
                <patternFill>
                  <bgColor rgb="FFFF0000"/>
                </patternFill>
              </fill>
              <border>
                <vertical/>
                <horizontal/>
              </border>
            </x14:dxf>
          </x14:cfRule>
          <xm:sqref>Y2163</xm:sqref>
        </x14:conditionalFormatting>
        <x14:conditionalFormatting xmlns:xm="http://schemas.microsoft.com/office/excel/2006/main">
          <x14:cfRule type="expression" priority="509" id="{8AC86E53-448D-4255-BBAD-006EDD0D8B64}">
            <xm:f>VLOOKUP(VALUE(MID(A2164,1,IF(VALUE(MID(A2164,1,3))=898,3,4)))&amp;MID($D2164,1,5),'\Users\Vaio\Downloads\[11-01-if-002 plan anual de adquisiciones v30 1071.xlsx]Hoja1'!#REF!,4,0)&lt;0</xm:f>
            <x14:dxf>
              <font>
                <b val="0"/>
                <i val="0"/>
                <color theme="0"/>
              </font>
              <fill>
                <patternFill>
                  <bgColor rgb="FFFF0000"/>
                </patternFill>
              </fill>
              <border>
                <vertical/>
                <horizontal/>
              </border>
            </x14:dxf>
          </x14:cfRule>
          <xm:sqref>P2164</xm:sqref>
        </x14:conditionalFormatting>
        <x14:conditionalFormatting xmlns:xm="http://schemas.microsoft.com/office/excel/2006/main">
          <x14:cfRule type="expression" priority="508" id="{C6F7B22C-61A7-495C-ABFE-4124D94984AF}">
            <xm:f>VLOOKUP(VALUE(MID(J2164,1,IF(VALUE(MID(J2164,1,3))=898,3,4)))&amp;MID($D2164,1,5),'\Users\Vaio\Downloads\[11-01-if-002 plan anual de adquisiciones v30 1071.xlsx]Hoja1'!#REF!,4,0)&lt;0</xm:f>
            <x14:dxf>
              <font>
                <b val="0"/>
                <i val="0"/>
                <color theme="0"/>
              </font>
              <fill>
                <patternFill>
                  <bgColor rgb="FFFF0000"/>
                </patternFill>
              </fill>
              <border>
                <vertical/>
                <horizontal/>
              </border>
            </x14:dxf>
          </x14:cfRule>
          <xm:sqref>Y2164</xm:sqref>
        </x14:conditionalFormatting>
        <x14:conditionalFormatting xmlns:xm="http://schemas.microsoft.com/office/excel/2006/main">
          <x14:cfRule type="expression" priority="507" id="{BFD0497E-B7EF-42F0-9D06-7A54101B84BC}">
            <xm:f>VLOOKUP(VALUE(MID(A2165,1,IF(VALUE(MID(A2165,1,3))=898,3,4)))&amp;MID($D2165,1,5),'\Users\Vaio\Downloads\[11-01-if-002 plan anual de adquisiciones v30 1071.xlsx]Hoja1'!#REF!,4,0)&lt;0</xm:f>
            <x14:dxf>
              <font>
                <b val="0"/>
                <i val="0"/>
                <color theme="0"/>
              </font>
              <fill>
                <patternFill>
                  <bgColor rgb="FFFF0000"/>
                </patternFill>
              </fill>
              <border>
                <vertical/>
                <horizontal/>
              </border>
            </x14:dxf>
          </x14:cfRule>
          <xm:sqref>P2165</xm:sqref>
        </x14:conditionalFormatting>
        <x14:conditionalFormatting xmlns:xm="http://schemas.microsoft.com/office/excel/2006/main">
          <x14:cfRule type="expression" priority="506" id="{5789B134-AA3E-4FF8-A07E-CF84C2BDCB59}">
            <xm:f>VLOOKUP(VALUE(MID(J2165,1,IF(VALUE(MID(J2165,1,3))=898,3,4)))&amp;MID($D2165,1,5),'\Users\Vaio\Downloads\[11-01-if-002 plan anual de adquisiciones v30 1071.xlsx]Hoja1'!#REF!,4,0)&lt;0</xm:f>
            <x14:dxf>
              <font>
                <b val="0"/>
                <i val="0"/>
                <color theme="0"/>
              </font>
              <fill>
                <patternFill>
                  <bgColor rgb="FFFF0000"/>
                </patternFill>
              </fill>
              <border>
                <vertical/>
                <horizontal/>
              </border>
            </x14:dxf>
          </x14:cfRule>
          <xm:sqref>Y2165</xm:sqref>
        </x14:conditionalFormatting>
        <x14:conditionalFormatting xmlns:xm="http://schemas.microsoft.com/office/excel/2006/main">
          <x14:cfRule type="expression" priority="505" id="{AC789BE1-7C13-432C-AA87-A30721EBECAA}">
            <xm:f>VLOOKUP(VALUE(MID(A2166,1,IF(VALUE(MID(A2166,1,3))=898,3,4)))&amp;MID($D2166,1,5),'\Users\Vaio\Downloads\[11-01-if-002 plan anual de adquisiciones v30 1071.xlsx]Hoja1'!#REF!,4,0)&lt;0</xm:f>
            <x14:dxf>
              <font>
                <b val="0"/>
                <i val="0"/>
                <color theme="0"/>
              </font>
              <fill>
                <patternFill>
                  <bgColor rgb="FFFF0000"/>
                </patternFill>
              </fill>
              <border>
                <vertical/>
                <horizontal/>
              </border>
            </x14:dxf>
          </x14:cfRule>
          <xm:sqref>P2166:P2167</xm:sqref>
        </x14:conditionalFormatting>
        <x14:conditionalFormatting xmlns:xm="http://schemas.microsoft.com/office/excel/2006/main">
          <x14:cfRule type="expression" priority="504" id="{90FC785C-DE88-4329-B2A5-CFDD7135CA39}">
            <xm:f>VLOOKUP(VALUE(MID(J2166,1,IF(VALUE(MID(J2166,1,3))=898,3,4)))&amp;MID($D2166,1,5),'\Users\Vaio\Downloads\[11-01-if-002 plan anual de adquisiciones v30 1071.xlsx]Hoja1'!#REF!,4,0)&lt;0</xm:f>
            <x14:dxf>
              <font>
                <b val="0"/>
                <i val="0"/>
                <color theme="0"/>
              </font>
              <fill>
                <patternFill>
                  <bgColor rgb="FFFF0000"/>
                </patternFill>
              </fill>
              <border>
                <vertical/>
                <horizontal/>
              </border>
            </x14:dxf>
          </x14:cfRule>
          <xm:sqref>Y2166:Y2167</xm:sqref>
        </x14:conditionalFormatting>
        <x14:conditionalFormatting xmlns:xm="http://schemas.microsoft.com/office/excel/2006/main">
          <x14:cfRule type="expression" priority="503" id="{E8273096-FCA3-41D0-86A0-C64F03337AA2}">
            <xm:f>VLOOKUP(VALUE(MID(A2168,1,IF(VALUE(MID(A2168,1,3))=898,3,4)))&amp;MID($D2168,1,5),'\Users\Vaio\Downloads\[11-01-if-002 plan anual de adquisiciones v30 1071.xlsx]Hoja1'!#REF!,4,0)&lt;0</xm:f>
            <x14:dxf>
              <font>
                <b val="0"/>
                <i val="0"/>
                <color theme="0"/>
              </font>
              <fill>
                <patternFill>
                  <bgColor rgb="FFFF0000"/>
                </patternFill>
              </fill>
              <border>
                <vertical/>
                <horizontal/>
              </border>
            </x14:dxf>
          </x14:cfRule>
          <xm:sqref>P2168:P2170</xm:sqref>
        </x14:conditionalFormatting>
        <x14:conditionalFormatting xmlns:xm="http://schemas.microsoft.com/office/excel/2006/main">
          <x14:cfRule type="expression" priority="502" id="{520A814B-1AA2-4E18-85AD-CF675CB3DAB8}">
            <xm:f>VLOOKUP(VALUE(MID(J2168,1,IF(VALUE(MID(J2168,1,3))=898,3,4)))&amp;MID($D2168,1,5),'\Users\Vaio\Downloads\[11-01-if-002 plan anual de adquisiciones v30 1071.xlsx]Hoja1'!#REF!,4,0)&lt;0</xm:f>
            <x14:dxf>
              <font>
                <b val="0"/>
                <i val="0"/>
                <color theme="0"/>
              </font>
              <fill>
                <patternFill>
                  <bgColor rgb="FFFF0000"/>
                </patternFill>
              </fill>
              <border>
                <vertical/>
                <horizontal/>
              </border>
            </x14:dxf>
          </x14:cfRule>
          <xm:sqref>Y2168:Y2170</xm:sqref>
        </x14:conditionalFormatting>
        <x14:conditionalFormatting xmlns:xm="http://schemas.microsoft.com/office/excel/2006/main">
          <x14:cfRule type="expression" priority="500" id="{3806A3F6-3AA9-4621-9968-CA1629CE6F3E}">
            <xm:f>VLOOKUP(VALUE(MID(A2247,1,IF(VALUE(MID(A2247,1,3))=898,3,4)))&amp;MID($D2247,1,5),'\Users\yorcasitas\AppData\Local\Microsoft\Windows\Temporary Internet Files\Content.Outlook\6QBIMEWT\[7. PAA - PROY. 1073  - 07-06-18 - MOD.  - ITEM CONTRATISTAS.xlsx]Hoja1'!#REF!,4,0)&lt;0</xm:f>
            <x14:dxf>
              <font>
                <b val="0"/>
                <i val="0"/>
                <color theme="0"/>
              </font>
              <fill>
                <patternFill>
                  <bgColor rgb="FFFF0000"/>
                </patternFill>
              </fill>
              <border>
                <vertical/>
                <horizontal/>
              </border>
            </x14:dxf>
          </x14:cfRule>
          <xm:sqref>P2247</xm:sqref>
        </x14:conditionalFormatting>
        <x14:conditionalFormatting xmlns:xm="http://schemas.microsoft.com/office/excel/2006/main">
          <x14:cfRule type="expression" priority="499" id="{0291835C-79E0-4AEC-B262-5C713A8E91EE}">
            <xm:f>VLOOKUP(VALUE(MID(A2288,1,IF(VALUE(MID(A2288,1,3))=898,3,4)))&amp;MID($D2288,1,5),'\Users\yorcasitas\Desktop\PAA- 2018\INVERSION\[1074 - 2018 DEFINITIVO  Plan anual de adquisiciones Vigencia 2018 - ok.xlsx]Hoja1'!#REF!,4,0)&lt;0</xm:f>
            <x14:dxf>
              <font>
                <b val="0"/>
                <i val="0"/>
                <color theme="0"/>
              </font>
              <fill>
                <patternFill>
                  <bgColor rgb="FFFF0000"/>
                </patternFill>
              </fill>
              <border>
                <vertical/>
                <horizontal/>
              </border>
            </x14:dxf>
          </x14:cfRule>
          <xm:sqref>P2288</xm:sqref>
        </x14:conditionalFormatting>
        <x14:conditionalFormatting xmlns:xm="http://schemas.microsoft.com/office/excel/2006/main">
          <x14:cfRule type="expression" priority="498" id="{4E2318CB-6B63-4EC6-BFDC-D06780B28A49}">
            <xm:f>VLOOKUP(VALUE(MID(A2309,1,IF(VALUE(MID(A2309,1,3))=898,3,4)))&amp;MID($D2309,1,5),'\Users\yorcasitas\Desktop\PAA- 2018\[HONORARIOS ENTIDAD.xlsx]Hoja1'!#REF!,4,0)&lt;0</xm:f>
            <x14:dxf>
              <font>
                <b val="0"/>
                <i val="0"/>
                <color theme="0"/>
              </font>
              <fill>
                <patternFill>
                  <bgColor rgb="FFFF0000"/>
                </patternFill>
              </fill>
              <border>
                <vertical/>
                <horizontal/>
              </border>
            </x14:dxf>
          </x14:cfRule>
          <xm:sqref>P2309</xm:sqref>
        </x14:conditionalFormatting>
        <x14:conditionalFormatting xmlns:xm="http://schemas.microsoft.com/office/excel/2006/main">
          <x14:cfRule type="expression" priority="497" id="{D0FB959A-051F-46A7-802A-4FC496D37B1B}">
            <xm:f>VLOOKUP(VALUE(MID(A2310,1,IF(VALUE(MID(A2310,1,3))=898,3,4)))&amp;MID($D2310,1,5),'\Users\yorcasitas\Desktop\PAA- 2018\[HONORARIOS ENTIDAD.xlsx]Hoja1'!#REF!,4,0)&lt;0</xm:f>
            <x14:dxf>
              <font>
                <b val="0"/>
                <i val="0"/>
                <color theme="0"/>
              </font>
              <fill>
                <patternFill>
                  <bgColor rgb="FFFF0000"/>
                </patternFill>
              </fill>
              <border>
                <vertical/>
                <horizontal/>
              </border>
            </x14:dxf>
          </x14:cfRule>
          <xm:sqref>P2310</xm:sqref>
        </x14:conditionalFormatting>
        <x14:conditionalFormatting xmlns:xm="http://schemas.microsoft.com/office/excel/2006/main">
          <x14:cfRule type="expression" priority="496" id="{13AF3515-CEA1-4371-B6D9-36B07F2AF5AE}">
            <xm:f>VLOOKUP(VALUE(MID(A2308,1,IF(VALUE(MID(A2308,1,3))=898,3,4)))&amp;MID($D2308,1,5),'\Users\yorcasitas\Desktop\PAA- 2018\[HONORARIOS ENTIDAD.xlsx]Hoja1'!#REF!,4,0)&lt;0</xm:f>
            <x14:dxf>
              <font>
                <b val="0"/>
                <i val="0"/>
                <color theme="0"/>
              </font>
              <fill>
                <patternFill>
                  <bgColor rgb="FFFF0000"/>
                </patternFill>
              </fill>
              <border>
                <vertical/>
                <horizontal/>
              </border>
            </x14:dxf>
          </x14:cfRule>
          <xm:sqref>P2308</xm:sqref>
        </x14:conditionalFormatting>
        <x14:conditionalFormatting xmlns:xm="http://schemas.microsoft.com/office/excel/2006/main">
          <x14:cfRule type="expression" priority="495" id="{802658AB-9E61-420B-844F-49BBD62AD141}">
            <xm:f>VLOOKUP(VALUE(MID(A2304,1,IF(VALUE(MID(A2304,1,3))=898,3,4)))&amp;MID($D2304,1,5),'\Users\yorcasitas\Desktop\PAA- 2018\[HONORARIOS ENTIDAD.xlsx]Hoja1'!#REF!,4,0)&lt;0</xm:f>
            <x14:dxf>
              <font>
                <b val="0"/>
                <i val="0"/>
                <color theme="0"/>
              </font>
              <fill>
                <patternFill>
                  <bgColor rgb="FFFF0000"/>
                </patternFill>
              </fill>
              <border>
                <vertical/>
                <horizontal/>
              </border>
            </x14:dxf>
          </x14:cfRule>
          <xm:sqref>P2304</xm:sqref>
        </x14:conditionalFormatting>
        <x14:conditionalFormatting xmlns:xm="http://schemas.microsoft.com/office/excel/2006/main">
          <x14:cfRule type="expression" priority="25" id="{4F9C20C3-9F3C-40CB-A277-CB03C747B430}">
            <xm:f>VLOOKUP(VALUE(MID(A2403,1,IF(VALUE(MID(A2403,1,3))=898,3,4)))&amp;MID($D2403,1,5),'\Users\yorcasitas\Desktop\PAA- 2018\[SEGUROS ENTIDAD.xlsx]Hoja1'!#REF!,4,0)&lt;0</xm:f>
            <x14:dxf>
              <font>
                <b val="0"/>
                <i val="0"/>
                <color theme="0"/>
              </font>
              <fill>
                <patternFill>
                  <bgColor rgb="FFFF0000"/>
                </patternFill>
              </fill>
              <border>
                <vertical/>
                <horizontal/>
              </border>
            </x14:dxf>
          </x14:cfRule>
          <xm:sqref>P2403</xm:sqref>
        </x14:conditionalFormatting>
        <x14:conditionalFormatting xmlns:xm="http://schemas.microsoft.com/office/excel/2006/main">
          <x14:cfRule type="expression" priority="23" id="{FE627130-5E9D-4144-92A8-AD3027A8F872}">
            <xm:f>VLOOKUP(VALUE(MID(A2404,1,IF(VALUE(MID(A2404,1,3))=898,3,4)))&amp;MID($D2404,1,5),'D:\2018\CONTRATACION\[plan adquisiciones 2018 final-2.xlsx]Hoja1'!#REF!,4,0)&lt;0</xm:f>
            <x14:dxf>
              <font>
                <b val="0"/>
                <i val="0"/>
                <color theme="0"/>
              </font>
              <fill>
                <patternFill>
                  <bgColor rgb="FFFF0000"/>
                </patternFill>
              </fill>
              <border>
                <vertical/>
                <horizontal/>
              </border>
            </x14:dxf>
          </x14:cfRule>
          <xm:sqref>P2404</xm:sqref>
        </x14:conditionalFormatting>
        <x14:conditionalFormatting xmlns:xm="http://schemas.microsoft.com/office/excel/2006/main">
          <x14:cfRule type="expression" priority="22" id="{548997FF-29D2-45D3-93E3-C49FE6B44855}">
            <xm:f>VLOOKUP(VALUE(MID(A2405,1,IF(VALUE(MID(A2405,1,3))=898,3,4)))&amp;MID($D2405,1,5),'D:\2018\CONTRATACION\[plan adquisiciones 2018 final-2.xlsx]Hoja1'!#REF!,4,0)&lt;0</xm:f>
            <x14:dxf>
              <font>
                <b val="0"/>
                <i val="0"/>
                <color theme="0"/>
              </font>
              <fill>
                <patternFill>
                  <bgColor rgb="FFFF0000"/>
                </patternFill>
              </fill>
              <border>
                <vertical/>
                <horizontal/>
              </border>
            </x14:dxf>
          </x14:cfRule>
          <xm:sqref>P2405</xm:sqref>
        </x14:conditionalFormatting>
        <x14:conditionalFormatting xmlns:xm="http://schemas.microsoft.com/office/excel/2006/main">
          <x14:cfRule type="expression" priority="21" id="{28F22CFD-81E0-43AC-9065-D5CDBC56466E}">
            <xm:f>VLOOKUP(VALUE(MID(A2406,1,IF(VALUE(MID(A2406,1,3))=898,3,4)))&amp;MID($D2406,1,5),'D:\2018\CONTRATACION\[plan adquisiciones 2018 final-2.xlsx]Hoja1'!#REF!,4,0)&lt;0</xm:f>
            <x14:dxf>
              <font>
                <b val="0"/>
                <i val="0"/>
                <color theme="0"/>
              </font>
              <fill>
                <patternFill>
                  <bgColor rgb="FFFF0000"/>
                </patternFill>
              </fill>
              <border>
                <vertical/>
                <horizontal/>
              </border>
            </x14:dxf>
          </x14:cfRule>
          <xm:sqref>P2406</xm:sqref>
        </x14:conditionalFormatting>
        <x14:conditionalFormatting xmlns:xm="http://schemas.microsoft.com/office/excel/2006/main">
          <x14:cfRule type="expression" priority="20" id="{960442E7-BB80-47DE-AE2C-B48D281DCF5E}">
            <xm:f>VLOOKUP(VALUE(MID(A2407,1,IF(VALUE(MID(A2407,1,3))=898,3,4)))&amp;MID($D2407,1,5),'D:\2018\CONTRATACION\[plan adquisiciones 2018 final-2.xlsx]Hoja1'!#REF!,4,0)&lt;0</xm:f>
            <x14:dxf>
              <font>
                <b val="0"/>
                <i val="0"/>
                <color theme="0"/>
              </font>
              <fill>
                <patternFill>
                  <bgColor rgb="FFFF0000"/>
                </patternFill>
              </fill>
              <border>
                <vertical/>
                <horizontal/>
              </border>
            </x14:dxf>
          </x14:cfRule>
          <xm:sqref>P2407</xm:sqref>
        </x14:conditionalFormatting>
        <x14:conditionalFormatting xmlns:xm="http://schemas.microsoft.com/office/excel/2006/main">
          <x14:cfRule type="expression" priority="19" id="{5B1A8162-F943-4949-AE23-DEF11AAC975F}">
            <xm:f>VLOOKUP(VALUE(MID(A1953,1,IF(VALUE(MID(A1953,1,3))=898,3,4)))&amp;MID($D1953,1,5),'\Users\yorcasitas\AppData\Local\Microsoft\Windows\Temporary Internet Files\Content.Outlook\6QBIMEWT\[PAA 1056 PAA 2018 28122017 VR 1 (00000004).xlsx]Hoja1'!#REF!,4,0)&lt;0</xm:f>
            <x14:dxf>
              <font>
                <b val="0"/>
                <i val="0"/>
                <color theme="0"/>
              </font>
              <fill>
                <patternFill>
                  <bgColor rgb="FFFF0000"/>
                </patternFill>
              </fill>
              <border>
                <vertical/>
                <horizontal/>
              </border>
            </x14:dxf>
          </x14:cfRule>
          <xm:sqref>P1953</xm:sqref>
        </x14:conditionalFormatting>
        <x14:conditionalFormatting xmlns:xm="http://schemas.microsoft.com/office/excel/2006/main">
          <x14:cfRule type="expression" priority="18" id="{A5D9D8DF-FD53-4B12-A1F0-C6A64CE27BDE}">
            <xm:f>VLOOKUP(VALUE(MID(A2018,1,IF(VALUE(MID(A2018,1,3))=898,3,4)))&amp;MID($D2018,1,5),'\Users\yorcasitas\Desktop\PAA- 2018\INVERSION\[1058 - 2018 DEFINITIVO  Plan anual de adquisiciones Proyecto 1058 Vigencia 2018 ok con ajustes Dic 21.xlsx]Hoja1'!#REF!,4,0)&lt;0</xm:f>
            <x14:dxf>
              <font>
                <b val="0"/>
                <i val="0"/>
                <color theme="0"/>
              </font>
              <fill>
                <patternFill>
                  <bgColor rgb="FFFF0000"/>
                </patternFill>
              </fill>
              <border>
                <vertical/>
                <horizontal/>
              </border>
            </x14:dxf>
          </x14:cfRule>
          <xm:sqref>P2018</xm:sqref>
        </x14:conditionalFormatting>
        <x14:conditionalFormatting xmlns:xm="http://schemas.microsoft.com/office/excel/2006/main">
          <x14:cfRule type="expression" priority="17" id="{8597F09B-4DAF-44A2-A539-CF604D0FBD32}">
            <xm:f>VLOOKUP(VALUE(MID(A2022,1,IF(VALUE(MID(A2022,1,3))=898,3,4)))&amp;MID($D2022,1,5),'\Users\yorcasitas\Desktop\PAA- 2018\INVERSION\[1058 - 2018 DEFINITIVO  Plan anual de adquisiciones Proyecto 1058 Vigencia 2018 ok con ajustes Dic 21.xlsx]Hoja1'!#REF!,4,0)&lt;0</xm:f>
            <x14:dxf>
              <font>
                <b val="0"/>
                <i val="0"/>
                <color theme="0"/>
              </font>
              <fill>
                <patternFill>
                  <bgColor rgb="FFFF0000"/>
                </patternFill>
              </fill>
              <border>
                <vertical/>
                <horizontal/>
              </border>
            </x14:dxf>
          </x14:cfRule>
          <xm:sqref>P2022</xm:sqref>
        </x14:conditionalFormatting>
        <x14:conditionalFormatting xmlns:xm="http://schemas.microsoft.com/office/excel/2006/main">
          <x14:cfRule type="expression" priority="16" id="{430A06AA-F0CB-4F3A-9E19-9756EE8E8A28}">
            <xm:f>VLOOKUP(VALUE(MID(A2024,1,IF(VALUE(MID(A2024,1,3))=898,3,4)))&amp;MID($D2024,1,5),'\Users\yorcasitas\Desktop\PAA- 2018\INVERSION\[1058 - 2018 DEFINITIVO  Plan anual de adquisiciones Proyecto 1058 Vigencia 2018 ok con ajustes Dic 21.xlsx]Hoja1'!#REF!,4,0)&lt;0</xm:f>
            <x14:dxf>
              <font>
                <b val="0"/>
                <i val="0"/>
                <color theme="0"/>
              </font>
              <fill>
                <patternFill>
                  <bgColor rgb="FFFF0000"/>
                </patternFill>
              </fill>
              <border>
                <vertical/>
                <horizontal/>
              </border>
            </x14:dxf>
          </x14:cfRule>
          <xm:sqref>P2024</xm:sqref>
        </x14:conditionalFormatting>
        <x14:conditionalFormatting xmlns:xm="http://schemas.microsoft.com/office/excel/2006/main">
          <x14:cfRule type="expression" priority="15" id="{9DA370DE-B0FB-4526-AD46-715664396255}">
            <xm:f>VLOOKUP(VALUE(MID(A2025,1,IF(VALUE(MID(A2025,1,3))=898,3,4)))&amp;MID($D2025,1,5),'\Users\yorcasitas\Desktop\PAA- 2018\INVERSION\[1058 - 2018 DEFINITIVO  Plan anual de adquisiciones Proyecto 1058 Vigencia 2018 ok con ajustes Dic 21.xlsx]Hoja1'!#REF!,4,0)&lt;0</xm:f>
            <x14:dxf>
              <font>
                <b val="0"/>
                <i val="0"/>
                <color theme="0"/>
              </font>
              <fill>
                <patternFill>
                  <bgColor rgb="FFFF0000"/>
                </patternFill>
              </fill>
              <border>
                <vertical/>
                <horizontal/>
              </border>
            </x14:dxf>
          </x14:cfRule>
          <xm:sqref>P2025:P2026</xm:sqref>
        </x14:conditionalFormatting>
        <x14:conditionalFormatting xmlns:xm="http://schemas.microsoft.com/office/excel/2006/main">
          <x14:cfRule type="expression" priority="14" id="{96092D4E-2F26-4585-93F2-98F948ADD3B5}">
            <xm:f>VLOOKUP(VALUE(MID(A2023,1,IF(VALUE(MID(A2023,1,3))=898,3,4)))&amp;MID($D2023,1,5),'\Users\yorcasitas\Desktop\PAA- 2018\INVERSION\[1058 - 2018 DEFINITIVO  Plan anual de adquisiciones Proyecto 1058 Vigencia 2018 ok con ajustes Dic 21.xlsx]Hoja1'!#REF!,4,0)&lt;0</xm:f>
            <x14:dxf>
              <font>
                <b val="0"/>
                <i val="0"/>
                <color theme="0"/>
              </font>
              <fill>
                <patternFill>
                  <bgColor rgb="FFFF0000"/>
                </patternFill>
              </fill>
              <border>
                <vertical/>
                <horizontal/>
              </border>
            </x14:dxf>
          </x14:cfRule>
          <xm:sqref>P2023</xm:sqref>
        </x14:conditionalFormatting>
        <x14:conditionalFormatting xmlns:xm="http://schemas.microsoft.com/office/excel/2006/main">
          <x14:cfRule type="expression" priority="13" id="{A16153EF-71DA-496E-BB30-551C666FC8EA}">
            <xm:f>VLOOKUP(VALUE(MID(A2021,1,IF(VALUE(MID(A2021,1,3))=898,3,4)))&amp;MID($D2021,1,5),'\Users\yorcasitas\Desktop\PAA- 2018\INVERSION\[1058 - 2018 DEFINITIVO  Plan anual de adquisiciones Proyecto 1058 Vigencia 2018 ok con ajustes Dic 21.xlsx]Hoja1'!#REF!,4,0)&lt;0</xm:f>
            <x14:dxf>
              <font>
                <b val="0"/>
                <i val="0"/>
                <color theme="0"/>
              </font>
              <fill>
                <patternFill>
                  <bgColor rgb="FFFF0000"/>
                </patternFill>
              </fill>
              <border>
                <vertical/>
                <horizontal/>
              </border>
            </x14:dxf>
          </x14:cfRule>
          <xm:sqref>P2021</xm:sqref>
        </x14:conditionalFormatting>
        <x14:conditionalFormatting xmlns:xm="http://schemas.microsoft.com/office/excel/2006/main">
          <x14:cfRule type="expression" priority="12" id="{9742E0F1-92AF-45C9-9FCB-8E6FFD0F9E5B}">
            <xm:f>VLOOKUP(VALUE(MID(A2019,1,IF(VALUE(MID(A2019,1,3))=898,3,4)))&amp;MID($D2019,1,5),'\Users\yorcasitas\Desktop\PAA- 2018\INVERSION\[1058 - 2018 DEFINITIVO  Plan anual de adquisiciones Proyecto 1058 Vigencia 2018 ok con ajustes Dic 21.xlsx]Hoja1'!#REF!,4,0)&lt;0</xm:f>
            <x14:dxf>
              <font>
                <b val="0"/>
                <i val="0"/>
                <color theme="0"/>
              </font>
              <fill>
                <patternFill>
                  <bgColor rgb="FFFF0000"/>
                </patternFill>
              </fill>
              <border>
                <vertical/>
                <horizontal/>
              </border>
            </x14:dxf>
          </x14:cfRule>
          <xm:sqref>P2019</xm:sqref>
        </x14:conditionalFormatting>
        <x14:conditionalFormatting xmlns:xm="http://schemas.microsoft.com/office/excel/2006/main">
          <x14:cfRule type="expression" priority="11" id="{A5B341E5-9590-46AC-8165-1665F7D66DD7}">
            <xm:f>VLOOKUP(VALUE(MID(A2017,1,IF(VALUE(MID(A2017,1,3))=898,3,4)))&amp;MID($D2017,1,5),'\Users\yorcasitas\Desktop\PAA- 2018\INVERSION\[1058 - 2018 DEFINITIVO  Plan anual de adquisiciones Proyecto 1058 Vigencia 2018 ok con ajustes Dic 21.xlsx]Hoja1'!#REF!,4,0)&lt;0</xm:f>
            <x14:dxf>
              <font>
                <b val="0"/>
                <i val="0"/>
                <color theme="0"/>
              </font>
              <fill>
                <patternFill>
                  <bgColor rgb="FFFF0000"/>
                </patternFill>
              </fill>
              <border>
                <vertical/>
                <horizontal/>
              </border>
            </x14:dxf>
          </x14:cfRule>
          <xm:sqref>P2017</xm:sqref>
        </x14:conditionalFormatting>
        <x14:conditionalFormatting xmlns:xm="http://schemas.microsoft.com/office/excel/2006/main">
          <x14:cfRule type="expression" priority="10" id="{5D8EE694-0169-449F-A452-83D7DCEF798B}">
            <xm:f>VLOOKUP(VALUE(MID(B2062,1,IF(VALUE(MID(B2062,1,3))=898,3,4)))&amp;MID($D2062,1,5),'\Users\JpinzonF\Downloads\[PLAN_DE_ADQUISICIONES_1058_COMP02_2018 (1).xlsx]Hoja1'!#REF!,4,0)&lt;0</xm:f>
            <x14:dxf>
              <font>
                <b val="0"/>
                <i val="0"/>
                <color theme="0"/>
              </font>
              <fill>
                <patternFill>
                  <bgColor rgb="FFFF0000"/>
                </patternFill>
              </fill>
              <border>
                <vertical/>
                <horizontal/>
              </border>
            </x14:dxf>
          </x14:cfRule>
          <xm:sqref>P2062</xm:sqref>
        </x14:conditionalFormatting>
        <x14:conditionalFormatting xmlns:xm="http://schemas.microsoft.com/office/excel/2006/main">
          <x14:cfRule type="expression" priority="9" id="{2814BA74-2702-4CA9-BD92-357A77BF43A2}">
            <xm:f>VLOOKUP(VALUE(MID(A2063,1,IF(VALUE(MID(A2063,1,3))=898,3,4)))&amp;MID($D2063,1,5),'\Users\JpinzonF\Downloads\[PLAN_DE_ADQUISICIONES_1058_COMP02_2018 (1).xlsx]Hoja1'!#REF!,4,0)&lt;0</xm:f>
            <x14:dxf>
              <font>
                <b val="0"/>
                <i val="0"/>
                <color theme="0"/>
              </font>
              <fill>
                <patternFill>
                  <bgColor rgb="FFFF0000"/>
                </patternFill>
              </fill>
              <border>
                <vertical/>
                <horizontal/>
              </border>
            </x14:dxf>
          </x14:cfRule>
          <xm:sqref>O2063</xm:sqref>
        </x14:conditionalFormatting>
        <x14:conditionalFormatting xmlns:xm="http://schemas.microsoft.com/office/excel/2006/main">
          <x14:cfRule type="expression" priority="8" id="{C44311D5-D1B9-4100-855A-A73E91D4CE9E}">
            <xm:f>VLOOKUP(VALUE(MID(B2063,1,IF(VALUE(MID(B2063,1,3))=898,3,4)))&amp;MID($D2063,1,5),'\Users\JpinzonF\Downloads\[PLAN_DE_ADQUISICIONES_1058_COMP02_2018 (1).xlsx]Hoja1'!#REF!,4,0)&lt;0</xm:f>
            <x14:dxf>
              <font>
                <b val="0"/>
                <i val="0"/>
                <color theme="0"/>
              </font>
              <fill>
                <patternFill>
                  <bgColor rgb="FFFF0000"/>
                </patternFill>
              </fill>
              <border>
                <vertical/>
                <horizontal/>
              </border>
            </x14:dxf>
          </x14:cfRule>
          <xm:sqref>P2063</xm:sqref>
        </x14:conditionalFormatting>
        <x14:conditionalFormatting xmlns:xm="http://schemas.microsoft.com/office/excel/2006/main">
          <x14:cfRule type="expression" priority="7" id="{223D41BF-EECF-4026-9AB0-B4CC7569070F}">
            <xm:f>VLOOKUP(VALUE(MID(B2065,1,IF(VALUE(MID(B2065,1,3))=898,3,4)))&amp;MID($D2065,1,5),'\Users\JpinzonF\Downloads\[PLAN_DE_ADQUISICIONES_1058_COMP02_2018 (1).xlsx]Hoja1'!#REF!,4,0)&lt;0</xm:f>
            <x14:dxf>
              <font>
                <b val="0"/>
                <i val="0"/>
                <color theme="0"/>
              </font>
              <fill>
                <patternFill>
                  <bgColor rgb="FFFF0000"/>
                </patternFill>
              </fill>
              <border>
                <vertical/>
                <horizontal/>
              </border>
            </x14:dxf>
          </x14:cfRule>
          <xm:sqref>P2065</xm:sqref>
        </x14:conditionalFormatting>
        <x14:conditionalFormatting xmlns:xm="http://schemas.microsoft.com/office/excel/2006/main">
          <x14:cfRule type="expression" priority="6" id="{FE7F9C8F-CCAE-4A83-9C5B-EDDD357F824D}">
            <xm:f>VLOOKUP(VALUE(MID(A2078,1,IF(VALUE(MID(A2078,1,3))=898,3,4)))&amp;MID($D2078,1,5),'\Users\JpinzonF\Downloads\[PLAN_DE_ADQUISICIONES_1058_COMP02_2018 (1).xlsx]Hoja1'!#REF!,4,0)&lt;0</xm:f>
            <x14:dxf>
              <font>
                <b val="0"/>
                <i val="0"/>
                <color theme="0"/>
              </font>
              <fill>
                <patternFill>
                  <bgColor rgb="FFFF0000"/>
                </patternFill>
              </fill>
              <border>
                <vertical/>
                <horizontal/>
              </border>
            </x14:dxf>
          </x14:cfRule>
          <xm:sqref>O2078</xm:sqref>
        </x14:conditionalFormatting>
        <x14:conditionalFormatting xmlns:xm="http://schemas.microsoft.com/office/excel/2006/main">
          <x14:cfRule type="expression" priority="5" id="{4B60F455-D67C-40D3-831D-6D7A1685436E}">
            <xm:f>VLOOKUP(VALUE(MID(B2078,1,IF(VALUE(MID(B2078,1,3))=898,3,4)))&amp;MID($D2078,1,5),'\Users\JpinzonF\Downloads\[PLAN_DE_ADQUISICIONES_1058_COMP02_2018 (1).xlsx]Hoja1'!#REF!,4,0)&lt;0</xm:f>
            <x14:dxf>
              <font>
                <b val="0"/>
                <i val="0"/>
                <color theme="0"/>
              </font>
              <fill>
                <patternFill>
                  <bgColor rgb="FFFF0000"/>
                </patternFill>
              </fill>
              <border>
                <vertical/>
                <horizontal/>
              </border>
            </x14:dxf>
          </x14:cfRule>
          <xm:sqref>P2078</xm:sqref>
        </x14:conditionalFormatting>
        <x14:conditionalFormatting xmlns:xm="http://schemas.microsoft.com/office/excel/2006/main">
          <x14:cfRule type="expression" priority="4" id="{F59ED04C-CA1E-4C19-9A09-85D48946323D}">
            <xm:f>VLOOKUP(VALUE(MID(A2064,1,IF(VALUE(MID(A2064,1,3))=898,3,4)))&amp;MID($D2064,1,5),'\Users\calmonacid\Desktop\PRENSA\PLAN DE ADQUISICIONES 2018\[PLAN_DE_ADQUISICIONES_1058_2018.xlsx]Hoja1'!#REF!,4,0)&lt;0</xm:f>
            <x14:dxf>
              <font>
                <b val="0"/>
                <i val="0"/>
                <color theme="0"/>
              </font>
              <fill>
                <patternFill>
                  <bgColor rgb="FFFF0000"/>
                </patternFill>
              </fill>
              <border>
                <vertical/>
                <horizontal/>
              </border>
            </x14:dxf>
          </x14:cfRule>
          <xm:sqref>O2064</xm:sqref>
        </x14:conditionalFormatting>
        <x14:conditionalFormatting xmlns:xm="http://schemas.microsoft.com/office/excel/2006/main">
          <x14:cfRule type="expression" priority="3" id="{81AB0740-2D6F-42E8-BC70-6EAA3C6B3901}">
            <xm:f>VLOOKUP(VALUE(MID(B2064,1,IF(VALUE(MID(B2064,1,3))=898,3,4)))&amp;MID($D2064,1,5),'\Users\calmonacid\Desktop\PRENSA\PLAN DE ADQUISICIONES 2018\[PLAN_DE_ADQUISICIONES_1058_2018.xlsx]Hoja1'!#REF!,4,0)&lt;0</xm:f>
            <x14:dxf>
              <font>
                <b val="0"/>
                <i val="0"/>
                <color theme="0"/>
              </font>
              <fill>
                <patternFill>
                  <bgColor rgb="FFFF0000"/>
                </patternFill>
              </fill>
              <border>
                <vertical/>
                <horizontal/>
              </border>
            </x14:dxf>
          </x14:cfRule>
          <xm:sqref>P2064</xm:sqref>
        </x14:conditionalFormatting>
        <x14:conditionalFormatting xmlns:xm="http://schemas.microsoft.com/office/excel/2006/main">
          <x14:cfRule type="expression" priority="2" id="{C368DEA7-1BA2-48AA-9B71-BBC698624A69}">
            <xm:f>VLOOKUP(VALUE(MID(A2084,1,IF(VALUE(MID(A2084,1,3))=898,3,4)))&amp;MID($D2084,1,5),'\Users\JpinzonF\Downloads\[PLAN_DE_ADQUISICIONES_1058_COMP02_2018 (1).xlsx]Hoja1'!#REF!,4,0)&lt;0</xm:f>
            <x14:dxf>
              <font>
                <b val="0"/>
                <i val="0"/>
                <color theme="0"/>
              </font>
              <fill>
                <patternFill>
                  <bgColor rgb="FFFF0000"/>
                </patternFill>
              </fill>
              <border>
                <vertical/>
                <horizontal/>
              </border>
            </x14:dxf>
          </x14:cfRule>
          <xm:sqref>O2084</xm:sqref>
        </x14:conditionalFormatting>
        <x14:conditionalFormatting xmlns:xm="http://schemas.microsoft.com/office/excel/2006/main">
          <x14:cfRule type="expression" priority="1" id="{589C4C1D-89FB-4C4E-AED7-697D49BF86C3}">
            <xm:f>VLOOKUP(VALUE(MID(B2084,1,IF(VALUE(MID(B2084,1,3))=898,3,4)))&amp;MID($D2084,1,5),'\Users\JpinzonF\Downloads\[PLAN_DE_ADQUISICIONES_1058_COMP02_2018 (1).xlsx]Hoja1'!#REF!,4,0)&lt;0</xm:f>
            <x14:dxf>
              <font>
                <b val="0"/>
                <i val="0"/>
                <color theme="0"/>
              </font>
              <fill>
                <patternFill>
                  <bgColor rgb="FFFF0000"/>
                </patternFill>
              </fill>
              <border>
                <vertical/>
                <horizontal/>
              </border>
            </x14:dxf>
          </x14:cfRule>
          <xm:sqref>P2084</xm:sqref>
        </x14:conditionalFormatting>
        <x14:conditionalFormatting xmlns:xm="http://schemas.microsoft.com/office/excel/2006/main">
          <x14:cfRule type="expression" priority="1070" id="{3E0004E3-383B-48A7-9AF2-4191F037A9FD}">
            <xm:f>VLOOKUP(VALUE(MID(XEW293,1,IF(VALUE(MID(XEW293,1,3))=898,3,4)))&amp;MID($D293,1,5),'\Users\ediaz\Documents\CONTRATACION\[plan adquisiciones 2018 final-2.xlsx]Hoja1'!#REF!,4,0)&lt;0</xm:f>
            <x14:dxf>
              <font>
                <b val="0"/>
                <i val="0"/>
                <color theme="0"/>
              </font>
              <fill>
                <patternFill>
                  <bgColor rgb="FFFF0000"/>
                </patternFill>
              </fill>
              <border>
                <vertical/>
                <horizontal/>
              </border>
            </x14:dxf>
          </x14:cfRule>
          <xm:sqref>O293 O510</xm:sqref>
        </x14:conditionalFormatting>
        <x14:conditionalFormatting xmlns:xm="http://schemas.microsoft.com/office/excel/2006/main">
          <x14:cfRule type="expression" priority="1072" id="{A3292473-850D-4766-AA0F-077995E6E66E}">
            <xm:f>VLOOKUP(VALUE(MID(XES832,1,IF(VALUE(MID(XES832,1,3))=898,3,4)))&amp;MID($D832,1,5),'\Users\cmgonzalez\AppData\Local\Microsoft\Windows\Temporary Internet Files\Content.Outlook\72NORT2C\[Plan anual de adquisiciones DCCEE - DDE CON TABLAS Y ADICIONES V2.xlsx]Hoja1'!#REF!,4,0)&lt;0</xm:f>
            <x14:dxf>
              <font>
                <b val="0"/>
                <i val="0"/>
                <color theme="0"/>
              </font>
              <fill>
                <patternFill>
                  <bgColor rgb="FFFF0000"/>
                </patternFill>
              </fill>
              <border>
                <vertical/>
                <horizontal/>
              </border>
            </x14:dxf>
          </x14:cfRule>
          <xm:sqref>O832:P832</xm:sqref>
        </x14:conditionalFormatting>
        <x14:conditionalFormatting xmlns:xm="http://schemas.microsoft.com/office/excel/2006/main">
          <x14:cfRule type="expression" priority="1073" id="{849E0CE3-C572-47F9-B553-4B4E3E08C062}">
            <xm:f>VLOOKUP(VALUE(MID(XEW882,1,IF(VALUE(MID(XEW882,1,3))=898,3,4)))&amp;MID($D882,1,5),'\Users\lcantor\Documents\datos d\TEMAS 2018\PLAN ANUAL DE ADQUISICIONES\[Plan anual de adquisiciones DCCEE - DDE REV2 OAP (5_12_2017) ALBERTO.xlsx]Hoja1'!#REF!,4,0)&lt;0</xm:f>
            <x14:dxf>
              <font>
                <b val="0"/>
                <i val="0"/>
                <color rgb="FFFFFFFF"/>
              </font>
              <fill>
                <patternFill>
                  <bgColor rgb="FFFF0000"/>
                </patternFill>
              </fill>
              <border>
                <vertical/>
                <horizontal/>
              </border>
            </x14:dxf>
          </x14:cfRule>
          <xm:sqref>O882 O887:O888</xm:sqref>
        </x14:conditionalFormatting>
        <x14:conditionalFormatting xmlns:xm="http://schemas.microsoft.com/office/excel/2006/main">
          <x14:cfRule type="expression" priority="1075" id="{01DB9C61-44F9-4F54-AE93-06181697F30C}">
            <xm:f>VLOOKUP(VALUE(MID(XEN1090,1,IF(VALUE(MID(XEN1090,1,3))=898,3,4)))&amp;MID($D1090,1,5),'\Users\yorcasitas\Desktop\PAA- 2018\INVERSION\[1049 - 2018 DEFINITIVO 2018 PROYECTO 1049 final (00000002).xlsx]Hoja1'!#REF!,4,0)&lt;0</xm:f>
            <x14:dxf>
              <font>
                <b val="0"/>
                <i val="0"/>
                <color theme="0"/>
              </font>
              <fill>
                <patternFill>
                  <bgColor rgb="FFFF0000"/>
                </patternFill>
              </fill>
              <border>
                <vertical/>
                <horizontal/>
              </border>
            </x14:dxf>
          </x14:cfRule>
          <xm:sqref>I1090</xm:sqref>
        </x14:conditionalFormatting>
        <x14:conditionalFormatting xmlns:xm="http://schemas.microsoft.com/office/excel/2006/main">
          <x14:cfRule type="expression" priority="1076" id="{00CC8F0D-0630-41B0-B3D6-7988035E5973}">
            <xm:f>VLOOKUP(VALUE(MID(XEW2247,1,IF(VALUE(MID(XEW2247,1,3))=898,3,4)))&amp;MID($D2247,1,5),'\Users\yorcasitas\AppData\Local\Microsoft\Windows\Temporary Internet Files\Content.Outlook\6QBIMEWT\[7. PAA - PROY. 1073  - 07-06-18 - MOD.  - ITEM CONTRATISTAS.xlsx]Hoja1'!#REF!,4,0)&lt;0</xm:f>
            <x14:dxf>
              <font>
                <b val="0"/>
                <i val="0"/>
                <color theme="0"/>
              </font>
              <fill>
                <patternFill>
                  <bgColor rgb="FFFF0000"/>
                </patternFill>
              </fill>
              <border>
                <vertical/>
                <horizontal/>
              </border>
            </x14:dxf>
          </x14:cfRule>
          <xm:sqref>O2247</xm:sqref>
        </x14:conditionalFormatting>
      </x14:conditionalFormattings>
    </ext>
    <ext xmlns:x14="http://schemas.microsoft.com/office/spreadsheetml/2009/9/main" uri="{CCE6A557-97BC-4b89-ADB6-D9C93CAAB3DF}">
      <x14:dataValidations xmlns:xm="http://schemas.microsoft.com/office/excel/2006/main" count="167">
        <x14:dataValidation type="list" allowBlank="1" showInputMessage="1" showErrorMessage="1">
          <x14:formula1>
            <xm:f>'D:\2018\CONTRATACION\[plan adquisiciones 2018 final-2.xlsx]Hoja3'!#REF!</xm:f>
          </x14:formula1>
          <xm:sqref>M5:N9 Q5:R125 G5:H7 J5:K9 G9:H9 J17:K125 M17:N125 G17:G125 N127:N157 Q137:R183 M155 N177:N183 Q184:Q188 R184:R311 J293:K293 G293:H293 M293:N293 K378 M384:N388 N509 J509:K512 G509:H512 N511:N512 M509:M512 Q520:R544 Q516:R516 N515 R518:R519 J527:K544 J520:K524 M520:N524 G520:H524 M527:N540 G527:G544 N541:N549</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VLOOKUP(VALUE(MID(A5,1,IF(VALUE(MID(A5,1,3))=898,3,4)))&amp;MID($D5,1,5),'D:\2018\CONTRATACION\[plan adquisiciones 2018 final-2.xlsx]Hoja1'!#REF!,4,0)&gt;=0</xm:f>
          </x14:formula1>
          <xm:sqref>P5:P7 P17:P46 P52:P125 P177:P181 P183 P293 P509:P512 P527:P539 P520:P523 P2404:P2407</xm:sqref>
        </x14:dataValidation>
        <x14:dataValidation type="list" allowBlank="1" showInputMessage="1" showErrorMessage="1">
          <x14:formula1>
            <xm:f>'C:\Users\ediaz\AppData\Local\Microsoft\Windows\INetCache\Content.Outlook\DKYWXIYB\[PLAN DE ADQUISICIONES 2018 PLANEACION P 898 (00000003).xlsx]Hoja3'!#REF!</xm:f>
          </x14:formula1>
          <xm:sqref>J10:K16 M10:N16 G10:H14 G15:G16 H15:H130 J525:K526 M525:N526 G525:H526 H527:H544 H514:H515</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VLOOKUP(VALUE(MID(A10,1,IF(VALUE(MID(A10,1,3))=898,3,4)))&amp;MID($D10,1,5),'C:\Users\ediaz\AppData\Local\Microsoft\Windows\INetCache\Content.Outlook\DKYWXIYB\[PLAN DE ADQUISICIONES 2018 PLANEACION P 898 (00000003).xlsx]Hoja1'!#REF!,4,0)&gt;=0</xm:f>
          </x14:formula1>
          <xm:sqref>P10:P12 P14 P16 P525:P526</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VLOOKUP(VALUE(MID(A126,1,IF(VALUE(MID(A126,1,3))=898,3,4)))&amp;MID($D126,1,5),'C:\Users\ediaz\AppData\Local\Microsoft\Windows\INetCache\Content.Outlook\DKYWXIYB\[11-01-if-002 plan anual de adquisiciones v30 898 (00000002).xlsx]Hoja1'!#REF!,4,0)&gt;=0</xm:f>
          </x14:formula1>
          <xm:sqref>O127</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VLOOKUP(VALUE(MID(A127,1,IF(VALUE(MID(A127,1,3))=898,3,4)))&amp;MID($D127,1,5),'C:\Users\ediaz\AppData\Local\Microsoft\Windows\INetCache\Content.Outlook\DKYWXIYB\[11-01-if-002 plan anual de adquisiciones v30 898 (00000002).xlsx]Hoja1'!#REF!,4,0)&gt;=0</xm:f>
          </x14:formula1>
          <xm:sqref>P127:P136 P515 P545:P546</xm:sqref>
        </x14:dataValidation>
        <x14:dataValidation type="list" allowBlank="1" showInputMessage="1" showErrorMessage="1">
          <x14:formula1>
            <xm:f>'C:\Users\ediaz\AppData\Local\Microsoft\Windows\INetCache\Content.Outlook\DKYWXIYB\[11-01-if-002 plan anual de adquisiciones v30 898 (00000002).xlsx]Hoja3'!#REF!</xm:f>
          </x14:formula1>
          <xm:sqref>N126 J126:K136 M126:M136 Q126:R136 G126:G136 H131:H136 N514 J514:K515 M514:M515 Q514:R515 G514:G515 J545:K549 M545:M549 Q545:R549 G545:H549 R552</xm:sqref>
        </x14:dataValidation>
        <x14:dataValidation type="list" allowBlank="1" showInputMessage="1" showErrorMessage="1">
          <x14:formula1>
            <xm:f>'C:\Users\ediaz\AppData\Local\Microsoft\Windows\INetCache\Content.Outlook\DKYWXIYB\[PLAN DE ADQUISICIONES 2018 (00000004).xlsx]Hoja3'!#REF!</xm:f>
          </x14:formula1>
          <xm:sqref>G137:H145 H146:H157 J137:K145 M137:M145</xm:sqref>
        </x14:dataValidation>
        <x14:dataValidation type="list" allowBlank="1" showInputMessage="1" showErrorMessage="1">
          <x14:formula1>
            <xm:f>'C:\Users\ediaz\AppData\Local\Microsoft\Windows\INetCache\Content.Outlook\DKYWXIYB\[PLAN DE ADQUISICIONES 2018 (00000005).xlsx]Hoja3'!#REF!</xm:f>
          </x14:formula1>
          <xm:sqref>G146:G157 J146:K157 M146:M154 M156:M157</xm:sqref>
        </x14:dataValidation>
        <x14:dataValidation type="list" allowBlank="1" showInputMessage="1" showErrorMessage="1">
          <x14:formula1>
            <xm:f>'C:\Users\ediaz\AppData\Local\Microsoft\Windows\INetCache\Content.Outlook\DKYWXIYB\[PLAN DE ADQUISICIONES 2018-OAJ 898.xlsx]Hoja3'!#REF!</xm:f>
          </x14:formula1>
          <xm:sqref>G158:H176 J158:K176 M158:N176</xm:sqref>
        </x14:dataValidation>
        <x14:dataValidation type="list" allowBlank="1" showInputMessage="1" showErrorMessage="1">
          <x14:formula1>
            <xm:f>'C:\Users\ediaz\AppData\Local\Microsoft\Windows\INetCache\Content.Outlook\DKYWXIYB\[PLAN DE ADQUISICIONES 2018-OAJ 898 (00000002).xlsx]Hoja3'!#REF!</xm:f>
          </x14:formula1>
          <xm:sqref>M177:M183 G177:H183 J177:K183</xm:sqref>
        </x14:dataValidation>
        <x14:dataValidation type="list" allowBlank="1" showInputMessage="1" showErrorMessage="1">
          <x14:formula1>
            <xm:f>'C:\Users\ediaz\AppData\Local\Microsoft\Windows\INetCache\Content.Outlook\DKYWXIYB\[PLAN DE ADQUISICIONES 2018 (00000006).xlsx]Hoja3'!#REF!</xm:f>
          </x14:formula1>
          <xm:sqref>Q189:Q311 G184:H284 M184:N284 J184:K284 G516:H516 M516:N516 J516:K516 Q518:Q519</xm:sqref>
        </x14:dataValidation>
        <x14:dataValidation type="list" allowBlank="1" showInputMessage="1" showErrorMessage="1">
          <x14:formula1>
            <xm:f>'C:\Users\ediaz\AppData\Local\Microsoft\Windows\INetCache\Content.Outlook\DKYWXIYB\[Copia de PLAN DE ADQUISICIONES 2018 (00000003).xlsx]Hoja3'!#REF!</xm:f>
          </x14:formula1>
          <xm:sqref>J285:K292 G285:H292 M285:N292 G518:H519 J518:K519 M518:N519</xm:sqref>
        </x14:dataValidation>
        <x14:dataValidation type="list" allowBlank="1" showInputMessage="1" showErrorMessage="1">
          <x14:formula1>
            <xm:f>'C:\Users\ediaz\AppData\Local\Microsoft\Windows\INetCache\Content.Outlook\DKYWXIYB\[898 Plan anual de adquisiciones Vigencia 2018 - versión final ajustado 29122017.xlsx]Hoja3'!#REF!</xm:f>
          </x14:formula1>
          <xm:sqref>M294:N307 G294:H307 J294:K307</xm:sqref>
        </x14:dataValidation>
        <x14:dataValidation type="list" allowBlank="1" showInputMessage="1" showErrorMessage="1">
          <x14:formula1>
            <xm:f>'C:\Users\ediaz\AppData\Local\Microsoft\Windows\INetCache\Content.Outlook\DKYWXIYB\[Copia de 11-01-if-002 PAA 898.xlsx]Hoja3'!#REF!</xm:f>
          </x14:formula1>
          <xm:sqref>J355:K369 G357:H369 M355:N369 G517:H517 M517:N517 J517:K517</xm:sqref>
        </x14:dataValidation>
        <x14:dataValidation type="list" allowBlank="1" showInputMessage="1" showErrorMessage="1">
          <x14:formula1>
            <xm:f>'C:\Users\ediaz\AppData\Local\Microsoft\Windows\INetCache\Content.Outlook\DKYWXIYB\[ARCHIVO EDUARDO_1.xlsx]Hoja3'!#REF!</xm:f>
          </x14:formula1>
          <xm:sqref>M370:N383 G370:H383 J370:J383 K370:K377 K379:K383</xm:sqref>
        </x14:dataValidation>
        <x14:dataValidation type="list" allowBlank="1" showInputMessage="1" showErrorMessage="1">
          <x14:formula1>
            <xm:f>'C:\Users\ediaz\AppData\Local\Microsoft\Windows\INetCache\Content.Outlook\DKYWXIYB\[PLAN DE ADQUISICIONES 2018 O.CONTROL.DISCIPLINARIO-vf-3 (00000002).xlsx]Hoja3'!#REF!</xm:f>
          </x14:formula1>
          <xm:sqref>J329:K354 M329:N354 G329:H354 M513:N513 G513:H513 J513:K513 M541:M544 M556:M557</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VLOOKUP(VALUE(MID(A308,1,IF(VALUE(MID(A308,1,3))=898,3,4)))&amp;MID($D308,1,5),'C:\Users\AFONTANILLA\AppData\Local\Microsoft\Windows\INetCache\Content.Outlook\88SVQ3E4\[PLAN DE ADQUISICIONES 2018-28 nov.xlsx]Hoja1'!#REF!,4,0)&gt;=0</xm:f>
          </x14:formula1>
          <xm:sqref>P308:P328</xm:sqref>
        </x14:dataValidation>
        <x14:dataValidation type="list" allowBlank="1" showInputMessage="1" showErrorMessage="1">
          <x14:formula1>
            <xm:f>'C:\Users\AFONTANILLA\AppData\Local\Microsoft\Windows\INetCache\Content.Outlook\88SVQ3E4\[PLAN DE ADQUISICIONES 2018-28 nov.xlsx]Hoja3'!#REF!</xm:f>
          </x14:formula1>
          <xm:sqref>Q312:R333 M308:M328 J308:K328</xm:sqref>
        </x14:dataValidation>
        <x14:dataValidation type="list" allowBlank="1" showInputMessage="1" showErrorMessage="1">
          <x14:formula1>
            <xm:f>'C:\Users\ediaz\AppData\Local\Microsoft\Windows\INetCache\Content.Outlook\DKYWXIYB\[NUEVO FORMATO PLAN DE ADQUISICIONES 2018.xlsx]Hoja3'!#REF!</xm:f>
          </x14:formula1>
          <xm:sqref>N308:N328 G308:H328 G355:H356</xm:sqref>
        </x14:dataValidation>
        <x14:dataValidation type="list" allowBlank="1" showInputMessage="1" showErrorMessage="1">
          <x14:formula1>
            <xm:f>'C:\Users\ediaz\AppData\Local\Microsoft\Windows\INetCache\Content.Outlook\DKYWXIYB\[PLAN DE ADQUISICIONES 2018 O.CONTROL.DISCIPLINARIO (1).xlsx]Hoja3'!#REF!</xm:f>
          </x14:formula1>
          <xm:sqref>Q334:R513 Q517:R517</xm:sqref>
        </x14:dataValidation>
        <x14:dataValidation type="list" allowBlank="1" showInputMessage="1" showErrorMessage="1">
          <x14:formula1>
            <xm:f>'C:\Users\ediaz\AppData\Local\Microsoft\Windows\INetCache\Content.Outlook\DKYWXIYB\[ARCHIVO EDUARDO (00000002).xlsx]Hoja3'!#REF!</xm:f>
          </x14:formula1>
          <xm:sqref>J384:K388 G384:H388</xm:sqref>
        </x14:dataValidation>
        <x14:dataValidation type="list" allowBlank="1" showInputMessage="1" showErrorMessage="1">
          <x14:formula1>
            <xm:f>'C:\Users\ediaz\AppData\Local\Microsoft\Windows\INetCache\Content.Outlook\DKYWXIYB\[PLAN DE ADQUISICIONES 2018 BIBLIOTECARIOS ESCOLARES.xlsx]Hoja3'!#REF!</xm:f>
          </x14:formula1>
          <xm:sqref>J389:K508 M389:N508 G389:H508</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VLOOKUP(VALUE(MID(A508,1,IF(VALUE(MID(A508,1,3))=898,3,4)))&amp;MID($D508,1,5),'C:\Users\ediaz\AppData\Local\Microsoft\Windows\INetCache\Content.Outlook\DKYWXIYB\[PLAN DE ADQUISICIONES 2018 BIBLIOTECARIOS ESCOLARES.xlsx]Hoja1'!#REF!,4,0)&gt;=0</xm:f>
          </x14:formula1>
          <xm:sqref>P506:P507</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VLOOKUP(VALUE(MID(A461,1,IF(VALUE(MID(A461,1,3))=898,3,4)))&amp;MID($D461,1,5),'C:\Users\ediaz\AppData\Local\Microsoft\Windows\INetCache\Content.Outlook\DKYWXIYB\[PLAN DE ADQUISICIONES 2018 BIBLIOTECARIOS ESCOLARES.xlsx]Hoja1'!#REF!,4,0)&gt;=0</xm:f>
          </x14:formula1>
          <xm:sqref>P461:P505</xm:sqref>
        </x14:dataValidation>
        <x14:dataValidation type="list" allowBlank="1" showInputMessage="1" showErrorMessage="1">
          <x14:formula1>
            <xm:f>'C:\Users\ediaz\AppData\Local\Microsoft\Windows\INetCache\Content.Outlook\DKYWXIYB\[PLAN DE ADQUISICIONES_898_2018 OACP V3.xlsx]Hoja3'!#REF!</xm:f>
          </x14:formula1>
          <xm:sqref>G553:H553 Q553:R561 J553 J550:K551 M550:N551 Q550:R551 G550:H551 M554:M555 N553:N561 J554:K561 M558:M561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VLOOKUP(VALUE(MID(A550,1,IF(VALUE(MID(A550,1,3))=898,3,4)))&amp;MID($D550,1,5),'C:\Users\ediaz\AppData\Local\Microsoft\Windows\INetCache\Content.Outlook\DKYWXIYB\[PLAN DE ADQUISICIONES_898_2018 OACP V3.xlsx]Hoja1'!#REF!,4,0)&gt;=0</xm:f>
          </x14:formula1>
          <xm:sqref>P553 P550:P551 P555</xm:sqref>
        </x14:dataValidation>
        <x14:dataValidation type="list" allowBlank="1" showInputMessage="1" showErrorMessage="1">
          <x14:formula1>
            <xm:f>'C:\Users\yorcasitas\AppData\Local\Microsoft\Windows\Temporary Internet Files\Content.Outlook\6QBIMEWT\[PLAN DE ADQUISICIONES 2018.xlsx]Hoja3'!#REF!</xm:f>
          </x14:formula1>
          <xm:sqref>M552:N552 G552:H552 Q552 J552:K552</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VLOOKUP(VALUE(MID(A570,1,IF(VALUE(MID(A570,1,3))=898,3,4)))&amp;MID($D570,1,5),'D:\JPROMERO 2017\PROYECTO 1005\PAA-2018\[Copia de 11-01-if-002 plan anual de adquisiciones v3 11122017.xlsx]Hoja1'!#REF!,4,0)&gt;=0</xm:f>
          </x14:formula1>
          <xm:sqref>P570</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VLOOKUP(VALUE(MID(A562,1,IF(VALUE(MID(A562,1,3))=898,3,4)))&amp;MID($D562,1,5),'C:\Users\yorcasitas\Desktop\PAA- 2018\INVERSION\[1005 - 2018 DEFINITIVO Plan anual de adquisiciones vigencia 2018 OK con ajuste Dic 28.xlsx]Hoja1'!#REF!,4,0)&gt;=0</xm:f>
          </x14:formula1>
          <xm:sqref>P562:P569 P571:P576</xm:sqref>
        </x14:dataValidation>
        <x14:dataValidation type="list" allowBlank="1" showInputMessage="1" showErrorMessage="1">
          <x14:formula1>
            <xm:f>'C:\Users\yorcasitas\Desktop\PAA- 2018\INVERSION\[1005 - 2018 DEFINITIVO Plan anual de adquisiciones vigencia 2018 OK con ajuste Dic 28.xlsx]Hoja3'!#REF!</xm:f>
          </x14:formula1>
          <xm:sqref>J562:J576 G562:H569 G571:H576 M562:N569 M571:N576 Q562:R569 Q571:R576 K562:K569 K571:K576</xm:sqref>
        </x14:dataValidation>
        <x14:dataValidation type="list" allowBlank="1" showInputMessage="1" showErrorMessage="1">
          <x14:formula1>
            <xm:f>'D:\JPROMERO 2017\PROYECTO 1005\PAA-2018\[Copia de 11-01-if-002 plan anual de adquisiciones v3 11122017.xlsx]Hoja3'!#REF!</xm:f>
          </x14:formula1>
          <xm:sqref>G570:H570 M570:N570 Q570:R570 K570</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VLOOKUP(VALUE(MID(A578,1,IF(VALUE(MID(A578,1,3))=898,3,4)))&amp;MID($D578,1,5),'D:\JPROMERO 2017\PAA  2018 FINAL 22122017 DEPB\FINAL PAA 2018 EN RED 27122017\[PAA 1056 PAA 2018 27122017 VR FINAL.xlsx]Hoja1'!#REF!,4,0)&gt;=0</xm:f>
          </x14:formula1>
          <xm:sqref>P577</xm:sqref>
        </x14:dataValidation>
        <x14:dataValidation type="list" allowBlank="1" showInputMessage="1" showErrorMessage="1">
          <x14:formula1>
            <xm:f>'D:\JPROMERO 2017\PAA  2018 FINAL 22122017 DEPB\FINAL PAA 2018 EN RED 27122017\[PAA 1056 PAA 2018 27122017 VR FINAL.xlsx]Hoja3'!#REF!</xm:f>
          </x14:formula1>
          <xm:sqref>J577:K577 G577:H577 M577:N577 Q577:R577</xm:sqref>
        </x14:dataValidation>
        <x14:dataValidation type="list" allowBlank="1" showInputMessage="1" showErrorMessage="1">
          <x14:formula1>
            <xm:f>'C:\Users\yorcasitas\AppData\Local\Microsoft\Windows\Temporary Internet Files\Content.Outlook\6QBIMEWT\[PAA 1005 PAA 27122017 VR con Modificaciones (00000002).xlsx]Hoja3'!#REF!</xm:f>
          </x14:formula1>
          <xm:sqref>G579:H579 Q579:R579 J579:K579 M579:N579</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VLOOKUP(VALUE(MID(A579,1,IF(VALUE(MID(A579,1,3))=898,3,4)))&amp;MID($D579,1,5),'C:\Users\yorcasitas\AppData\Local\Microsoft\Windows\Temporary Internet Files\Content.Outlook\6QBIMEWT\[PAA 1005 PAA 27122017 VR con Modificaciones (00000002).xlsx]Hoja1'!#REF!,4,0)&gt;=0</xm:f>
          </x14:formula1>
          <xm:sqref>P579</xm:sqref>
        </x14:dataValidation>
        <x14:dataValidation type="list" allowBlank="1" showInputMessage="1" showErrorMessage="1">
          <x14:formula1>
            <xm:f>'C:\Users\yorcasitas\AppData\Local\Microsoft\Windows\Temporary Internet Files\Content.Outlook\G1N6LJ1O\[PAA 1005 PAA 27122017 VR con Modificaciones.xlsx]Hoja3'!#REF!</xm:f>
          </x14:formula1>
          <xm:sqref>J578:K578 Q578:R578 G578:H578 M578:N578</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VLOOKUP(VALUE(MID(A578,1,IF(VALUE(MID(A578,1,3))=898,3,4)))&amp;MID($D578,1,5),'C:\Users\yorcasitas\AppData\Local\Microsoft\Windows\Temporary Internet Files\Content.Outlook\G1N6LJ1O\[PAA 1005 PAA 27122017 VR con Modificaciones.xlsx]Hoja1'!#REF!,4,0)&gt;=0</xm:f>
          </x14:formula1>
          <xm:sqref>P578</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VLOOKUP(VALUE(MID(A580,1,IF(VALUE(MID(A580,1,3))=898,3,4)))&amp;MID($D580,1,5),'C:\Users\yorcasitas\AppData\Local\Microsoft\Windows\Temporary Internet Files\Content.Outlook\6QBIMEWT\[PAA 1005 PAA 27122017 VR con Modificaciones (00000003).xlsx]Hoja1'!#REF!,4,0)&gt;=0</xm:f>
          </x14:formula1>
          <xm:sqref>P580:P581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VLOOKUP(VALUE(MID(A609,1,IF(VALUE(MID(A609,1,3))=898,3,4)))&amp;MID($D609,1,5),'C:\Users\yorcasitas\AppData\Local\Microsoft\Windows\Temporary Internet Files\Content.Outlook\6QBIMEWT\[14052018 OBJETOS CONTRACTUALES OPS II 2018 +.xlsx]Hoja1'!#REF!,4,0)&gt;=0</xm:f>
          </x14:formula1>
          <xm:sqref>P609:P627</xm:sqref>
        </x14:dataValidation>
        <x14:dataValidation type="list" allowBlank="1" showInputMessage="1" showErrorMessage="1">
          <x14:formula1>
            <xm:f>'C:\Users\yorcasitas\AppData\Local\Microsoft\Windows\Temporary Internet Files\Content.Outlook\6QBIMEWT\[14052018 OBJETOS CONTRACTUALES OPS II 2018 +.xlsx]Hoja3'!#REF!</xm:f>
          </x14:formula1>
          <xm:sqref>J609:K627 Q609:R627 M609:N627 G609:H627</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VLOOKUP(VALUE(MID(A608,1,IF(VALUE(MID(A608,1,3))=898,3,4)))&amp;MID($D608,1,5),'C:\Users\yorcasitas\AppData\Local\Microsoft\Windows\Temporary Internet Files\Content.Outlook\6QBIMEWT\[Modif 3 - 1040 -2018 def  (23-01-2018).xlsx]Hoja1'!#REF!,4,0)&gt;=0</xm:f>
          </x14:formula1>
          <xm:sqref>P608</xm:sqref>
        </x14:dataValidation>
        <x14:dataValidation type="list" allowBlank="1" showInputMessage="1" showErrorMessage="1">
          <x14:formula1>
            <xm:f>'C:\Users\yorcasitas\AppData\Local\Microsoft\Windows\Temporary Internet Files\Content.Outlook\6QBIMEWT\[Modif 3 - 1040 -2018 def  (23-01-2018).xlsx]Hoja3'!#REF!</xm:f>
          </x14:formula1>
          <xm:sqref>J608:K608 Q608:R608 M608:N608 G608:H608</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VLOOKUP(VALUE(MID(A607,1,IF(VALUE(MID(A607,1,3))=898,3,4)))&amp;MID($D607,1,5),'C:\Users\yorcasitas\AppData\Local\Microsoft\Windows\Temporary Internet Files\Content.Outlook\6QBIMEWT\[Modif 2 - 1040 -2018 def  (04-01-2018).xlsx]Hoja1'!#REF!,4,0)&gt;=0</xm:f>
          </x14:formula1>
          <xm:sqref>P607</xm:sqref>
        </x14:dataValidation>
        <x14:dataValidation type="list" allowBlank="1" showInputMessage="1" showErrorMessage="1">
          <x14:formula1>
            <xm:f>'C:\Users\yorcasitas\AppData\Local\Microsoft\Windows\Temporary Internet Files\Content.Outlook\6QBIMEWT\[Modif 2 - 1040 -2018 def  (04-01-2018).xlsx]Hoja3'!#REF!</xm:f>
          </x14:formula1>
          <xm:sqref>J607:K607 Q607:R607 M607:N607 G607:H607</xm:sqref>
        </x14:dataValidation>
        <x14:dataValidation type="list" allowBlank="1" showInputMessage="1" showErrorMessage="1">
          <x14:formula1>
            <xm:f>'C:\Users\yorcasitas\AppData\Local\Microsoft\Windows\Temporary Internet Files\Content.Outlook\6QBIMEWT\[Modif 1 - 1040 -2018 def  (02-01-2018).xlsx]Hoja3'!#REF!</xm:f>
          </x14:formula1>
          <xm:sqref>J606:K606 Q606:R606 M606:N606 G606:H606</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VLOOKUP(VALUE(MID(A604,1,IF(VALUE(MID(A604,1,3))=898,3,4)))&amp;MID($D604,1,5),'C:\Users\yorcasitas\AppData\Local\Microsoft\Windows\Temporary Internet Files\Content.Outlook\6QBIMEWT\[Modif 1 - 1040 -2018 def  (02-01-2018).xlsx]Hoja1'!#REF!,4,0)&gt;=0</xm:f>
          </x14:formula1>
          <xm:sqref>P604 P606</xm:sqref>
        </x14:dataValidation>
        <x14:dataValidation type="list" allowBlank="1" showInputMessage="1" showErrorMessage="1">
          <x14:formula1>
            <xm:f>'C:\Users\yorcasitas\Desktop\PAA- 2018\INVERSION\[1040 - 2018 DEFINITIVOS  plan anual de adquisiciones 2018 def 27-12-2017.xlsx]Hoja3'!#REF!</xm:f>
          </x14:formula1>
          <xm:sqref>J582:K605 Q582:R605 M582:N605 G582:H605</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VLOOKUP(VALUE(MID(A582,1,IF(VALUE(MID(A582,1,3))=898,3,4)))&amp;MID($D582,1,5),'C:\Users\yorcasitas\Desktop\PAA- 2018\INVERSION\[1040 - 2018 DEFINITIVOS  plan anual de adquisiciones 2018 def 27-12-2017.xlsx]Hoja1'!#REF!,4,0)&gt;=0</xm:f>
          </x14:formula1>
          <xm:sqref>P582:P603 P605</xm:sqref>
        </x14:dataValidation>
        <x14:dataValidation type="list" allowBlank="1" showInputMessage="1" showErrorMessage="1">
          <x14:formula1>
            <xm:f>'C:\Users\yorcasitas\Desktop\PAA- 2018\INVERSION\[1043 - 2018  DEFINITIVO   OK Plan anual de adquisiciones vigencia 2018 nov 29 ok.xlsx]Hoja3'!#REF!</xm:f>
          </x14:formula1>
          <xm:sqref>J628:J690 K628:K689 Q628:R690 M628:N690 G628:H690</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VLOOKUP(VALUE(MID(A629,1,IF(VALUE(MID(A629,1,3))=898,3,4)))&amp;MID($D629,1,5),'C:\Users\yorcasitas\Desktop\PAA- 2018\INVERSION\[1043 - 2018  DEFINITIVO   OK Plan anual de adquisiciones vigencia 2018 nov 29 ok.xlsx]Hoja1'!#REF!,4,0)&gt;=0</xm:f>
          </x14:formula1>
          <xm:sqref>P629</xm:sqref>
        </x14:dataValidation>
        <x14:dataValidation type="list" allowBlank="1" showInputMessage="1" showErrorMessage="1">
          <x14:formula1>
            <xm:f>'[1043  OK Plan anual de adquisiciones vigencia 2018 mayo 03.xlsx]Hoja3'!#REF!</xm:f>
          </x14:formula1>
          <xm:sqref>O690:P690</xm:sqref>
        </x14:dataValidation>
        <x14:dataValidation type="list" allowBlank="1" showInputMessage="1" showErrorMessage="1">
          <x14:formula1>
            <xm:f>'D:\VIGENCIA  2018\PAA 2018 PROYECTO 1043\[MODIFICACIÓN N° 2.xlsx]Hoja3'!#REF!</xm:f>
          </x14:formula1>
          <xm:sqref>J691:K691 Q691:R691 M691:N691 G691:H691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VLOOKUP(VALUE(MID(A692,1,IF(VALUE(MID(A692,1,3))=898,3,4)))&amp;MID(#REF!,1,5),'C:\Users\cmgonzalez\AppData\Local\Microsoft\Windows\Temporary Internet Files\Content.Outlook\72NORT2C\[Plan anual de adquisiciones DCCEE - DDE CON TABLAS Y ADICIONES V2.xlsx]Hoja1'!#REF!,4,0)&gt;=0</xm:f>
          </x14:formula1>
          <xm:sqref>P697 P699 P703 P701 P692:P695 P705:P708 P729 P711:P724 P906 P891:P893 P908</xm:sqref>
        </x14:dataValidation>
        <x14:dataValidation type="list" allowBlank="1" showInputMessage="1" showErrorMessage="1">
          <x14:formula1>
            <xm:f>'C:\Users\cmgonzalez\AppData\Local\Microsoft\Windows\Temporary Internet Files\Content.Outlook\72NORT2C\[Plan anual de adquisiciones DCCEE - DDE CON TABLAS Y ADICIONES V2.xlsx]Hoja3'!#REF!</xm:f>
          </x14:formula1>
          <xm:sqref>Q692:R834 G692:H708 M692:N834 G711:H714 G726:H726 G715:G716 G731:H732 G717:H724 G729:H729 G735:H737 G739:H834 G738 K917:K986 G891:H896 M917:M986 Q894:R896 M891:N902 M910:M911 G909:H909 G908 G906:H907 J906:K909 Q906:R909 M906:N909 Q898:R902 G898:H902 M915 J692:K834 J891:K902</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VLOOKUP(VALUE(MID(A731,1,IF(VALUE(MID(A731,1,3))=898,3,4)))&amp;MID($D731,1,5),'C:\Users\cmgonzalez\AppData\Local\Microsoft\Windows\Temporary Internet Files\Content.Outlook\72NORT2C\[Plan anual de adquisiciones DCCEE - DDE CON TABLAS Y ADICIONES V2.xlsx]Hoja1'!#REF!,4,0)&gt;=0</xm:f>
          </x14:formula1>
          <xm:sqref>P731:P732 P734:P735 P743:P744 P746:P749 P751:P752 P738:P741 P754:P758 P760 P762:P779 P781:P793 P795:P797 P799:P803 P805:P831 P833 P894:P902 P907 P909</xm:sqref>
        </x14:dataValidation>
        <x14:dataValidation type="list" allowBlank="1" showInputMessage="1" showErrorMessage="1">
          <x14:formula1>
            <xm:f>'C:\Users\lcantor\Documents\datos d\TEMAS 2018\PLAN ANUAL DE ADQUISICIONES\[Plan anual de adquisiciones DCCEE - DDE REV2 OAP (5_12_2017) ALBERTO.xlsx]Hoja3'!#REF!</xm:f>
          </x14:formula1>
          <xm:sqref>J861:J885 G861:H885 G887:H890 J887:J890 Q916:R916 M916 Q897:R897 Q835:R893 K835:K890 J835:J858 G835:H858 M835:N890</xm:sqref>
        </x14:dataValidation>
        <x14:dataValidation type="list" allowBlank="1" showInputMessage="1" showErrorMessage="1">
          <x14:formula1>
            <xm:f>'D:\Users\lcantor\Documents\datos d\TEMAS 2018\PLAN ANUAL DE ADQUISICIONES\[Plan anual de adquisiciones DCCEE - DDE REV2 OAP (5_12_2017) ALBERTO.xlsx]Hoja3'!#REF!</xm:f>
          </x14:formula1>
          <xm:sqref>J859:J860 J886</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VLOOKUP(VALUE(MID(XFD835,1,IF(VALUE(MID(XFD835,1,3))=898,3,4)))&amp;MID($D835,1,5),'C:\Users\lcantor\Documents\datos d\TEMAS 2018\PLAN ANUAL DE ADQUISICIONES\[Plan anual de adquisiciones DCCEE - DDE REV2 OAP (5_12_2017) ALBERTO.xlsx]Hoja1'!#REF!,4,0)&gt;=0</xm:f>
          </x14:formula1>
          <xm:sqref>P845:P853 P835:P843 P856:P858 P862:P879 O882:P882 P883:P884 O887:P888</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VLOOKUP(VALUE(MID(A987,1,IF(VALUE(MID(A987,1,3))=898,3,4)))&amp;MID($D987,1,5),'C:\Users\yorcasitas\AppData\Local\Microsoft\Windows\Temporary Internet Files\Content.Outlook\6QBIMEWT\[Copia de Copia de 1049 PAA 2018 PROYECTO 1049 V1 15012018.xlsx]Hoja1'!#REF!,4,0)&gt;=0</xm:f>
          </x14:formula1>
          <xm:sqref>P987:P990 P992:P994 P996:P1012 P1014:P1030</xm:sqref>
        </x14:dataValidation>
        <x14:dataValidation type="list" allowBlank="1" showInputMessage="1" showErrorMessage="1">
          <x14:formula1>
            <xm:f>'C:\Users\yorcasitas\Desktop\PAA- 2018\INVERSION\[1049 - 2018 DEFINITIVO 2018 PROYECTO 1049 final (00000002).xlsx]Hoja3'!#REF!</xm:f>
          </x14:formula1>
          <xm:sqref>J987:J1089 J1091:J1128 G987:H1089 G1091:H1128 M987:N1128 G1090 K987:K1128 Q987:R1128</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VLOOKUP(VALUE(MID(A991,1,IF(VALUE(MID(A991,1,3))=898,3,4)))&amp;MID($D991,1,5),'C:\Users\yorcasitas\Desktop\PAA- 2018\INVERSION\[1049 - 2018 DEFINITIVO 2018 PROYECTO 1049 final (00000002).xlsx]Hoja1'!#REF!,4,0)&gt;=0</xm:f>
          </x14:formula1>
          <xm:sqref>P991 P1013 P1031:P1128</xm:sqref>
        </x14:dataValidation>
        <x14:dataValidation type="list" allowBlank="1" showInputMessage="1" showErrorMessage="1">
          <x14:formula1>
            <xm:f>'C:\Users\yorcasitas\AppData\Local\Microsoft\Windows\Temporary Internet Files\Content.Outlook\6QBIMEWT\[Copia de Copia de Copia de 1049 PAA 2018 PROYECTO 1049 V5-19042018-rev.xlsx]Hoja3'!#REF!</xm:f>
          </x14:formula1>
          <xm:sqref>M1132 K1132</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VLOOKUP(VALUE(MID(A1132,1,IF(VALUE(MID(A1132,1,3))=898,3,4)))&amp;MID($D1132,1,5),'C:\Users\yorcasitas\AppData\Local\Microsoft\Windows\Temporary Internet Files\Content.Outlook\6QBIMEWT\[Copia de Copia de Copia de 1049 PAA 2018 PROYECTO 1049 V5-19042018-rev.xlsx]Hoja1'!#REF!,4,0)&gt;=0</xm:f>
          </x14:formula1>
          <xm:sqref>P1132</xm:sqref>
        </x14:dataValidation>
        <x14:dataValidation type="list" allowBlank="1" showInputMessage="1" showErrorMessage="1">
          <x14:formula1>
            <xm:f>'C:\Users\yorcasitas\AppData\Local\Microsoft\Windows\Temporary Internet Files\Content.Outlook\6QBIMEWT\[Copia de Copia de Copia de 1049 PAA 2018 PROYECTO 1049 V3-I2018-12151 22022018rev.xlsx]Hoja3'!#REF!</xm:f>
          </x14:formula1>
          <xm:sqref>J1129:K1131 G1129:H1131 M1129:N1131 Q1129:R1131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VLOOKUP(VALUE(MID(A1129,1,IF(VALUE(MID(A1129,1,3))=898,3,4)))&amp;MID($D1129,1,5),'C:\Users\yorcasitas\AppData\Local\Microsoft\Windows\Temporary Internet Files\Content.Outlook\6QBIMEWT\[Copia de Copia de Copia de 1049 PAA 2018 PROYECTO 1049 V3-I2018-12151 22022018rev.xlsx]Hoja1'!#REF!,4,0)&gt;=0</xm:f>
          </x14:formula1>
          <xm:sqref>P1129:P1131</xm:sqref>
        </x14:dataValidation>
        <x14:dataValidation type="list" allowBlank="1" showInputMessage="1" showErrorMessage="1">
          <x14:formula1>
            <xm:f>'D:\D.E.P.B\1056-2018\2018\PAA 2018\PAA 1050\[VERSION NUEVA PAA 2018 - 1050 VR 12122017.xlsx]Hoja3'!#REF!</xm:f>
          </x14:formula1>
          <xm:sqref>M1134:N1135 Q1134:R1135 G1166:H1166 M1166:N1166 Q1166:R1166 K1166</xm:sqref>
        </x14:dataValidation>
        <x14:dataValidation type="list" allowBlank="1" showInputMessage="1" showErrorMessage="1">
          <x14:formula1>
            <xm:f>'C:\Users\yorcasitas\Desktop\PAA- 2018\INVERSION\[1050 ULTIMO  PAA 2018 PROYECTO Ok.xlsx]Hoja3'!#REF!</xm:f>
          </x14:formula1>
          <xm:sqref>J1133:J1171 K1133:K1165 K1167:K1171 M1133:N1133 M1136:N1165 M1167:N1171 Q1133:R1133 Q1136:R1165 Q1167:R1171 G1133:H1165 G1167:H1171</xm:sqref>
        </x14:dataValidation>
        <x14:dataValidation type="list" allowBlank="1" showInputMessage="1" showErrorMessage="1">
          <x14:formula1>
            <xm:f>'C:\Users\yorcasitas\AppData\Local\Microsoft\Windows\Temporary Internet Files\Content.Outlook\6QBIMEWT\[1050 PAA 2018 PROYECTO Ok.xlsx]Hoja3'!#REF!</xm:f>
          </x14:formula1>
          <xm:sqref>J1172:K1173 M1172:N1173 Q1172:R1173 G1172:H1173</xm:sqref>
        </x14:dataValidation>
        <x14:dataValidation type="list" allowBlank="1" showInputMessage="1" showErrorMessage="1">
          <x14:formula1>
            <xm:f>'C:\Users\yorcasitas\Desktop\PAA- 2018\INVERSION\[1052 ULTIMO PLAN DE ADQUISICIONES 2018 - enero 4 final.xlsx]Hoja3'!#REF!</xm:f>
          </x14:formula1>
          <xm:sqref>J1345:J1398 J1181:K1253 K1346:K1398 J1175:K1179 J1314:K1314 J1400:K1400 N1346:N1398 N1176:N1179 G1181:H1253 G1345:H1398 G1175:H1179 G1314:H1314 G1400:H1400 M1376:M1394 M1174:M1179 M1181:N1253 M1366:M1372 M1273:M1274 M1314:N1314 M1309 M1346:M1364 M1396:M1398 M1400:N1400 Q1174:R1400</xm:sqref>
        </x14:dataValidation>
        <x14:dataValidation type="list" allowBlank="1" showInputMessage="1" showErrorMessage="1">
          <x14:formula1>
            <xm:f>'C:\Users\mgutierrezg2\Desktop\plan de adquisiciones\[PROCESOS.xlsx]Hoja3'!#REF!</xm:f>
          </x14:formula1>
          <xm:sqref>J1256:J1257 J1254 H1256:H1257 G1174:H1174 J1174:K1174 N1174:N1175 M1180:N1180 H1180 M1254:N1257 K1254:K1257 J1180:K1180 G1257 K1451 M1451:N1451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VLOOKUP(VALUE(MID(A1181,1,IF(VALUE(MID(A1181,1,3))=898,3,4)))&amp;MID($D1181,1,5),'C:\Users\yorcasitas\Desktop\PAA- 2018\INVERSION\[1052 ULTIMO PLAN DE ADQUISICIONES 2018 - enero 4 final.xlsx]Hoja1'!#REF!,4,0)&gt;=0</xm:f>
          </x14:formula1>
          <xm:sqref>P1181:P1253 P1400</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VLOOKUP(VALUE(MID(A1258,1,IF(VALUE(MID(A1258,1,3))=898,3,4)))&amp;MID($D1258,1,5),'Y:\PLAN DE ADQUISICIONES\[MOVILIDAD.xlsx]Hoja1'!#REF!,4,0)&gt;=0</xm:f>
          </x14:formula1>
          <xm:sqref>P1403:P1405 P1344 P1258:P1335 P1338:P1341 P1346:P1399 P1407:P1415 P1449:P1450</xm:sqref>
        </x14:dataValidation>
        <x14:dataValidation type="list" allowBlank="1" showInputMessage="1" showErrorMessage="1">
          <x14:formula1>
            <xm:f>'Y:\PLAN DE ADQUISICIONES\[MOVILIDAD.xlsx]Hoja3'!#REF!</xm:f>
          </x14:formula1>
          <xm:sqref>G1258:H1313 M1259:M1272 M1315:N1344 M1275:M1294 K1315:K1344 G1330:H1330 G1341:H1343 G1315:H1327 J1399:K1399 M1399:N1399 G1399:H1399 J1258:K1313 M1258:N1258 N1259:N1313 J1315:J1343 M1310:M1313 M1303:M1308 M1452:N1452 K1452 M1496:M1502 M1471:M1472 N1453:N1509</xm:sqref>
        </x14:dataValidation>
        <x14:dataValidation type="list" allowBlank="1" showInputMessage="1" showErrorMessage="1">
          <x14:formula1>
            <xm:f>'C:\Users\jsanchezp\Desktop\[Copia de PLAN DE ADQUISICIONES 2018 - DBE (21 de dic)v2.xlsx]Hoja3'!#REF!</xm:f>
          </x14:formula1>
          <xm:sqref>M1295:M1302</xm:sqref>
        </x14:dataValidation>
        <x14:dataValidation type="list" allowBlank="1" showInputMessage="1" showErrorMessage="1">
          <x14:formula1>
            <xm:f>'C:\Users\mgutierrezg2\AppData\Local\Microsoft\Windows\Temporary Internet Files\Content.Outlook\CNEP4DL9\[11-01-if-002 plan anual de adquisiciones v3 02-11-170 MOVILIDAD (00000002).xlsx]Hoja3'!#REF!</xm:f>
          </x14:formula1>
          <xm:sqref>M1345:N1345 K1345</xm:sqref>
        </x14:dataValidation>
        <x14:dataValidation type="list" allowBlank="1" showInputMessage="1" showErrorMessage="1">
          <x14:formula1>
            <xm:f>'C:\Users\jsanchezp\AppData\Local\Microsoft\Windows\Temporary Internet Files\Content.Outlook\MLXDX3KB\[Copia de PLAN DE ADQUISICIONES 2018 - DBE (20 de dic).xlsx]Hoja3'!#REF!</xm:f>
          </x14:formula1>
          <xm:sqref>M1373:M1375 M1365 M1395</xm:sqref>
        </x14:dataValidation>
        <x14:dataValidation type="list" allowBlank="1" showInputMessage="1" showErrorMessage="1">
          <x14:formula1>
            <xm:f>'C:\Users\yorcasitas\AppData\Local\Microsoft\Windows\Temporary Internet Files\Content.Outlook\6QBIMEWT\[Copia de PLAN DE ADQUISICIONES 2018 - 15 de enero.xlsx]Hoja3'!#REF!</xm:f>
          </x14:formula1>
          <xm:sqref>J1401:K1415 M1401:N1415 Q1401:R1415 G1401:H1415</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VLOOKUP(VALUE(MID(A1401,1,IF(VALUE(MID(A1401,1,3))=898,3,4)))&amp;MID($D1401,1,5),'C:\Users\yorcasitas\AppData\Local\Microsoft\Windows\Temporary Internet Files\Content.Outlook\6QBIMEWT\[Copia de PLAN DE ADQUISICIONES 2018 - 15 de enero.xlsx]Hoja1'!#REF!,4,0)&gt;=0</xm:f>
          </x14:formula1>
          <xm:sqref>P1401:P1402</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VLOOKUP(VALUE(MID(A1416,1,IF(VALUE(MID(A1416,1,3))=898,3,4)))&amp;MID($D1416,1,5),'C:\Users\yorcasitas\AppData\Local\Microsoft\Windows\Temporary Internet Files\Content.Outlook\6QBIMEWT\[Copia de Copia de PLAN DE ADQUISICIONES 2018 - 15 de enero (00000003).xlsx]Hoja1'!#REF!,4,0)&gt;=0</xm:f>
          </x14:formula1>
          <xm:sqref>P1416:P1448</xm:sqref>
        </x14:dataValidation>
        <x14:dataValidation type="list" allowBlank="1" showInputMessage="1" showErrorMessage="1">
          <x14:formula1>
            <xm:f>'C:\Users\yorcasitas\AppData\Local\Microsoft\Windows\Temporary Internet Files\Content.Outlook\6QBIMEWT\[Copia de Copia de PLAN DE ADQUISICIONES 2018 - 15 de enero (00000003).xlsx]Hoja3'!#REF!</xm:f>
          </x14:formula1>
          <xm:sqref>J1416:K1450 M1416:N1450 Q1416:R1450 G1416:H1450</xm:sqref>
        </x14:dataValidation>
        <x14:dataValidation type="list" allowBlank="1" showInputMessage="1" showErrorMessage="1">
          <x14:formula1>
            <xm:f>'C:\Users\yorcasitas\AppData\Local\Microsoft\Windows\Temporary Internet Files\Content.Outlook\6QBIMEWT\[PLAN DE ADQUISICIONES 2018 - 15 de enero.20180403.2.xlsx]Hoja3'!#REF!</xm:f>
          </x14:formula1>
          <xm:sqref>J1451 Q1451:R1451</xm:sqref>
        </x14:dataValidation>
        <x14:dataValidation type="list" allowBlank="1" showInputMessage="1" showErrorMessage="1">
          <x14:formula1>
            <xm:f>'C:\Users\yorcasitas\AppData\Local\Microsoft\Windows\Temporary Internet Files\Content.Outlook\6QBIMEWT\[PLAN DE ADQUISICIONES 2018 - 19 junio (00000003).xlsx]Hoja3'!#REF!</xm:f>
          </x14:formula1>
          <xm:sqref>M1494 M1474:M1476 Q1453:R1509</xm:sqref>
        </x14:dataValidation>
        <x14:dataValidation type="list" allowBlank="1" showInputMessage="1" showErrorMessage="1">
          <x14:formula1>
            <xm:f>'C:\Users\ygalindop\AppData\Local\Microsoft\Windows\Temporary Internet Files\Content.Outlook\1XO5Y3Y4\[Copia de PLAN DE ADQUISICIONES 2018 - 15 de enero (00000004).xlsx]Hoja3'!#REF!</xm:f>
          </x14:formula1>
          <xm:sqref>M1503:M1509 M1453:M1470 M1473 M1477:M1493 M1495 K1453:K1514</xm:sqref>
        </x14:dataValidation>
        <x14:dataValidation type="list" allowBlank="1" showInputMessage="1" showErrorMessage="1">
          <x14:formula1>
            <xm:f>'C:\Users\yorcasitas\AppData\Local\Microsoft\Windows\Temporary Internet Files\Content.Outlook\6QBIMEWT\[20180411PLAN DE ADQUISICIONES 2018 AJUSTADO (00000004).xlsx]Hoja3'!#REF!</xm:f>
          </x14:formula1>
          <xm:sqref>Q1452:R1452</xm:sqref>
        </x14:dataValidation>
        <x14:dataValidation type="list" allowBlank="1" showInputMessage="1" showErrorMessage="1">
          <x14:formula1>
            <xm:f>'C:\Users\yorcasitas\AppData\Local\Microsoft\Windows\Temporary Internet Files\Content.Outlook\6QBIMEWT\[1053 - 2018 DEFINITIVO  PAA Vigencia 2018 V8  24-01-18.xlsx]Hoja3'!#REF!</xm:f>
          </x14:formula1>
          <xm:sqref>N1527 J1527 G1527:H1527 J1840:K1841 M1840:N1841 Q1840:R1841 G1840:H1841</xm:sqref>
        </x14:dataValidation>
        <x14:dataValidation type="list" allowBlank="1" showInputMessage="1" showErrorMessage="1">
          <x14:formula1>
            <xm:f>'C:\Users\yorcasitas\Desktop\PAA- 2018\INVERSION\[1053 - 2018 DEFINITIVO  Plan anual de adquisiciones Vigencia 2018VF 28 dic.xlsx]Hoja3'!#REF!</xm:f>
          </x14:formula1>
          <xm:sqref>K1515:K1763 J1528:J1763 J1515:J1526 M1515:M1565 M1568:M1761 M1763 Q1515:R1763 G1528:H1763 G1515:H1526 N1528:N1763 N1515:N1526</xm:sqref>
        </x14:dataValidation>
        <x14:dataValidation type="list" allowBlank="1" showInputMessage="1" showErrorMessage="1">
          <x14:formula1>
            <xm:f>'C:\Users\yorcasitas\AppData\Local\Microsoft\Windows\Temporary Internet Files\Content.Outlook\6QBIMEWT\[1053 - 2018 DEFINITIVO  PAA Vigencia 2018 V5  16-01-18 (00000002).xlsx]Hoja3'!#REF!</xm:f>
          </x14:formula1>
          <xm:sqref>J1764:K1833 Q1764:R1833 G1764:H1833 M1764:N1833</xm:sqref>
        </x14:dataValidation>
        <x14:dataValidation type="list" allowBlank="1" showInputMessage="1" showErrorMessage="1">
          <x14:formula1>
            <xm:f>'C:\Users\yorcasitas\AppData\Local\Microsoft\Windows\Temporary Internet Files\Content.Outlook\6QBIMEWT\[1053 - 2018 DEFINITIVO  PAA Vigencia 2018 V9  24-01-18 (00000003).xlsx]Hoja3'!#REF!</xm:f>
          </x14:formula1>
          <xm:sqref>J1842:K1855 M1842:N1855 Q1842:R1855 G1842:H1855</xm:sqref>
        </x14:dataValidation>
        <x14:dataValidation type="list" allowBlank="1" showInputMessage="1" showErrorMessage="1">
          <x14:formula1>
            <xm:f>'C:\Users\yorcasitas\AppData\Local\Microsoft\Windows\Temporary Internet Files\Content.Outlook\6QBIMEWT\[1053 - 2018 DEFINITIVO  PAA Vigencia 2018 V6  24-01-18 -.xlsx]Hoja3'!#REF!</xm:f>
          </x14:formula1>
          <xm:sqref>J1839:K1839 M1839:N1839 Q1839:R1839 G1839:H1839</xm:sqref>
        </x14:dataValidation>
        <x14:dataValidation type="list" allowBlank="1" showInputMessage="1" showErrorMessage="1">
          <x14:formula1>
            <xm:f>'F:\[1053 - 2018 DEFINITIVO  PAA Vigencia 2018 V6  23-01-18.xlsx]Hoja3'!#REF!</xm:f>
          </x14:formula1>
          <xm:sqref>M1838 K1838 J1835:K1837 Q1835:R1837 G1835:H1837 M1835:N1837</xm:sqref>
        </x14:dataValidation>
        <x14:dataValidation type="list" allowBlank="1" showInputMessage="1" showErrorMessage="1">
          <x14:formula1>
            <xm:f>'C:\Users\yorcasitas\AppData\Local\Microsoft\Windows\Temporary Internet Files\Content.Outlook\6QBIMEWT\[1053 - 2018 DEFINITIVO  PAA Vigencia 2018 V5  17-01-18.xlsx]Hoja3'!#REF!</xm:f>
          </x14:formula1>
          <xm:sqref>J1834:K1834 Q1834:R1834 G1834:H1834 M1834:N1834</xm:sqref>
        </x14:dataValidation>
        <x14:dataValidation type="list" allowBlank="1" showInputMessage="1" showErrorMessage="1">
          <x14:formula1>
            <xm:f>'C:\Users\yorcasitas\Desktop\PAA- 2018\INVERSION\[1055 - 2018 DEFINITIVO Plan anual de adquisiciones Vigencia 2018 OK.xlsx]Hoja3'!#REF!</xm:f>
          </x14:formula1>
          <xm:sqref>J1856:J1868 J1870:J1882 K1856:K1882 Q1856:R1882 M1856:N1882 G1856:H1868 G1870:H1882</xm:sqref>
        </x14:dataValidation>
        <x14:dataValidation type="list" allowBlank="1" showInputMessage="1" showErrorMessage="1">
          <x14:formula1>
            <xm:f>'D:\sedsgi\1055\2018\paa\[1055_PAA_2018.xlsx]Hoja3'!#REF!</xm:f>
          </x14:formula1>
          <xm:sqref>J1869 G1869:H1869 J1884:K1884 Q1884:R1884 M1884:N1884 G1884:H1884</xm:sqref>
        </x14:dataValidation>
        <x14:dataValidation type="list" allowBlank="1" showInputMessage="1" showErrorMessage="1">
          <x14:formula1>
            <xm:f>'C:\Users\yorcasitas\AppData\Local\Microsoft\Windows\Temporary Internet Files\Content.Outlook\6QBIMEWT\[ÍTEM_33_1055_add.xlsx]Hoja3'!#REF!</xm:f>
          </x14:formula1>
          <xm:sqref>Q1885:R1887 M1885:N1887 J1885:K1887 G1883:H1883 M1883:N1883 Q1883:R1883 J1883:K1883 G1885:H1887</xm:sqref>
        </x14:dataValidation>
        <x14:dataValidation type="list" allowBlank="1" showInputMessage="1" showErrorMessage="1">
          <x14:formula1>
            <xm:f>'C:\Users\yorcasitas\Desktop\PAA- 2018\INVERSION\[1056 Plan anual de adquisiciones vigencia 2018 dos ítem mas 55 y 56 OK Dic 28.xlsx]Hoja3'!#REF!</xm:f>
          </x14:formula1>
          <xm:sqref>G1888:H1953 J1888:K1946 Q1888:R1946 M1888:N1946</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VLOOKUP(VALUE(MID(#REF!,1,IF(VALUE(MID(#REF!,1,3))=898,3,4)))&amp;MID(#REF!,1,5),'C:\Users\yorcasitas\Desktop\PAA- 2018\INVERSION\[1056 Plan anual de adquisiciones vigencia 2018 dos ítem mas 55 y 56 OK Dic 28.xlsx]Hoja1'!#REF!,4,0)&gt;=0</xm:f>
          </x14:formula1>
          <xm:sqref>P1931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VLOOKUP(VALUE(MID(#REF!,1,IF(VALUE(MID(#REF!,1,3))=898,3,4)))&amp;MID(#REF!,1,5),'C:\Users\yorcasitas\Desktop\PAA- 2018\INVERSION\[1056 Plan anual de adquisiciones vigencia 2018 dos ítem mas 55 y 56 OK Dic 28.xlsx]Hoja1'!#REF!,4,0)&gt;=0</xm:f>
          </x14:formula1>
          <xm:sqref>P1930</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VLOOKUP(VALUE(MID(A1929,1,IF(VALUE(MID(A1929,1,3))=898,3,4)))&amp;MID($D1929,1,5),'C:\Users\yorcasitas\Desktop\PAA- 2018\INVERSION\[1056 Plan anual de adquisiciones vigencia 2018 dos ítem mas 55 y 56 OK Dic 28.xlsx]Hoja1'!#REF!,4,0)&gt;=0</xm:f>
          </x14:formula1>
          <xm:sqref>P1928:P1929</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VLOOKUP(VALUE(MID(A1888,1,IF(VALUE(MID(A1888,1,3))=898,3,4)))&amp;MID($D1888,1,5),'C:\Users\yorcasitas\Desktop\PAA- 2018\INVERSION\[1056 Plan anual de adquisiciones vigencia 2018 dos ítem mas 55 y 56 OK Dic 28.xlsx]Hoja1'!#REF!,4,0)&gt;=0</xm:f>
          </x14:formula1>
          <xm:sqref>P1903:P1927 P1888:P1901 P1932:P1945</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VLOOKUP(VALUE(MID(A1952,1,IF(VALUE(MID(A1952,1,3))=898,3,4)))&amp;MID($D1952,1,5),'C:\Users\yorcasitas\AppData\Local\Microsoft\Windows\Temporary Internet Files\Content.Outlook\6QBIMEWT\[PAA 1056 PAA 2018 28122017 VR 1 (00000004).xlsx]Hoja1'!#REF!,4,0)&gt;=0</xm:f>
          </x14:formula1>
          <xm:sqref>P1952:P1953</xm:sqref>
        </x14:dataValidation>
        <x14:dataValidation type="list" allowBlank="1" showInputMessage="1" showErrorMessage="1">
          <x14:formula1>
            <xm:f>'C:\Users\yorcasitas\AppData\Local\Microsoft\Windows\Temporary Internet Files\Content.Outlook\6QBIMEWT\[PAA 1056 PAA 2018 28122017 VR 1 (00000004).xlsx]Hoja3'!#REF!</xm:f>
          </x14:formula1>
          <xm:sqref>J1952:K1953 M1952:N1953 Q1952:R1953</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VLOOKUP(VALUE(MID(A1947,1,IF(VALUE(MID(A1947,1,3))=898,3,4)))&amp;MID($D1947,1,5),'C:\Users\yorcasitas\AppData\Local\Microsoft\Windows\Temporary Internet Files\Content.Outlook\6QBIMEWT\[PAA 1056 PAA 2018 28122017 VR 1.xlsx]Hoja1'!#REF!,4,0)&gt;=0</xm:f>
          </x14:formula1>
          <xm:sqref>P1947:P1951</xm:sqref>
        </x14:dataValidation>
        <x14:dataValidation type="list" allowBlank="1" showInputMessage="1" showErrorMessage="1">
          <x14:formula1>
            <xm:f>'C:\Users\yorcasitas\AppData\Local\Microsoft\Windows\Temporary Internet Files\Content.Outlook\6QBIMEWT\[PAA 1056 PAA 2018 28122017 VR 1.xlsx]Hoja3'!#REF!</xm:f>
          </x14:formula1>
          <xm:sqref>J1947:K1951 M1947:N1951 Q1947:R1951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VLOOKUP(VALUE(MID(A1946,1,IF(VALUE(MID(A1946,1,3))=898,3,4)))&amp;MID($D1946,1,5),'C:\Users\yorcasitas\AppData\Local\Microsoft\Windows\Temporary Internet Files\Content.Outlook\G1N6LJ1O\[PAA 1056 PAA 2018 28122017 VR Modificaciones.xlsx]Hoja1'!#REF!,4,0)&gt;=0</xm:f>
          </x14:formula1>
          <xm:sqref>P1946</xm:sqref>
        </x14:dataValidation>
        <x14:dataValidation type="list" allowBlank="1" showInputMessage="1" showErrorMessage="1">
          <x14:formula1>
            <xm:f>'C:\Users\yorcasitas\AppData\Local\Microsoft\Windows\Temporary Internet Files\Content.Outlook\6QBIMEWT\[1057 PAA 2018 PROYECTO 22MAR2018.xlsx]Hoja3'!#REF!</xm:f>
          </x14:formula1>
          <xm:sqref>K1965 M1965</xm:sqref>
        </x14:dataValidation>
        <x14:dataValidation type="list" allowBlank="1" showInputMessage="1" showErrorMessage="1">
          <x14:formula1>
            <xm:f>'C:\Users\yorcasitas\AppData\Local\Microsoft\Windows\Temporary Internet Files\Content.Outlook\6QBIMEWT\[1057 PAA 2018 PROYECTO 22ENE2018 (00000002).xlsx]Hoja3'!#REF!</xm:f>
          </x14:formula1>
          <xm:sqref>M1979 Q1979:R1979 K1979</xm:sqref>
        </x14:dataValidation>
        <x14:dataValidation type="list" allowBlank="1" showInputMessage="1" showErrorMessage="1">
          <x14:formula1>
            <xm:f>'C:\Users\yorcasitas\Desktop\PAA- 2018\INVERSION\[1057 - 2018 DEFINITIVO  PAA 2018 PROYECTO Ok.xlsx]Hoja3'!#REF!</xm:f>
          </x14:formula1>
          <xm:sqref>M1966:M1978 M1954:M1964 J1954:J1979 K1966:K1978 K1954:K1964 Q1954:R1978 N1954:N1978 G1954:H1978</xm:sqref>
        </x14:dataValidation>
        <x14:dataValidation type="list" allowBlank="1" showInputMessage="1" showErrorMessage="1">
          <x14:formula1>
            <xm:f>'C:\Users\yorcasitas\Desktop\PAA- 2018\INVERSION\[1058 - 2018 DEFINITIVO  Plan anual de adquisiciones Proyecto 1058 Vigencia 2018 ok con ajustes Dic 21.xlsx]Hoja3'!#REF!</xm:f>
          </x14:formula1>
          <xm:sqref>M1980:M2074 N1980:N2061 N2065:N2074 Q2074:R2077 Q1980:R2061 J2066:J2074 J1980:K2061 K2065:K2068 K2070:K2074 G2072:H2074 G1980:H2063 G2065:H2070</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VLOOKUP(VALUE(MID(B2062,1,IF(VALUE(MID(B2062,1,3))=898,3,4)))&amp;MID($D2062,1,5),'C:\Users\JpinzonF\Downloads\[PLAN_DE_ADQUISICIONES_1058_COMP02_2018 (1).xlsx]Hoja1'!#REF!,4,0)&gt;=0</xm:f>
          </x14:formula1>
          <xm:sqref>P2062:P2063 P2065 P2078</xm:sqref>
        </x14:dataValidation>
        <x14:dataValidation type="list" allowBlank="1" showInputMessage="1" showErrorMessage="1">
          <x14:formula1>
            <xm:f>'C:\Users\Vaio\Downloads\[Plan anual de adquisiciones Arrendamiento.xlsx]Hoja3'!#REF!</xm:f>
          </x14:formula1>
          <xm:sqref>Q2088:R2130 J2088:K2130 G2088:H2130 N2152 G2154:H2170 J2152:K2170 Q2152:R2170 M2153:N2170 I2166:I2167 G2152:H2152 M2088:N2130</xm:sqref>
        </x14:dataValidation>
        <x14:dataValidation type="list" allowBlank="1" showInputMessage="1" showErrorMessage="1">
          <x14:formula1>
            <xm:f>'C:\Users\yorcasitas\Desktop\PAA- 2018\INVERSION\[1071 - 2018 DEFINITIVO  Plan anual de adquisiciones vigencia 2018 OK (00000002).xlsx]Hoja3'!#REF!</xm:f>
          </x14:formula1>
          <xm:sqref>J2132:J2133 K2131:K2133 Q2131:R2133 M2131:N2133 G2132:H2133</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VLOOKUP(VALUE(MID(A2150,1,IF(VALUE(MID(A2150,1,3))=898,3,4)))&amp;MID($D2150,1,5),'C:\Users\yorcasitas\Desktop\PAA- 2018\INVERSION\[1071 - 2018 DEFINITIVO  Plan anual de adquisiciones vigencia 2018 OK (00000002).xlsx]Hoja1'!#REF!,4,0)&gt;=0</xm:f>
          </x14:formula1>
          <xm:sqref>P2150:P2151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VLOOKUP(VALUE(MID(A2120,1,IF(VALUE(MID(A2120,1,3))=898,3,4)))&amp;MID($D2120,1,5),'C:\Users\Vaio\Downloads\[Plan anual de adquisiciones Arrendamiento.xlsx]Hoja1'!#REF!,4,0)&gt;=0</xm:f>
          </x14:formula1>
          <xm:sqref>P2120 P2156:P2157 P2170</xm:sqref>
        </x14:dataValidation>
        <x14:dataValidation type="list" allowBlank="1" showInputMessage="1" showErrorMessage="1">
          <x14:formula1>
            <xm:f>'C:\Users\yorcasitas\AppData\Local\Microsoft\Windows\Temporary Internet Files\Content.Outlook\6QBIMEWT\[1071 OK Plan anual de adquisiciones vigencia 2018 OK (00000003).xlsx]Hoja3'!#REF!</xm:f>
          </x14:formula1>
          <xm:sqref>G2131:H2131 J2131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VLOOKUP(VALUE(MID(A2149,1,IF(VALUE(MID(A2149,1,3))=898,3,4)))&amp;MID($D2149,1,5),'C:\Users\yorcasitas\AppData\Local\Microsoft\Windows\Temporary Internet Files\Content.Outlook\6QBIMEWT\[1071 OK Plan anual de adquisiciones vigencia 2018 OK (00000004).xlsx]Hoja1'!#REF!,4,0)&gt;=0</xm:f>
          </x14:formula1>
          <xm:sqref>P2149</xm:sqref>
        </x14:dataValidation>
        <x14:dataValidation type="list" allowBlank="1" showInputMessage="1" showErrorMessage="1">
          <x14:formula1>
            <xm:f>'C:\Users\Vaio\Downloads\[11-01-if-002 plan anual de adquisiciones v30 1071.xlsx]Hoja3'!#REF!</xm:f>
          </x14:formula1>
          <xm:sqref>J2134:K2146 M2134:N2146 Q2134:R2146 G2134:H2146 M2152</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VLOOKUP(VALUE(MID(A2135,1,IF(VALUE(MID(A2135,1,3))=898,3,4)))&amp;MID($D2135,1,5),'C:\Users\Vaio\Downloads\[11-01-if-002 plan anual de adquisiciones v30 1071.xlsx]Hoja1'!#REF!,4,0)&gt;=0</xm:f>
          </x14:formula1>
          <xm:sqref>P2135:P2146</xm:sqref>
        </x14:dataValidation>
        <x14:dataValidation type="list" allowBlank="1" showInputMessage="1" showErrorMessage="1">
          <x14:formula1>
            <xm:f>'C:\Users\yorcasitas\AppData\Local\Microsoft\Windows\Temporary Internet Files\Content.Outlook\6QBIMEWT\[1072_MODIF_1_PAA_final_13.02.18_2.xlsx]Hoja3'!#REF!</xm:f>
          </x14:formula1>
          <xm:sqref>J2187:K2187 Q2187:R2187 M2187:N2187 G2187:H2187</xm:sqref>
        </x14:dataValidation>
        <x14:dataValidation type="list" allowBlank="1" showInputMessage="1" showErrorMessage="1">
          <x14:formula1>
            <xm:f>'C:\Users\yorcasitas\Desktop\PAA- 2018\INVERSION\[1072 - 2018 - DEFINITIVO Plan anual de adquisiciones vigencia 2018 OK_26.12.17.xlsx]Hoja3'!#REF!</xm:f>
          </x14:formula1>
          <xm:sqref>J2171:K2186 Q2171:R2186 M2171:N2186 G2171:H2186</xm:sqref>
        </x14:dataValidation>
        <x14:dataValidation type="list" allowBlank="1" showInputMessage="1" showErrorMessage="1">
          <x14:formula1>
            <xm:f>'C:\Users\yorcasitas\Desktop\PAA- 2018\INVERSION\[1073 - 2018  DEFINIIVO.xlsx]Hoja3'!#REF!</xm:f>
          </x14:formula1>
          <xm:sqref>J2188:J2215 J2231:J2244 J2217:J2220 J2222 J2226:J2229 K2188:K2244 Q2188:R2244 M2188:N2244 G2188:H2215 G2231:H2244 G2217:H2220 G2222:H2222 G2226:H2229</xm:sqref>
        </x14:dataValidation>
        <x14:dataValidation type="list" allowBlank="1" showInputMessage="1" showErrorMessage="1">
          <x14:formula1>
            <xm:f>'C:\Users\yorcasitas\AppData\Local\Microsoft\Windows\Temporary Internet Files\Content.Outlook\6QBIMEWT\[8. PAA - PROY. 1073  - 07-06-18 - MOD.  - ITEM CONTRATISTA - ESTEBAN.xlsx]Hoja3'!#REF!</xm:f>
          </x14:formula1>
          <xm:sqref>J2216 G2216:H2216 J2254:K2255 Q2254:R2255 M2254:N2255 G2254:H2255</xm:sqref>
        </x14:dataValidation>
        <x14:dataValidation type="list" allowBlank="1" showInputMessage="1" showErrorMessage="1">
          <x14:formula1>
            <xm:f>'C:\Users\yorcasitas\AppData\Local\Microsoft\Windows\Temporary Internet Files\Content.Outlook\6QBIMEWT\[7. PAA - PROY. 1073  - 07-06-18 - MOD.  - ITEM CONTRATISTAS.xlsx]Hoja3'!#REF!</xm:f>
          </x14:formula1>
          <xm:sqref>J2223:J2225 J2221 G2223:H2225 G2221:H2221 J2253:K2253 Q2253:R2253 M2253:N2253 G2253:H2253</xm:sqref>
        </x14:dataValidation>
        <x14:dataValidation type="list" allowBlank="1" showInputMessage="1" showErrorMessage="1">
          <x14:formula1>
            <xm:f>'[5. PAA - PROY. 1073  - 22-01-18 - MOD.  - ITEM 45 - OSO.xlsx]Hoja3'!#REF!</xm:f>
          </x14:formula1>
          <xm:sqref>J2230 G2230:H2230</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VLOOKUP(VALUE(MID(XFD2247,1,IF(VALUE(MID(XFD2247,1,3))=898,3,4)))&amp;MID($D2247,1,5),'C:\Users\yorcasitas\AppData\Local\Microsoft\Windows\Temporary Internet Files\Content.Outlook\6QBIMEWT\[7. PAA - PROY. 1073  - 07-06-18 - MOD.  - ITEM CONTRATISTAS.xlsx]Hoja1'!#REF!,4,0)&gt;=0</xm:f>
          </x14:formula1>
          <xm:sqref>O2247:P2247</xm:sqref>
        </x14:dataValidation>
        <x14:dataValidation type="list" allowBlank="1" showInputMessage="1" showErrorMessage="1">
          <x14:formula1>
            <xm:f>'C:\Users\yorcasitas\AppData\Local\Microsoft\Windows\Temporary Internet Files\Content.Outlook\6QBIMEWT\[2. PAA - PROY. 1073  - 16-01-18.xlsx]Hoja3'!#REF!</xm:f>
          </x14:formula1>
          <xm:sqref>G2245:H2248 J2245:K2248 Q2245:R2248 M2245:N2248</xm:sqref>
        </x14:dataValidation>
        <x14:dataValidation type="list" allowBlank="1" showInputMessage="1" showErrorMessage="1">
          <x14:formula1>
            <xm:f>'C:\Users\yorcasitas\AppData\Local\Microsoft\Windows\Temporary Internet Files\Content.Outlook\6QBIMEWT\[6. PAA - PROY. 1073  - 02-05-18 - MOD.  - ITEM CONVENIOS IES.xlsx]Hoja3'!#REF!</xm:f>
          </x14:formula1>
          <xm:sqref>J2251:K2252 Q2251:R2252 M2251:N2252 G2251:H2252</xm:sqref>
        </x14:dataValidation>
        <x14:dataValidation type="list" allowBlank="1" showInputMessage="1" showErrorMessage="1">
          <x14:formula1>
            <xm:f>'C:\Users\yorcasitas\AppData\Local\Microsoft\Windows\Temporary Internet Files\Content.Outlook\6QBIMEWT\[3. PAA - PROY. 1073  - 22-01-18 - CREACION ITEM - 66 - 67 - f.xlsx]Hoja3'!#REF!</xm:f>
          </x14:formula1>
          <xm:sqref>J2250:K2250 Q2250:R2250 M2250:N2250 G2250:H2250</xm:sqref>
        </x14:dataValidation>
        <x14:dataValidation type="list" allowBlank="1" showInputMessage="1" showErrorMessage="1">
          <x14:formula1>
            <xm:f>'C:\Users\yorcasitas\AppData\Local\Microsoft\Windows\Temporary Internet Files\Content.Outlook\6QBIMEWT\[2. PAA - PROY. 1073  - 16-01-18 (00000002).xlsx]Hoja3'!#REF!</xm:f>
          </x14:formula1>
          <xm:sqref>J2249:K2249 Q2249:R2249 M2249:N2249 G2249:H2249</xm:sqref>
        </x14:dataValidation>
        <x14:dataValidation type="list" allowBlank="1" showInputMessage="1" showErrorMessage="1">
          <x14:formula1>
            <xm:f>'C:\Users\yorcasitas\Desktop\PAA- 2018\INVERSION\[1074 - 2018 DEFINITIVO  Plan anual de adquisiciones Vigencia 2018 - ok.xlsx]Hoja3'!#REF!</xm:f>
          </x14:formula1>
          <xm:sqref>Q2256:R2288 K2286:K2288 K2256:K2284 J2256:J2288 M2256:N2288 G2256:H2288</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VLOOKUP(VALUE(MID(A2288,1,IF(VALUE(MID(A2288,1,3))=898,3,4)))&amp;MID($D2288,1,5),'C:\Users\yorcasitas\Desktop\PAA- 2018\INVERSION\[1074 - 2018 DEFINITIVO  Plan anual de adquisiciones Vigencia 2018 - ok.xlsx]Hoja1'!#REF!,4,0)&gt;=0</xm:f>
          </x14:formula1>
          <xm:sqref>P2288</xm:sqref>
        </x14:dataValidation>
        <x14:dataValidation type="list" allowBlank="1" showInputMessage="1" showErrorMessage="1">
          <x14:formula1>
            <xm:f>'[plan anual de adquisiciones enero 24.xlsx]Hoja3'!#REF!</xm:f>
          </x14:formula1>
          <xm:sqref>K2302</xm:sqref>
        </x14:dataValidation>
        <x14:dataValidation type="list" allowBlank="1" showInputMessage="1" showErrorMessage="1">
          <x14:formula1>
            <xm:f>'C:\Users\yorcasitas\AppData\Local\Microsoft\Windows\Temporary Internet Files\Content.Outlook\6QBIMEWT\[MODIFICACION N 2 PROYECTO  3120102.xlsx]Hoja3'!#REF!</xm:f>
          </x14:formula1>
          <xm:sqref>Q2302:R2302 M2302:N2302 J2301:J2302 G2301:H2302</xm:sqref>
        </x14:dataValidation>
        <x14:dataValidation type="list" allowBlank="1" showInputMessage="1" showErrorMessage="1">
          <x14:formula1>
            <xm:f>'C:\Users\yorcasitas\Desktop\PAA- 2018\[GASTOS DE COMPUTADOR.xlsx]Hoja3'!#REF!</xm:f>
          </x14:formula1>
          <xm:sqref>J2289:J2300 K2289:K2301 Q2289:R2301 M2289:N2301 G2289:H2300</xm:sqref>
        </x14:dataValidation>
        <x14:dataValidation type="list" allowBlank="1" showInputMessage="1" showErrorMessage="1">
          <x14:formula1>
            <xm:f>'C:\Users\yorcasitas\AppData\Local\Microsoft\Windows\Temporary Internet Files\Content.Outlook\6QBIMEWT\[13-Honorarios-new.xlsx]Hoja3'!#REF!</xm:f>
          </x14:formula1>
          <xm:sqref>K2315 Q2315:R2315 M2315</xm:sqref>
        </x14:dataValidation>
        <x14:dataValidation type="list" allowBlank="1" showInputMessage="1" showErrorMessage="1">
          <x14:formula1>
            <xm:f>'C:\Users\yorcasitas\Desktop\PAA- 2018\[HONORARIOS ENTIDAD.xlsx]Hoja3'!#REF!</xm:f>
          </x14:formula1>
          <xm:sqref>M2303:M2314 J2303:K2314 Q2303:R2314 N2303:N2315 G2303:H2314</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VLOOKUP(VALUE(MID(A2304,1,IF(VALUE(MID(A2304,1,3))=898,3,4)))&amp;MID($D2304,1,5),'C:\Users\yorcasitas\Desktop\PAA- 2018\[HONORARIOS ENTIDAD.xlsx]Hoja1'!#REF!,4,0)&gt;=0</xm:f>
          </x14:formula1>
          <xm:sqref>P2304:P2305 P2308:P2310</xm:sqref>
        </x14:dataValidation>
        <x14:dataValidation type="list" allowBlank="1" showInputMessage="1" showErrorMessage="1">
          <x14:formula1>
            <xm:f>'C:\Users\yorcasitas\Desktop\PAA- 2018\[PAA FUNCIONAMIENTO 2018 DSA.xlsx]Hoja3'!#REF!</xm:f>
          </x14:formula1>
          <xm:sqref>G2316:H2321 H2334 G2340:H2344 G2408:H2414 M2316:N2321 M2332:N2332 M2334:N2334 M2340:N2344 M2408:N2414 Q2316:R2321 Q2332:R2332 Q2334:R2334 Q2340:R2344 Q2408:R2414 J2316:K2321 K2332 J2334:K2334 J2340:K2344 J2408:K2414</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VLOOKUP(VALUE(MID(A2317,1,IF(VALUE(MID(A2317,1,3))=898,3,4)))&amp;MID($D2317,1,5),'C:\Users\yorcasitas\Desktop\PAA- 2018\[PAA FUNCIONAMIENTO 2018 DSA.xlsx]Hoja1'!#REF!,4,0)&gt;=0</xm:f>
          </x14:formula1>
          <xm:sqref>P2317 P2321 P2334 P2343 P2408:P2414</xm:sqref>
        </x14:dataValidation>
        <x14:dataValidation type="list" allowBlank="1" showInputMessage="1" showErrorMessage="1">
          <x14:formula1>
            <xm:f>'[PLAN DE ADQUISICIONES FUNCIONAMIENTO ajustado INMEMA.xlsx]Hoja3'!#REF!</xm:f>
          </x14:formula1>
          <xm:sqref>G2323:H2323 J2323 G2329:H2329</xm:sqref>
        </x14:dataValidation>
        <x14:dataValidation type="list" allowBlank="1" showInputMessage="1" showErrorMessage="1">
          <x14:formula1>
            <xm:f>'C:\Users\jsalgado\AppData\Local\Microsoft\Windows\INetCache\Content.Outlook\0PSPEF1F\[PAA FUNCIONAMIENTO.xlsx]Hoja3'!#REF!</xm:f>
          </x14:formula1>
          <xm:sqref>G2322:H2322 J2322 G2332:H2333 J2332:J2333 K2333 Q2333:R2333 M2333:N2333 M2345:N2345 G2345:H2345 Q2345:R2345 J2345:K2345</xm:sqref>
        </x14:dataValidation>
        <x14:dataValidation type="list" allowBlank="1" showInputMessage="1" showErrorMessage="1">
          <x14:formula1>
            <xm:f>'[PAA FUNCIONAMIENTO 2018 dsa version final.xlsx]Hoja3'!#REF!</xm:f>
          </x14:formula1>
          <xm:sqref>G2331:H2331 J2331</xm:sqref>
        </x14:dataValidation>
        <x14:dataValidation type="list" allowBlank="1" showInputMessage="1" showErrorMessage="1">
          <x14:formula1>
            <xm:f>'C:\Users\jsalgado\AppData\Local\Microsoft\Windows\INetCache\Content.Outlook\0PSPEF1F\[Plan anual de adquisiciones v3 Funcionamineto.xlsx]Hoja3'!#REF!</xm:f>
          </x14:formula1>
          <xm:sqref>M2322:N2331 G2330:H2330 G2324:H2328 J2324:J2330 K2322:K2331 Q2322:R2331</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VLOOKUP(VALUE(MID(A2331,1,IF(VALUE(MID(A2331,1,3))=898,3,4)))&amp;MID($D2331,1,5),'C:\Users\mcelyr\AppData\Local\Microsoft\Windows\INetCache\Content.Outlook\PWX8M0YW\[Plan anual de adquisiciones - Funcionamiento (00000003).xlsx]Hoja1'!#REF!,4,0)&gt;=0</xm:f>
          </x14:formula1>
          <xm:sqref>P2331</xm:sqref>
        </x14:dataValidation>
        <x14:dataValidation type="list" allowBlank="1" showInputMessage="1" showErrorMessage="1">
          <x14:formula1>
            <xm:f>'C:\Users\yorcasitas\AppData\Local\Microsoft\Windows\Temporary Internet Files\Content.Outlook\6QBIMEWT\[PAA FUNCIONAMIENTO.xlsx]Hoja3'!#REF!</xm:f>
          </x14:formula1>
          <xm:sqref>G2335:H2335 J2335</xm:sqref>
        </x14:dataValidation>
        <x14:dataValidation type="list" allowBlank="1" showInputMessage="1" showErrorMessage="1">
          <x14:formula1>
            <xm:f>'C:\Users\jsalgado\AppData\Local\Microsoft\Windows\INetCache\Content.Outlook\0PSPEF1F\[PLAN_DE_ADQUISICIONES_2018_FUNCIONAMIENTO_IMPRESOS_Y_PUBLICA.xlsx]Hoja3'!#REF!</xm:f>
          </x14:formula1>
          <xm:sqref>J2336:J2339 K2335:K2339 M2335:N2339 Q2335:R2339 G2336:H2339</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VLOOKUP(VALUE(MID(A2345,1,IF(VALUE(MID(A2345,1,3))=898,3,4)))&amp;MID($D2345,1,5),'C:\Users\mcelyr\AppData\Local\Microsoft\Windows\INetCache\Content.Outlook\PWX8M0YW\[PAA FUNCIONAMIENTO 2018 DSA (00000003).xlsx]Hoja1'!#REF!,4,0)&gt;=0</xm:f>
          </x14:formula1>
          <xm:sqref>P2345</xm:sqref>
        </x14:dataValidation>
        <x14:dataValidation type="list" allowBlank="1" showInputMessage="1" showErrorMessage="1">
          <x14:formula1>
            <xm:f>'C:\Users\Vaio\Downloads\[Plan anual de adquisiciones v3 02-11-170 gestión documental.xlsx]Hoja3'!#REF!</xm:f>
          </x14:formula1>
          <xm:sqref>J2346:K2400 Q2346:R2400 M2346:N2400 G2346:H2371 G2373:H2400</xm:sqref>
        </x14:dataValidation>
        <x14:dataValidation type="list" showDropDown="1" showInputMessage="1">
          <x14:formula1>
            <xm:f>'C:\Users\lcantor\Documents\datos d\TEMAS 2018\PLAN ANUAL DE ADQUISICIONES\[Plan anual de adquisiciones DCCEE - DDE REV2 OAP (5_12_2017) ALBERTO.xlsx]Hoja3'!#REF!</xm:f>
          </x14:formula1>
          <xm:sqref>J2402 G2402</xm:sqref>
        </x14:dataValidation>
        <x14:dataValidation type="list" allowBlank="1" showInputMessage="1" showErrorMessage="1">
          <x14:formula1>
            <xm:f>'C:\Users\yorcasitas\Desktop\PAA- 2018\[SEGUROS ENTIDAD.xlsx]Hoja3'!#REF!</xm:f>
          </x14:formula1>
          <xm:sqref>J2401 J2403 K2401:K2403 Q2401:R2403 M2401:N2403 G2401:H2401 G2403:H2403</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VLOOKUP(VALUE(MID(A2403,1,IF(VALUE(MID(A2403,1,3))=898,3,4)))&amp;MID($D2403,1,5),'C:\Users\yorcasitas\Desktop\PAA- 2018\[SEGUROS ENTIDAD.xlsx]Hoja1'!#REF!,4,0)&gt;=0</xm:f>
          </x14:formula1>
          <xm:sqref>P2403</xm:sqref>
        </x14:dataValidation>
        <x14:dataValidation type="list" allowBlank="1" showInputMessage="1" showErrorMessage="1">
          <x14:formula1>
            <xm:f>'D:\2018\CONTRATACION\[plan adquisiciones 2018 final-2.xlsx]Hoja3'!#REF!</xm:f>
          </x14:formula1>
          <xm:sqref>G2404:H2407 M2404:N2407 Q2404:R2407 J2404:K2407</xm:sqref>
        </x14:dataValidation>
        <x14:dataValidation type="list" allowBlank="1" showInputMessage="1" showErrorMessage="1">
          <x14:formula1>
            <xm:f>'C:\Users\yorcasitas\AppData\Local\Microsoft\Windows\Temporary Internet Files\Content.Outlook\6QBIMEWT\[1058 Plan anual de adquisiciones Proyecto 1058 Vigencia 2018 ajustado 28062018.xlsx]Hoja3'!#REF!</xm:f>
          </x14:formula1>
          <xm:sqref>J2085:K2085 Q2085:R2085 M2085:N2085 G2085:H2085</xm:sqref>
        </x14:dataValidation>
        <x14:dataValidation type="list" allowBlank="1" showInputMessage="1" showErrorMessage="1">
          <x14:formula1>
            <xm:f>'C:\Users\yorcasitas\AppData\Local\Microsoft\Windows\Temporary Internet Files\Content.Outlook\6QBIMEWT\[1058 Plan anual de adquisiciones Proyecto 1058 Vigencia 2018 creación ítems 101 102 103 105 y106.xlsx]Hoja3'!#REF!</xm:f>
          </x14:formula1>
          <xm:sqref>J2080:J2083 J2086:K2087 K2080:K2084 N2080:N2083 M2086:N2087 G2080:H2084 G2086:H2087 M2080:M2084</xm:sqref>
        </x14:dataValidation>
        <x14:dataValidation type="list" allowBlank="1" showInputMessage="1" showErrorMessage="1">
          <x14:formula1>
            <xm:f>'C:\Users\JpinzonF\Downloads\[PLAN_DE_ADQUISICIONES_1058_COMP02_2018 (1).xlsx]Hoja3'!#REF!</xm:f>
          </x14:formula1>
          <xm:sqref>J2084 N2084 J2065 N2062:N2063 Q2062:R2063 J2062:K2063 J2078 N2078</xm:sqref>
        </x14:dataValidation>
        <x14:dataValidation type="list" allowBlank="1" showInputMessage="1" showErrorMessage="1">
          <x14:formula1>
            <xm:f>'C:\Users\calmonacid\Desktop\PRENSA\PLAN DE ADQUISICIONES 2018\[PLAN_DE_ADQUISICIONES_1058_2018.xlsx]Hoja3'!#REF!</xm:f>
          </x14:formula1>
          <xm:sqref>Q2078:R2084 Q2086:R2087 J2064:K2064 N2064 Q2064:R2073</xm:sqref>
        </x14:dataValidation>
        <x14:dataValidation type="list" allowBlank="1" showInputMessage="1" showErrorMessage="1">
          <x14:formula1>
            <xm:f>'C:\Users\yorcasitas\AppData\Local\Microsoft\Windows\Temporary Internet Files\Content.Outlook\6QBIMEWT\[1058 Plan anual de adquisiciones Proyecto 1058 Vigencia 2018 ajustado 10052018F.xlsx]Hoja3'!#REF!</xm:f>
          </x14:formula1>
          <xm:sqref>M2079:N2079 G2079:H2079 J2079:K2079</xm:sqref>
        </x14:dataValidation>
        <x14:dataValidation type="list" allowBlank="1" showInputMessage="1" showErrorMessage="1">
          <x14:formula1>
            <xm:f>'C:\Users\yorcasitas\AppData\Local\Microsoft\Windows\Temporary Internet Files\Content.Outlook\6QBIMEWT\[1058 Plan anual de adquisiciones Proyecto 1058 Vigencia 2018 ajustado 30042018F.xlsx]Hoja3'!#REF!</xm:f>
          </x14:formula1>
          <xm:sqref>G2064:H2064</xm:sqref>
        </x14:dataValidation>
        <x14:dataValidation type="list" allowBlank="1" showInputMessage="1" showErrorMessage="1">
          <x14:formula1>
            <xm:f>'[1058 Plan anual de adquisiciones Proyecto 1058 Vigencia 2018 ajustado 26032018F.xlsx]Hoja3'!#REF!</xm:f>
          </x14:formula1>
          <xm:sqref>K2069</xm:sqref>
        </x14:dataValidation>
        <x14:dataValidation type="list" allowBlank="1" showInputMessage="1" showErrorMessage="1">
          <x14:formula1>
            <xm:f>'[1058 Plan anual de adquisiciones Proyecto 1058 Vigencia 2018 ajustado 15032018F.xlsx]Hoja3'!#REF!</xm:f>
          </x14:formula1>
          <xm:sqref>G2071:H2071</xm:sqref>
        </x14:dataValidation>
        <x14:dataValidation type="list" allowBlank="1" showInputMessage="1" showErrorMessage="1">
          <x14:formula1>
            <xm:f>'C:\Users\yorcasitas\AppData\Local\Microsoft\Windows\Temporary Internet Files\Content.Outlook\6QBIMEWT\[1058 Plan anual de adquisiciones Proyecto 1058 Vigencia 2018 creación ítem 99.xlsx]Hoja3'!#REF!</xm:f>
          </x14:formula1>
          <xm:sqref>G2078:H2078 K2078 M2078</xm:sqref>
        </x14:dataValidation>
        <x14:dataValidation type="list" allowBlank="1" showInputMessage="1" showErrorMessage="1">
          <x14:formula1>
            <xm:f>'C:\Users\yorcasitas\AppData\Local\Microsoft\Windows\Temporary Internet Files\Content.Outlook\6QBIMEWT\[Copia de 1058 Plan anual de adquisiciones Proyecto 1058 Vigencia 2018 ok con ajustes Dic 28.xlsx]Hoja3'!#REF!</xm:f>
          </x14:formula1>
          <xm:sqref>M2075:N2077 G2075:H2077 J2075:K2077</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VLOOKUP(VALUE(MID(A2017,1,IF(VALUE(MID(A2017,1,3))=898,3,4)))&amp;MID($D2017,1,5),'C:\Users\yorcasitas\Desktop\PAA- 2018\INVERSION\[1058 - 2018 DEFINITIVO  Plan anual de adquisiciones Proyecto 1058 Vigencia 2018 ok con ajustes Dic 21.xlsx]Hoja1'!#REF!,4,0)&gt;=0</xm:f>
          </x14:formula1>
          <xm:sqref>P2021:P2026 P2017:P2019</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VLOOKUP(VALUE(MID(XEW510,1,IF(VALUE(MID(XEW510,1,3))=898,3,4)))&amp;MID($D510,1,5),'D:\2018\CONTRATACION\[plan adquisiciones 2018 final-2.xlsx]Hoja1'!#REF!,4,0)&gt;=0</xm:f>
          </x14:formula1>
          <xm:sqref>O510</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VLOOKUP(VALUE(MID(XEU746,1,IF(VALUE(MID(XEU746,1,3))=898,3,4)))&amp;MID($D746,1,5),'C:\Users\cmgonzalez\AppData\Local\Microsoft\Windows\Temporary Internet Files\Content.Outlook\72NORT2C\[Plan anual de adquisiciones DCCEE - DDE CON TABLAS Y ADICIONES V2.xlsx]Hoja1'!#REF!,4,0)&gt;=0</xm:f>
          </x14:formula1>
          <xm:sqref>O746 O752 O775 O785 O788 O793</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VLOOKUP(VALUE(MID(XES832,1,IF(VALUE(MID(XES832,1,3))=898,3,4)))&amp;MID($D832,1,5),'C:\Users\cmgonzalez\AppData\Local\Microsoft\Windows\Temporary Internet Files\Content.Outlook\72NORT2C\[Plan anual de adquisiciones DCCEE - DDE CON TABLAS Y ADICIONES V2.xlsx]Hoja1'!#REF!,4,0)&gt;=0</xm:f>
          </x14:formula1>
          <xm:sqref>O832:P832</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VLOOKUP(VALUE(MID(XEN1090,1,IF(VALUE(MID(XEN1090,1,3))=898,3,4)))&amp;MID($D1090,1,5),'C:\Users\yorcasitas\Desktop\PAA- 2018\INVERSION\[1049 - 2018 DEFINITIVO 2018 PROYECTO 1049 final (00000002).xlsx]Hoja1'!#REF!,4,0)&gt;=0</xm:f>
          </x14:formula1>
          <xm:sqref>I1090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BB51A0-51CF-4FA5-A28D-81CA74D88F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569F062-076E-4550-A5AE-62DCCE121E31}">
  <ds:schemaRefs>
    <ds:schemaRef ds:uri="http://schemas.microsoft.com/sharepoint/v3/contenttype/forms"/>
  </ds:schemaRefs>
</ds:datastoreItem>
</file>

<file path=customXml/itemProps3.xml><?xml version="1.0" encoding="utf-8"?>
<ds:datastoreItem xmlns:ds="http://schemas.openxmlformats.org/officeDocument/2006/customXml" ds:itemID="{679109DE-45C9-49A8-AC64-665A17B7D9E0}">
  <ds:schemaRefs>
    <ds:schemaRef ds:uri="http://www.w3.org/XML/1998/namespace"/>
    <ds:schemaRef ds:uri="http://purl.org/dc/dcmitype/"/>
    <ds:schemaRef ds:uri="http://purl.org/dc/terms/"/>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Usuario de Windows</cp:lastModifiedBy>
  <cp:lastPrinted>2018-07-10T17:38:09Z</cp:lastPrinted>
  <dcterms:created xsi:type="dcterms:W3CDTF">2018-07-10T16:27:47Z</dcterms:created>
  <dcterms:modified xsi:type="dcterms:W3CDTF">2018-07-11T21:10:17Z</dcterms:modified>
</cp:coreProperties>
</file>