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24226"/>
  <mc:AlternateContent xmlns:mc="http://schemas.openxmlformats.org/markup-compatibility/2006">
    <mc:Choice Requires="x15">
      <x15ac:absPath xmlns:x15ac="http://schemas.microsoft.com/office/spreadsheetml/2010/11/ac" url="/Users/juanmanuelcruzpinto/Downloads/"/>
    </mc:Choice>
  </mc:AlternateContent>
  <xr:revisionPtr revIDLastSave="0" documentId="8_{ED502283-994A-6745-B5EC-59B79130F013}" xr6:coauthVersionLast="45" xr6:coauthVersionMax="45" xr10:uidLastSave="{00000000-0000-0000-0000-000000000000}"/>
  <bookViews>
    <workbookView xWindow="0" yWindow="460" windowWidth="20740" windowHeight="11760" tabRatio="590" firstSheet="1" activeTab="8" xr2:uid="{00000000-000D-0000-FFFF-FFFF00000000}"/>
  </bookViews>
  <sheets>
    <sheet name="MAPA DE RIESGOS" sheetId="1" state="hidden" r:id="rId1"/>
    <sheet name="DOFA  SED 2020  " sheetId="43" state="hidden" r:id="rId2"/>
    <sheet name="1. SEGUIMIENTO MRC " sheetId="49" r:id="rId3"/>
    <sheet name="1. RIESGO CORRUPCIÓN REVISADO" sheetId="44" state="hidden" r:id="rId4"/>
    <sheet name="1. RIESGO CORRUPCIÓN Com" sheetId="40" state="hidden" r:id="rId5"/>
    <sheet name="Hoja1" sheetId="14" state="hidden" r:id="rId6"/>
    <sheet name="1. RIESGO CORRUPCIÓN " sheetId="51" r:id="rId7"/>
    <sheet name="2.RACIONALIZACIÓN DE TRAMITES " sheetId="45" r:id="rId8"/>
    <sheet name="3. RENDICIÓN DE CUENTAS" sheetId="50" r:id="rId9"/>
    <sheet name="4.MM ATENCIÓN CIUDADANO" sheetId="48" r:id="rId10"/>
    <sheet name="5.TRANSPARENCIA ACC INFORMACIÓN" sheetId="47" r:id="rId11"/>
    <sheet name="6. ADICIONAL GESTIÓN INTEGRA" sheetId="46" r:id="rId12"/>
    <sheet name="DATOS" sheetId="5"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_FilterDatabase" localSheetId="7" hidden="1">'2.RACIONALIZACIÓN DE TRAMITES '!$A$9:$O$13</definedName>
    <definedName name="_xlnm._FilterDatabase" localSheetId="9" hidden="1">'4.MM ATENCIÓN CIUDADANO'!$B$5:$M$12</definedName>
    <definedName name="_xlnm.Print_Area" localSheetId="6">'1. RIESGO CORRUPCIÓN '!$A$1:$BE$583</definedName>
    <definedName name="_xlnm.Print_Area" localSheetId="4">'1. RIESGO CORRUPCIÓN Com'!$A$1:$BE$556</definedName>
    <definedName name="_xlnm.Print_Area" localSheetId="3">'1. RIESGO CORRUPCIÓN REVISADO'!$A$1:$BE$34</definedName>
    <definedName name="_xlnm.Print_Area" localSheetId="7">'2.RACIONALIZACIÓN DE TRAMITES '!$A$1:$O$13</definedName>
    <definedName name="_xlnm.Print_Area" localSheetId="8">'3. RENDICIÓN DE CUENTAS'!$A$1:$M$14</definedName>
    <definedName name="_xlnm.Print_Area" localSheetId="9">'4.MM ATENCIÓN CIUDADANO'!$A$1:$H$12</definedName>
    <definedName name="_xlnm.Print_Area" localSheetId="10">'5.TRANSPARENCIA ACC INFORMACIÓN'!$B$1:$M$25</definedName>
    <definedName name="_xlnm.Print_Area" localSheetId="11">'6. ADICIONAL GESTIÓN INTEGRA'!$A$1:$F$15</definedName>
    <definedName name="Estado" localSheetId="6">#REF!</definedName>
    <definedName name="Estado" localSheetId="4">#REF!</definedName>
    <definedName name="Estado" localSheetId="3">#REF!</definedName>
    <definedName name="Estado" localSheetId="2">#REF!</definedName>
    <definedName name="Estado" localSheetId="7">'2.RACIONALIZACIÓN DE TRAMITES '!#REF!</definedName>
    <definedName name="Estado" localSheetId="8">#REF!</definedName>
    <definedName name="Estado" localSheetId="9">'[1]2.RACIONALIZACIÓN DE TRAMITES '!$P$10:$P$39</definedName>
    <definedName name="Estado" localSheetId="10">'[2]2.RACIONALIZACIÓN DE TRAMITES '!$Q$10:$Q$62</definedName>
    <definedName name="Estado" localSheetId="11">#REF!</definedName>
    <definedName name="Estado">#REF!</definedName>
    <definedName name="_xlnm.Print_Titles" localSheetId="6">'1. RIESGO CORRUPCIÓN '!$1:$8</definedName>
    <definedName name="_xlnm.Print_Titles" localSheetId="4">'1. RIESGO CORRUPCIÓN Com'!$1:$8</definedName>
    <definedName name="_xlnm.Print_Titles" localSheetId="3">'1. RIESGO CORRUPCIÓN REVISADO'!$1:$8</definedName>
    <definedName name="_xlnm.Print_Titles" localSheetId="2">'1. SEGUIMIENTO MRC '!$1:$2</definedName>
    <definedName name="_xlnm.Print_Titles" localSheetId="7">'2.RACIONALIZACIÓN DE TRAMITES '!$1:$9</definedName>
    <definedName name="_xlnm.Print_Titles" localSheetId="8">'3. RENDICIÓN DE CUENTAS'!$2:$4</definedName>
    <definedName name="_xlnm.Print_Titles" localSheetId="9">'4.MM ATENCIÓN CIUDADANO'!$2:$5</definedName>
    <definedName name="_xlnm.Print_Titles" localSheetId="10">'5.TRANSPARENCIA ACC INFORMACIÓN'!$1:$3</definedName>
    <definedName name="_xlnm.Print_Titles" localSheetId="11">'6. ADICIONAL GESTIÓN INTEGRA'!$2:$4</definedName>
    <definedName name="_xlnm.Print_Titles" localSheetId="1">'DOFA  SED 2020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51" l="1"/>
  <c r="K9" i="51" s="1"/>
  <c r="R9" i="51"/>
  <c r="R10" i="51"/>
  <c r="R11" i="51"/>
  <c r="R12" i="51"/>
  <c r="R13" i="51"/>
  <c r="R14" i="51"/>
  <c r="R15" i="51"/>
  <c r="K35" i="51"/>
  <c r="AG35" i="51" s="1"/>
  <c r="L35" i="51"/>
  <c r="R35" i="51"/>
  <c r="R36" i="51"/>
  <c r="R37" i="51"/>
  <c r="R38" i="51"/>
  <c r="R39" i="51"/>
  <c r="R40" i="51"/>
  <c r="R41" i="51"/>
  <c r="J61" i="51"/>
  <c r="K61" i="51" s="1"/>
  <c r="R61" i="51"/>
  <c r="R62" i="51"/>
  <c r="R63" i="51"/>
  <c r="R64" i="51"/>
  <c r="R65" i="51"/>
  <c r="R66" i="51"/>
  <c r="R67" i="51"/>
  <c r="R69" i="51"/>
  <c r="R70" i="51"/>
  <c r="R71" i="51"/>
  <c r="R72" i="51"/>
  <c r="R73" i="51"/>
  <c r="R74" i="51"/>
  <c r="R75" i="51"/>
  <c r="K87" i="51"/>
  <c r="L87" i="51" s="1"/>
  <c r="R87" i="51"/>
  <c r="R88" i="51"/>
  <c r="R89" i="51"/>
  <c r="R90" i="51"/>
  <c r="R91" i="51"/>
  <c r="R92" i="51"/>
  <c r="R93" i="51"/>
  <c r="R95" i="51"/>
  <c r="R96" i="51"/>
  <c r="R97" i="51"/>
  <c r="R98" i="51"/>
  <c r="R99" i="51"/>
  <c r="R100" i="51"/>
  <c r="R101" i="51"/>
  <c r="K113" i="51"/>
  <c r="L113" i="51" s="1"/>
  <c r="R113" i="51"/>
  <c r="R114" i="51"/>
  <c r="R115" i="51"/>
  <c r="R116" i="51"/>
  <c r="R117" i="51"/>
  <c r="R118" i="51"/>
  <c r="R119" i="51"/>
  <c r="R121" i="51"/>
  <c r="R125" i="51"/>
  <c r="R129" i="51"/>
  <c r="R134" i="51"/>
  <c r="R139" i="51"/>
  <c r="R143" i="51"/>
  <c r="R147" i="51"/>
  <c r="R157" i="51"/>
  <c r="K165" i="51"/>
  <c r="L165" i="51"/>
  <c r="R165" i="51"/>
  <c r="AG165" i="51"/>
  <c r="R166" i="51"/>
  <c r="R167" i="51"/>
  <c r="R168" i="51"/>
  <c r="R169" i="51"/>
  <c r="R170" i="51"/>
  <c r="R171" i="51"/>
  <c r="R172" i="51"/>
  <c r="R173" i="51"/>
  <c r="R174" i="51"/>
  <c r="R175" i="51"/>
  <c r="R176" i="51"/>
  <c r="R177" i="51"/>
  <c r="R178" i="51"/>
  <c r="R179" i="51"/>
  <c r="R180" i="51"/>
  <c r="R181" i="51"/>
  <c r="R182" i="51"/>
  <c r="R183" i="51"/>
  <c r="R184" i="51"/>
  <c r="R185" i="51"/>
  <c r="R186" i="51"/>
  <c r="R187" i="51"/>
  <c r="R188" i="51"/>
  <c r="R189" i="51"/>
  <c r="R190" i="51"/>
  <c r="R191" i="51"/>
  <c r="R192" i="51"/>
  <c r="R193" i="51"/>
  <c r="R194" i="51"/>
  <c r="R195" i="51"/>
  <c r="R196" i="51"/>
  <c r="R197" i="51"/>
  <c r="R198" i="51"/>
  <c r="R199" i="51"/>
  <c r="R200" i="51"/>
  <c r="R201" i="51"/>
  <c r="R202" i="51"/>
  <c r="R203" i="51"/>
  <c r="R204" i="51"/>
  <c r="R205" i="51"/>
  <c r="R206" i="51"/>
  <c r="R207" i="51"/>
  <c r="R208" i="51"/>
  <c r="R209" i="51"/>
  <c r="R210" i="51"/>
  <c r="R211" i="51"/>
  <c r="R212" i="51"/>
  <c r="R213" i="51"/>
  <c r="K215" i="51"/>
  <c r="L215" i="51" s="1"/>
  <c r="M215" i="51" s="1"/>
  <c r="R215" i="51"/>
  <c r="AG215" i="51"/>
  <c r="R218" i="51"/>
  <c r="R222" i="51"/>
  <c r="R225" i="51"/>
  <c r="R228" i="51"/>
  <c r="R231" i="51"/>
  <c r="R236" i="51"/>
  <c r="K242" i="51"/>
  <c r="L242" i="51" s="1"/>
  <c r="R242" i="51"/>
  <c r="R243" i="51"/>
  <c r="R244" i="51"/>
  <c r="R245" i="51"/>
  <c r="R246" i="51"/>
  <c r="R247" i="51"/>
  <c r="R248" i="51"/>
  <c r="R250" i="51"/>
  <c r="R251" i="51"/>
  <c r="R252" i="51"/>
  <c r="R253" i="51"/>
  <c r="R254" i="51"/>
  <c r="R255" i="51"/>
  <c r="R256" i="51"/>
  <c r="K268" i="51"/>
  <c r="L268" i="51"/>
  <c r="M268" i="51" s="1"/>
  <c r="R268" i="51"/>
  <c r="AG268" i="51"/>
  <c r="R269" i="51"/>
  <c r="R270" i="51"/>
  <c r="R271" i="51"/>
  <c r="R272" i="51"/>
  <c r="R273" i="51"/>
  <c r="R274" i="51"/>
  <c r="R276" i="51"/>
  <c r="R277" i="51"/>
  <c r="R278" i="51"/>
  <c r="R279" i="51"/>
  <c r="R280" i="51"/>
  <c r="R281" i="51"/>
  <c r="R282" i="51"/>
  <c r="K294" i="51"/>
  <c r="AG294" i="51" s="1"/>
  <c r="R294" i="51"/>
  <c r="R295" i="51"/>
  <c r="R296" i="51"/>
  <c r="R297" i="51"/>
  <c r="R298" i="51"/>
  <c r="R299" i="51"/>
  <c r="R300" i="51"/>
  <c r="R302" i="51"/>
  <c r="R303" i="51"/>
  <c r="R304" i="51"/>
  <c r="R305" i="51"/>
  <c r="R306" i="51"/>
  <c r="R307" i="51"/>
  <c r="R308" i="51"/>
  <c r="K320" i="51"/>
  <c r="L320" i="51" s="1"/>
  <c r="M320" i="51"/>
  <c r="R320" i="51"/>
  <c r="AG320" i="51"/>
  <c r="R321" i="51"/>
  <c r="R322" i="51"/>
  <c r="R323" i="51"/>
  <c r="R324" i="51"/>
  <c r="R325" i="51"/>
  <c r="R326" i="51"/>
  <c r="R328" i="51"/>
  <c r="R329" i="51"/>
  <c r="R330" i="51"/>
  <c r="R331" i="51"/>
  <c r="R332" i="51"/>
  <c r="R333" i="51"/>
  <c r="R334" i="51"/>
  <c r="K346" i="51"/>
  <c r="L346" i="51" s="1"/>
  <c r="M346" i="51" s="1"/>
  <c r="R346" i="51"/>
  <c r="R347" i="51"/>
  <c r="R348" i="51"/>
  <c r="R349" i="51"/>
  <c r="R350" i="51"/>
  <c r="R351" i="51"/>
  <c r="R352" i="51"/>
  <c r="R354" i="51"/>
  <c r="R355" i="51"/>
  <c r="R356" i="51"/>
  <c r="R357" i="51"/>
  <c r="R358" i="51"/>
  <c r="R359" i="51"/>
  <c r="R360" i="51"/>
  <c r="J372" i="51"/>
  <c r="K372" i="51" s="1"/>
  <c r="AG372" i="51" s="1"/>
  <c r="R372" i="51"/>
  <c r="R373" i="51"/>
  <c r="R374" i="51"/>
  <c r="R375" i="51"/>
  <c r="R376" i="51"/>
  <c r="R377" i="51"/>
  <c r="R378" i="51"/>
  <c r="R380" i="51"/>
  <c r="R381" i="51"/>
  <c r="R382" i="51"/>
  <c r="R383" i="51"/>
  <c r="R384" i="51"/>
  <c r="R385" i="51"/>
  <c r="R386" i="51"/>
  <c r="K398" i="51"/>
  <c r="L398" i="51"/>
  <c r="M398" i="51" s="1"/>
  <c r="R398" i="51"/>
  <c r="AG398" i="51"/>
  <c r="R399" i="51"/>
  <c r="R400" i="51"/>
  <c r="R401" i="51"/>
  <c r="R402" i="51"/>
  <c r="R403" i="51"/>
  <c r="R404" i="51"/>
  <c r="R406" i="51"/>
  <c r="R407" i="51"/>
  <c r="R408" i="51"/>
  <c r="R409" i="51"/>
  <c r="R410" i="51"/>
  <c r="R411" i="51"/>
  <c r="R412" i="51"/>
  <c r="K424" i="51"/>
  <c r="L424" i="51" s="1"/>
  <c r="R424" i="51"/>
  <c r="R425" i="51"/>
  <c r="R426" i="51"/>
  <c r="R427" i="51"/>
  <c r="R428" i="51"/>
  <c r="R429" i="51"/>
  <c r="R430" i="51"/>
  <c r="R432" i="51"/>
  <c r="R433" i="51"/>
  <c r="R434" i="51"/>
  <c r="R435" i="51"/>
  <c r="R436" i="51"/>
  <c r="R437" i="51"/>
  <c r="R438" i="51"/>
  <c r="J450" i="51"/>
  <c r="K450" i="51" s="1"/>
  <c r="R450" i="51"/>
  <c r="R451" i="51"/>
  <c r="R452" i="51"/>
  <c r="R453" i="51"/>
  <c r="R454" i="51"/>
  <c r="R455" i="51"/>
  <c r="R456" i="51"/>
  <c r="R458" i="51"/>
  <c r="R459" i="51"/>
  <c r="R460" i="51"/>
  <c r="R461" i="51"/>
  <c r="R462" i="51"/>
  <c r="R463" i="51"/>
  <c r="R464" i="51"/>
  <c r="K476" i="51"/>
  <c r="L476" i="51" s="1"/>
  <c r="M476" i="51" s="1"/>
  <c r="R476" i="51"/>
  <c r="R477" i="51"/>
  <c r="R478" i="51"/>
  <c r="R479" i="51"/>
  <c r="R480" i="51"/>
  <c r="R481" i="51"/>
  <c r="R482" i="51"/>
  <c r="R484" i="51"/>
  <c r="R485" i="51"/>
  <c r="R486" i="51"/>
  <c r="R487" i="51"/>
  <c r="R488" i="51"/>
  <c r="R489" i="51"/>
  <c r="R490" i="51"/>
  <c r="K502" i="51"/>
  <c r="AG502" i="51" s="1"/>
  <c r="R502" i="51"/>
  <c r="R503" i="51"/>
  <c r="R504" i="51"/>
  <c r="R505" i="51"/>
  <c r="R506" i="51"/>
  <c r="R507" i="51"/>
  <c r="R508" i="51"/>
  <c r="R517" i="51"/>
  <c r="R518" i="51"/>
  <c r="R519" i="51"/>
  <c r="R520" i="51"/>
  <c r="R521" i="51"/>
  <c r="R522" i="51"/>
  <c r="R523" i="51"/>
  <c r="R524" i="51"/>
  <c r="K531" i="51"/>
  <c r="AG531" i="51" s="1"/>
  <c r="L531" i="51"/>
  <c r="M531" i="51" s="1"/>
  <c r="R531" i="51"/>
  <c r="R532" i="51"/>
  <c r="R533" i="51"/>
  <c r="R534" i="51"/>
  <c r="R535" i="51"/>
  <c r="R536" i="51"/>
  <c r="R539" i="51"/>
  <c r="R540" i="51"/>
  <c r="R541" i="51"/>
  <c r="R542" i="51"/>
  <c r="R543" i="51"/>
  <c r="R544" i="51"/>
  <c r="R545" i="51"/>
  <c r="J557" i="51"/>
  <c r="K557" i="51" s="1"/>
  <c r="L557" i="51" s="1"/>
  <c r="M557" i="51" s="1"/>
  <c r="R557" i="51"/>
  <c r="R558" i="51"/>
  <c r="R559" i="51"/>
  <c r="R560" i="51"/>
  <c r="R561" i="51"/>
  <c r="R565" i="51"/>
  <c r="R566" i="51"/>
  <c r="R567" i="51"/>
  <c r="R568" i="51"/>
  <c r="R569" i="51"/>
  <c r="R570" i="51"/>
  <c r="R571" i="51"/>
  <c r="AG113" i="51" l="1"/>
  <c r="AG87" i="51"/>
  <c r="L294" i="51"/>
  <c r="M294" i="51" s="1"/>
  <c r="AG242" i="51"/>
  <c r="AG424" i="51"/>
  <c r="AG346" i="51"/>
  <c r="AG476" i="51"/>
  <c r="S354" i="51"/>
  <c r="T354" i="51" s="1"/>
  <c r="V354" i="51" s="1"/>
  <c r="W354" i="51" s="1"/>
  <c r="S450" i="51"/>
  <c r="T450" i="51" s="1"/>
  <c r="V450" i="51" s="1"/>
  <c r="W450" i="51" s="1"/>
  <c r="X450" i="51" s="1"/>
  <c r="AB450" i="51" s="1"/>
  <c r="S302" i="51"/>
  <c r="T302" i="51" s="1"/>
  <c r="V302" i="51" s="1"/>
  <c r="S69" i="51"/>
  <c r="T69" i="51" s="1"/>
  <c r="V69" i="51" s="1"/>
  <c r="W69" i="51" s="1"/>
  <c r="S424" i="51"/>
  <c r="T424" i="51" s="1"/>
  <c r="V424" i="51" s="1"/>
  <c r="W424" i="51" s="1"/>
  <c r="X424" i="51" s="1"/>
  <c r="AB424" i="51" s="1"/>
  <c r="AF424" i="51" s="1"/>
  <c r="S268" i="51"/>
  <c r="T268" i="51" s="1"/>
  <c r="V268" i="51" s="1"/>
  <c r="W268" i="51" s="1"/>
  <c r="S186" i="51"/>
  <c r="T186" i="51" s="1"/>
  <c r="V186" i="51" s="1"/>
  <c r="W186" i="51" s="1"/>
  <c r="S531" i="51"/>
  <c r="T531" i="51" s="1"/>
  <c r="V531" i="51" s="1"/>
  <c r="W531" i="51" s="1"/>
  <c r="S517" i="51"/>
  <c r="T517" i="51" s="1"/>
  <c r="V517" i="51" s="1"/>
  <c r="W517" i="51" s="1"/>
  <c r="S432" i="51"/>
  <c r="T432" i="51" s="1"/>
  <c r="V432" i="51" s="1"/>
  <c r="L372" i="51"/>
  <c r="M372" i="51" s="1"/>
  <c r="S328" i="51"/>
  <c r="T328" i="51" s="1"/>
  <c r="V328" i="51" s="1"/>
  <c r="W328" i="51" s="1"/>
  <c r="S250" i="51"/>
  <c r="T250" i="51" s="1"/>
  <c r="V250" i="51" s="1"/>
  <c r="W250" i="51" s="1"/>
  <c r="S557" i="51"/>
  <c r="T557" i="51" s="1"/>
  <c r="V557" i="51" s="1"/>
  <c r="W557" i="51" s="1"/>
  <c r="S539" i="51"/>
  <c r="T539" i="51" s="1"/>
  <c r="V539" i="51" s="1"/>
  <c r="W539" i="51" s="1"/>
  <c r="S406" i="51"/>
  <c r="T406" i="51" s="1"/>
  <c r="V406" i="51" s="1"/>
  <c r="S565" i="51"/>
  <c r="T565" i="51" s="1"/>
  <c r="V565" i="51" s="1"/>
  <c r="W565" i="51" s="1"/>
  <c r="S502" i="51"/>
  <c r="T502" i="51" s="1"/>
  <c r="V502" i="51" s="1"/>
  <c r="W502" i="51" s="1"/>
  <c r="S458" i="51"/>
  <c r="T458" i="51" s="1"/>
  <c r="V458" i="51" s="1"/>
  <c r="S207" i="51"/>
  <c r="T207" i="51" s="1"/>
  <c r="V207" i="51" s="1"/>
  <c r="W207" i="51" s="1"/>
  <c r="S200" i="51"/>
  <c r="T200" i="51" s="1"/>
  <c r="V200" i="51" s="1"/>
  <c r="W200" i="51" s="1"/>
  <c r="S179" i="51"/>
  <c r="T179" i="51" s="1"/>
  <c r="V179" i="51" s="1"/>
  <c r="W179" i="51" s="1"/>
  <c r="S172" i="51"/>
  <c r="T172" i="51" s="1"/>
  <c r="V172" i="51" s="1"/>
  <c r="W172" i="51" s="1"/>
  <c r="AF450" i="51"/>
  <c r="AE450" i="51"/>
  <c r="S193" i="51"/>
  <c r="T193" i="51" s="1"/>
  <c r="V193" i="51" s="1"/>
  <c r="W193" i="51" s="1"/>
  <c r="M165" i="51"/>
  <c r="AI165" i="51"/>
  <c r="S121" i="51"/>
  <c r="T121" i="51" s="1"/>
  <c r="V121" i="51" s="1"/>
  <c r="W121" i="51" s="1"/>
  <c r="X121" i="51" s="1"/>
  <c r="S113" i="51"/>
  <c r="T113" i="51" s="1"/>
  <c r="V113" i="51" s="1"/>
  <c r="W113" i="51" s="1"/>
  <c r="X113" i="51" s="1"/>
  <c r="AB113" i="51" s="1"/>
  <c r="M87" i="51"/>
  <c r="AI87" i="51"/>
  <c r="L502" i="51"/>
  <c r="M502" i="51" s="1"/>
  <c r="S476" i="51"/>
  <c r="T476" i="51" s="1"/>
  <c r="V476" i="51" s="1"/>
  <c r="W476" i="51" s="1"/>
  <c r="X476" i="51" s="1"/>
  <c r="AB476" i="51" s="1"/>
  <c r="S398" i="51"/>
  <c r="T398" i="51" s="1"/>
  <c r="V398" i="51" s="1"/>
  <c r="W398" i="51" s="1"/>
  <c r="X398" i="51" s="1"/>
  <c r="AB398" i="51" s="1"/>
  <c r="S372" i="51"/>
  <c r="T372" i="51" s="1"/>
  <c r="V372" i="51" s="1"/>
  <c r="W372" i="51" s="1"/>
  <c r="S276" i="51"/>
  <c r="T276" i="51" s="1"/>
  <c r="V276" i="51" s="1"/>
  <c r="W276" i="51" s="1"/>
  <c r="X268" i="51" s="1"/>
  <c r="AB268" i="51" s="1"/>
  <c r="S242" i="51"/>
  <c r="T242" i="51" s="1"/>
  <c r="V242" i="51" s="1"/>
  <c r="W242" i="51" s="1"/>
  <c r="M113" i="51"/>
  <c r="AI113" i="51"/>
  <c r="S61" i="51"/>
  <c r="T61" i="51" s="1"/>
  <c r="V61" i="51" s="1"/>
  <c r="W61" i="51" s="1"/>
  <c r="S35" i="51"/>
  <c r="T35" i="51" s="1"/>
  <c r="V35" i="51" s="1"/>
  <c r="W35" i="51" s="1"/>
  <c r="X35" i="51" s="1"/>
  <c r="AB35" i="51" s="1"/>
  <c r="S9" i="51"/>
  <c r="T9" i="51" s="1"/>
  <c r="V9" i="51" s="1"/>
  <c r="W9" i="51" s="1"/>
  <c r="X9" i="51" s="1"/>
  <c r="AB9" i="51" s="1"/>
  <c r="AG450" i="51"/>
  <c r="L450" i="51"/>
  <c r="M450" i="51" s="1"/>
  <c r="S346" i="51"/>
  <c r="T346" i="51" s="1"/>
  <c r="V346" i="51" s="1"/>
  <c r="W346" i="51" s="1"/>
  <c r="M242" i="51"/>
  <c r="AI242" i="51"/>
  <c r="AI215" i="51"/>
  <c r="S215" i="51"/>
  <c r="T215" i="51" s="1"/>
  <c r="V215" i="51" s="1"/>
  <c r="W215" i="51" s="1"/>
  <c r="X215" i="51" s="1"/>
  <c r="AB215" i="51" s="1"/>
  <c r="AG61" i="51"/>
  <c r="L61" i="51"/>
  <c r="M35" i="51"/>
  <c r="AI35" i="51"/>
  <c r="AG557" i="51"/>
  <c r="S484" i="51"/>
  <c r="T484" i="51" s="1"/>
  <c r="V484" i="51" s="1"/>
  <c r="AE424" i="51"/>
  <c r="AH424" i="51" s="1"/>
  <c r="AI424" i="51" s="1"/>
  <c r="S380" i="51"/>
  <c r="T380" i="51" s="1"/>
  <c r="V380" i="51" s="1"/>
  <c r="W380" i="51" s="1"/>
  <c r="S320" i="51"/>
  <c r="T320" i="51" s="1"/>
  <c r="V320" i="51" s="1"/>
  <c r="W320" i="51" s="1"/>
  <c r="S294" i="51"/>
  <c r="T294" i="51" s="1"/>
  <c r="V294" i="51" s="1"/>
  <c r="W294" i="51" s="1"/>
  <c r="X294" i="51" s="1"/>
  <c r="AB294" i="51" s="1"/>
  <c r="S165" i="51"/>
  <c r="T165" i="51" s="1"/>
  <c r="V165" i="51" s="1"/>
  <c r="W165" i="51" s="1"/>
  <c r="S95" i="51"/>
  <c r="T95" i="51" s="1"/>
  <c r="V95" i="51" s="1"/>
  <c r="W95" i="51" s="1"/>
  <c r="S87" i="51"/>
  <c r="T87" i="51" s="1"/>
  <c r="V87" i="51" s="1"/>
  <c r="W87" i="51" s="1"/>
  <c r="AG9" i="51"/>
  <c r="L9" i="51"/>
  <c r="X502" i="51" l="1"/>
  <c r="AB502" i="51" s="1"/>
  <c r="X346" i="51"/>
  <c r="AB346" i="51" s="1"/>
  <c r="X531" i="51"/>
  <c r="AB531" i="51" s="1"/>
  <c r="X61" i="51"/>
  <c r="AB61" i="51" s="1"/>
  <c r="X320" i="51"/>
  <c r="AB320" i="51" s="1"/>
  <c r="AF320" i="51" s="1"/>
  <c r="X242" i="51"/>
  <c r="AB242" i="51" s="1"/>
  <c r="AE242" i="51" s="1"/>
  <c r="AH242" i="51" s="1"/>
  <c r="X557" i="51"/>
  <c r="AB557" i="51" s="1"/>
  <c r="AE268" i="51"/>
  <c r="AH268" i="51" s="1"/>
  <c r="AI268" i="51" s="1"/>
  <c r="AF268" i="51"/>
  <c r="AF215" i="51"/>
  <c r="AE215" i="51"/>
  <c r="AH215" i="51" s="1"/>
  <c r="AE113" i="51"/>
  <c r="AH113" i="51" s="1"/>
  <c r="AF113" i="51"/>
  <c r="M9" i="51"/>
  <c r="AI9" i="51"/>
  <c r="AE61" i="51"/>
  <c r="AH61" i="51" s="1"/>
  <c r="AF61" i="51"/>
  <c r="AH450" i="51"/>
  <c r="AI450" i="51" s="1"/>
  <c r="AE502" i="51"/>
  <c r="AH502" i="51" s="1"/>
  <c r="AI502" i="51" s="1"/>
  <c r="AF502" i="51"/>
  <c r="AF346" i="51"/>
  <c r="AE346" i="51"/>
  <c r="AH346" i="51" s="1"/>
  <c r="AI346" i="51" s="1"/>
  <c r="AE476" i="51"/>
  <c r="AH476" i="51" s="1"/>
  <c r="AI476" i="51" s="1"/>
  <c r="AF476" i="51"/>
  <c r="X165" i="51"/>
  <c r="AB165" i="51" s="1"/>
  <c r="AE294" i="51"/>
  <c r="AH294" i="51" s="1"/>
  <c r="AI294" i="51" s="1"/>
  <c r="AF294" i="51"/>
  <c r="M61" i="51"/>
  <c r="AI61" i="51"/>
  <c r="X372" i="51"/>
  <c r="AB372" i="51" s="1"/>
  <c r="AE531" i="51"/>
  <c r="AH531" i="51" s="1"/>
  <c r="AI531" i="51" s="1"/>
  <c r="AF531" i="51"/>
  <c r="AE35" i="51"/>
  <c r="AH35" i="51" s="1"/>
  <c r="AF35" i="51"/>
  <c r="X87" i="51"/>
  <c r="AB87" i="51" s="1"/>
  <c r="AE320" i="51"/>
  <c r="AH320" i="51" s="1"/>
  <c r="AI320" i="51" s="1"/>
  <c r="AF9" i="51"/>
  <c r="AE9" i="51"/>
  <c r="AH9" i="51" s="1"/>
  <c r="AE398" i="51"/>
  <c r="AH398" i="51" s="1"/>
  <c r="AI398" i="51" s="1"/>
  <c r="AF398" i="51"/>
  <c r="AF242" i="51" l="1"/>
  <c r="AE557" i="51"/>
  <c r="AH557" i="51" s="1"/>
  <c r="AI557" i="51" s="1"/>
  <c r="AF557" i="51"/>
  <c r="AE165" i="51"/>
  <c r="AH165" i="51" s="1"/>
  <c r="AF165" i="51"/>
  <c r="AE87" i="51"/>
  <c r="AH87" i="51" s="1"/>
  <c r="AF87" i="51"/>
  <c r="AE372" i="51"/>
  <c r="AH372" i="51" s="1"/>
  <c r="AI372" i="51" s="1"/>
  <c r="AF372" i="51"/>
  <c r="R213" i="44"/>
  <c r="R212" i="44"/>
  <c r="R211" i="44"/>
  <c r="R210" i="44"/>
  <c r="R209" i="44"/>
  <c r="R208" i="44"/>
  <c r="R207" i="44"/>
  <c r="R206" i="44"/>
  <c r="R205" i="44"/>
  <c r="R204" i="44"/>
  <c r="R203" i="44"/>
  <c r="R202" i="44"/>
  <c r="R201" i="44"/>
  <c r="R200" i="44"/>
  <c r="R199" i="44"/>
  <c r="R198" i="44"/>
  <c r="R197" i="44"/>
  <c r="R196" i="44"/>
  <c r="R195" i="44"/>
  <c r="R194" i="44"/>
  <c r="R193" i="44"/>
  <c r="R192" i="44"/>
  <c r="R191" i="44"/>
  <c r="R190" i="44"/>
  <c r="R189" i="44"/>
  <c r="R188" i="44"/>
  <c r="R187" i="44"/>
  <c r="R186" i="44"/>
  <c r="R185" i="44"/>
  <c r="R184" i="44"/>
  <c r="R183" i="44"/>
  <c r="R182" i="44"/>
  <c r="R181" i="44"/>
  <c r="R180" i="44"/>
  <c r="R179" i="44"/>
  <c r="R178" i="44"/>
  <c r="R177" i="44"/>
  <c r="R176" i="44"/>
  <c r="R175" i="44"/>
  <c r="R174" i="44"/>
  <c r="R173" i="44"/>
  <c r="R172" i="44"/>
  <c r="R171" i="44"/>
  <c r="R170" i="44"/>
  <c r="R169" i="44"/>
  <c r="R168" i="44"/>
  <c r="R167" i="44"/>
  <c r="R166" i="44"/>
  <c r="R165" i="44"/>
  <c r="K165" i="44"/>
  <c r="R157" i="44"/>
  <c r="R147" i="44"/>
  <c r="R143" i="44"/>
  <c r="R139" i="44"/>
  <c r="R134" i="44"/>
  <c r="R129" i="44"/>
  <c r="R125" i="44"/>
  <c r="R121" i="44"/>
  <c r="R119" i="44"/>
  <c r="R118" i="44"/>
  <c r="R117" i="44"/>
  <c r="R116" i="44"/>
  <c r="R115" i="44"/>
  <c r="R114" i="44"/>
  <c r="R113" i="44"/>
  <c r="K113" i="44"/>
  <c r="S113" i="44" l="1"/>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F113" i="44" l="1"/>
  <c r="X165" i="44"/>
  <c r="AB165" i="44" s="1"/>
  <c r="AE165" i="44" s="1"/>
  <c r="AH165" i="44" s="1"/>
  <c r="AI165" i="44"/>
  <c r="M165" i="44"/>
  <c r="AH113" i="44"/>
  <c r="M113" i="44"/>
  <c r="AF165" i="44" l="1"/>
  <c r="R101" i="44"/>
  <c r="R100" i="44"/>
  <c r="R99" i="44"/>
  <c r="R98" i="44"/>
  <c r="R97" i="44"/>
  <c r="R96" i="44"/>
  <c r="R95" i="44"/>
  <c r="R93" i="44"/>
  <c r="R92" i="44"/>
  <c r="R91" i="44"/>
  <c r="R90" i="44"/>
  <c r="R89" i="44"/>
  <c r="R88" i="44"/>
  <c r="R87" i="44"/>
  <c r="K87" i="44"/>
  <c r="S95" i="44" l="1"/>
  <c r="T95" i="44" s="1"/>
  <c r="V95" i="44" s="1"/>
  <c r="W95" i="44" s="1"/>
  <c r="S87" i="44"/>
  <c r="T87" i="44" s="1"/>
  <c r="V87" i="44" s="1"/>
  <c r="W87" i="44" s="1"/>
  <c r="L87" i="44"/>
  <c r="AG87" i="44"/>
  <c r="R75" i="44"/>
  <c r="R74" i="44"/>
  <c r="R73" i="44"/>
  <c r="R72" i="44"/>
  <c r="R71" i="44"/>
  <c r="R70" i="44"/>
  <c r="R69" i="44"/>
  <c r="R67" i="44"/>
  <c r="R66" i="44"/>
  <c r="R65" i="44"/>
  <c r="R64" i="44"/>
  <c r="R63" i="44"/>
  <c r="R62" i="44"/>
  <c r="R61" i="44"/>
  <c r="J61" i="44"/>
  <c r="K61" i="44" s="1"/>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R41" i="44"/>
  <c r="R40" i="44"/>
  <c r="R39" i="44"/>
  <c r="R38" i="44"/>
  <c r="R37" i="44"/>
  <c r="R36" i="44"/>
  <c r="R35" i="44"/>
  <c r="R41" i="40"/>
  <c r="R40" i="40"/>
  <c r="R39" i="40"/>
  <c r="R38" i="40"/>
  <c r="R37" i="40"/>
  <c r="R36" i="40"/>
  <c r="R35" i="40"/>
  <c r="J35" i="40"/>
  <c r="K35" i="40" s="1"/>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J9" i="44" l="1"/>
  <c r="K9" i="44" s="1"/>
  <c r="R9" i="44"/>
  <c r="R10" i="44"/>
  <c r="R11" i="44"/>
  <c r="R12" i="44"/>
  <c r="R13" i="44"/>
  <c r="R14" i="44"/>
  <c r="R15" i="44"/>
  <c r="L9" i="44" l="1"/>
  <c r="M9" i="44" s="1"/>
  <c r="AG9" i="44"/>
  <c r="S9" i="44"/>
  <c r="T9" i="44" s="1"/>
  <c r="V9" i="44" s="1"/>
  <c r="W9" i="44" s="1"/>
  <c r="X9" i="44" s="1"/>
  <c r="AB9" i="44" s="1"/>
  <c r="AF9" i="44" s="1"/>
  <c r="AE9" i="44" l="1"/>
  <c r="AH9" i="44" s="1"/>
  <c r="AI9" i="44"/>
  <c r="R571" i="40"/>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c r="Q129" i="1"/>
  <c r="R129" i="1" s="1"/>
  <c r="Q153" i="1"/>
  <c r="R153" i="1"/>
  <c r="Q9" i="1"/>
  <c r="R9" i="1" s="1"/>
  <c r="M161" i="1"/>
  <c r="M162" i="1"/>
  <c r="M163" i="1"/>
  <c r="N161" i="1" s="1"/>
  <c r="M164" i="1"/>
  <c r="M165" i="1"/>
  <c r="M166" i="1"/>
  <c r="M167" i="1"/>
  <c r="M168" i="1"/>
  <c r="M169" i="1"/>
  <c r="M170" i="1"/>
  <c r="N169" i="1" s="1"/>
  <c r="M171" i="1"/>
  <c r="M172" i="1"/>
  <c r="M173" i="1"/>
  <c r="M174" i="1"/>
  <c r="M175" i="1"/>
  <c r="M176" i="1"/>
  <c r="H105" i="1"/>
  <c r="I105" i="1"/>
  <c r="H129" i="1"/>
  <c r="I129" i="1" s="1"/>
  <c r="H153" i="1"/>
  <c r="I153" i="1"/>
  <c r="H57" i="1"/>
  <c r="I57" i="1" s="1"/>
  <c r="H81" i="1"/>
  <c r="I81" i="1"/>
  <c r="H33" i="1"/>
  <c r="I33" i="1" s="1"/>
  <c r="M97" i="1"/>
  <c r="M98" i="1"/>
  <c r="N97" i="1" s="1"/>
  <c r="M99" i="1"/>
  <c r="M100" i="1"/>
  <c r="M101" i="1"/>
  <c r="M102" i="1"/>
  <c r="M103" i="1"/>
  <c r="M104" i="1"/>
  <c r="M105" i="1"/>
  <c r="M106" i="1"/>
  <c r="M107" i="1"/>
  <c r="M108" i="1"/>
  <c r="M109" i="1"/>
  <c r="M110" i="1"/>
  <c r="M111" i="1"/>
  <c r="M112" i="1"/>
  <c r="M113" i="1"/>
  <c r="M114" i="1"/>
  <c r="M115" i="1"/>
  <c r="N113" i="1" s="1"/>
  <c r="M116" i="1"/>
  <c r="M117" i="1"/>
  <c r="M118" i="1"/>
  <c r="M119" i="1"/>
  <c r="M120" i="1"/>
  <c r="M121" i="1"/>
  <c r="M122" i="1"/>
  <c r="N121" i="1" s="1"/>
  <c r="M123" i="1"/>
  <c r="M124" i="1"/>
  <c r="M125" i="1"/>
  <c r="M126" i="1"/>
  <c r="M127" i="1"/>
  <c r="M128" i="1"/>
  <c r="M129" i="1"/>
  <c r="N129" i="1" s="1"/>
  <c r="M130" i="1"/>
  <c r="M131" i="1"/>
  <c r="M132" i="1"/>
  <c r="M133" i="1"/>
  <c r="M134" i="1"/>
  <c r="M135" i="1"/>
  <c r="M136" i="1"/>
  <c r="M137" i="1"/>
  <c r="M138" i="1"/>
  <c r="M139" i="1"/>
  <c r="M140" i="1"/>
  <c r="M141" i="1"/>
  <c r="M142" i="1"/>
  <c r="M143" i="1"/>
  <c r="M144" i="1"/>
  <c r="M145" i="1"/>
  <c r="M146" i="1"/>
  <c r="M147" i="1"/>
  <c r="N145" i="1" s="1"/>
  <c r="M148" i="1"/>
  <c r="M149" i="1"/>
  <c r="M150" i="1"/>
  <c r="M151" i="1"/>
  <c r="M152" i="1"/>
  <c r="M153" i="1"/>
  <c r="M154" i="1"/>
  <c r="N153" i="1" s="1"/>
  <c r="M155" i="1"/>
  <c r="M156" i="1"/>
  <c r="M157" i="1"/>
  <c r="M158" i="1"/>
  <c r="M159" i="1"/>
  <c r="M160" i="1"/>
  <c r="M65" i="1"/>
  <c r="N65" i="1" s="1"/>
  <c r="M66" i="1"/>
  <c r="M67" i="1"/>
  <c r="M68" i="1"/>
  <c r="M69" i="1"/>
  <c r="M70" i="1"/>
  <c r="M71" i="1"/>
  <c r="M72" i="1"/>
  <c r="M73" i="1"/>
  <c r="M74" i="1"/>
  <c r="M75" i="1"/>
  <c r="M76" i="1"/>
  <c r="M77" i="1"/>
  <c r="M78" i="1"/>
  <c r="M79" i="1"/>
  <c r="M80" i="1"/>
  <c r="M81" i="1"/>
  <c r="M82" i="1"/>
  <c r="M83" i="1"/>
  <c r="N81" i="1" s="1"/>
  <c r="M84" i="1"/>
  <c r="M85" i="1"/>
  <c r="M86" i="1"/>
  <c r="M87" i="1"/>
  <c r="M88" i="1"/>
  <c r="M89" i="1"/>
  <c r="M90" i="1"/>
  <c r="N89" i="1" s="1"/>
  <c r="M91" i="1"/>
  <c r="M92" i="1"/>
  <c r="M93" i="1"/>
  <c r="M94" i="1"/>
  <c r="M95" i="1"/>
  <c r="M96" i="1"/>
  <c r="M49" i="1"/>
  <c r="N49" i="1" s="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N73" i="1"/>
  <c r="N137" i="1"/>
  <c r="N105" i="1"/>
  <c r="M10" i="1"/>
  <c r="M11" i="1"/>
  <c r="N9" i="1" s="1"/>
  <c r="M12" i="1"/>
  <c r="M13" i="1"/>
  <c r="M14" i="1"/>
  <c r="M15" i="1"/>
  <c r="M16" i="1"/>
  <c r="M17" i="1"/>
  <c r="M18" i="1"/>
  <c r="M19" i="1"/>
  <c r="M20" i="1"/>
  <c r="M21" i="1"/>
  <c r="M22" i="1"/>
  <c r="M23" i="1"/>
  <c r="M24" i="1"/>
  <c r="M25" i="1"/>
  <c r="M26" i="1"/>
  <c r="M27" i="1"/>
  <c r="M28" i="1"/>
  <c r="M29" i="1"/>
  <c r="M30" i="1"/>
  <c r="M31" i="1"/>
  <c r="M32" i="1"/>
  <c r="M9" i="1"/>
  <c r="L25" i="5"/>
  <c r="H9" i="1"/>
  <c r="I9" i="1" s="1"/>
  <c r="N57" i="1" l="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sharedStrings.xml><?xml version="1.0" encoding="utf-8"?>
<sst xmlns="http://schemas.openxmlformats.org/spreadsheetml/2006/main" count="5442" uniqueCount="878">
  <si>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</si>
  <si>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</si>
  <si>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</si>
  <si>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</si>
  <si>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</si>
  <si>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</si>
  <si>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</si>
  <si>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</si>
  <si>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</si>
  <si>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</si>
  <si>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</si>
  <si>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</si>
  <si>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</si>
  <si>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</si>
  <si>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</si>
  <si>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</si>
  <si>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</si>
  <si>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</si>
  <si>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</si>
  <si>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</si>
  <si>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</si>
  <si>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</si>
  <si>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</si>
  <si>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</si>
  <si>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</si>
  <si>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</si>
  <si>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</si>
  <si>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</si>
  <si>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</si>
  <si>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</si>
  <si>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</si>
  <si>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</si>
  <si>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</si>
  <si>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</si>
  <si>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</si>
  <si>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</si>
  <si>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</si>
  <si>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</si>
  <si>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</si>
  <si>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</si>
  <si>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</si>
  <si>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</si>
  <si>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</si>
  <si>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</si>
  <si>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</si>
  <si>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</si>
  <si>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</si>
  <si>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</si>
  <si>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</si>
  <si>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</si>
  <si>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</si>
  <si>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</si>
  <si>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</si>
  <si>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</si>
  <si>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</si>
  <si>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</si>
  <si>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</si>
  <si>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</si>
  <si>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</si>
  <si>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</si>
  <si>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</si>
  <si>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</si>
  <si>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</si>
  <si>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</si>
  <si>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</si>
  <si>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</si>
  <si>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</si>
  <si>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</si>
  <si>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</si>
  <si>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</si>
  <si>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</si>
  <si>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</si>
  <si>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</si>
  <si>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</si>
  <si>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</si>
  <si>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</si>
  <si>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</si>
  <si>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</si>
  <si>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</si>
  <si>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</si>
  <si>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</si>
  <si>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</si>
  <si>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</si>
  <si>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</si>
  <si>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</si>
  <si>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</si>
  <si>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</si>
  <si>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</si>
  <si>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</si>
  <si>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</si>
  <si>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</si>
  <si>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</si>
  <si>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</si>
  <si>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</si>
  <si>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</si>
  <si>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</si>
  <si>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</si>
  <si>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</si>
  <si>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</si>
  <si>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</si>
  <si>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</si>
  <si>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Oficina Asesora de Planeación 
Subsecretaría de Calidad y Pertinencia Subsecretaría de Gestión Institucional Subsecretaría de Acceso y Permanencia Subsecretaría de Integración Interinstitucional</t>
  </si>
  <si>
    <t>Informe con la evaluación de la implementación de la estrategia de Rendición de Cuentas de la entidad publicado</t>
  </si>
  <si>
    <t>Elaborar y publicar el informe con la evaluación de la implementación de la estrategia de la Rendición de Cuentas de la entidad</t>
  </si>
  <si>
    <t>Oficina de Control In terno</t>
  </si>
  <si>
    <t>Realizar la evaluación de la Gestión Institucional por parte de la Oficina de Control Interno</t>
  </si>
  <si>
    <t>4. Evaluación y Retroalimentación a la Gestión Institucional</t>
  </si>
  <si>
    <t>Subsecretaría de Acceso y Permanencia – Dirección de Bienestar</t>
  </si>
  <si>
    <t>Adelantar dos audiencias públicas sobre el Programa de Alimentación Escolar -PAE -</t>
  </si>
  <si>
    <t>3.Diálogo de doble vía con la ciudadanía y sus organizaciones</t>
  </si>
  <si>
    <t>Oficina Asesora de Prensa a partir de la información generada por las diferentes áreas de la SED</t>
  </si>
  <si>
    <t>Boletines de prensa publicados  / Boletines de prensa programados</t>
  </si>
  <si>
    <t>Generar comunicados de prensa con los resultados de la gestión institucional</t>
  </si>
  <si>
    <t>Despacho SED Oficina Asesora de Planeación Subsecretaria de Calidad y Pertinencia Subsecretaría de Gestión Institucional Subsecretaría de Acceso y Permanencia Subsecretaría de Integración Interinstitucional</t>
  </si>
  <si>
    <t>Estrategia de Rendición de Cuentas  elaborada y publicada</t>
  </si>
  <si>
    <t>Elaborar y publicar el documento correspondiente a la estrategia de Rendición de Cuentas de la entidad</t>
  </si>
  <si>
    <t>Despacho SED Oficina Asesora de Comunicaciones y Prensa, Oficina Asesora de Planeación Subsecretaria de Calidad y Pertinencia Subsecretaría de Gestión Institucional Subsecretaría de Acceso y Permanencia Subsecretaría de Integración Interinstitucional</t>
  </si>
  <si>
    <t>Número de informes publicados/ Número de informes programados</t>
  </si>
  <si>
    <t>Publicar informes y documentos orientados al balance de la gestión.</t>
  </si>
  <si>
    <t>2. Información de calidad y lenguaje comprensible</t>
  </si>
  <si>
    <t>Dirección de Talento Humano
Oficina Asesora de Planeación 
Dirección de Participación y Relaciones Interinstitucionales</t>
  </si>
  <si>
    <t xml:space="preserve">Capacitación a funcionarios y servidores públicos en temas relacionados con transparencia, rendición de cuentas y/o participación ciudadana </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</si>
  <si>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</si>
  <si>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</si>
  <si>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</si>
  <si>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</si>
  <si>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</si>
  <si>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</si>
  <si>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</si>
  <si>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INDICADOR</t>
  </si>
  <si>
    <t>META O PRODUCTO</t>
  </si>
  <si>
    <t>ACTIVIDADES</t>
  </si>
  <si>
    <t>SUBCOMPONENTE</t>
  </si>
  <si>
    <t> Oficina de Control Interno</t>
  </si>
  <si>
    <t>Seguimiento a la implementación de la normatividad vigente en transparencia y acceso a la información pública</t>
  </si>
  <si>
    <t>5.2</t>
  </si>
  <si>
    <t>Oficina de Servicio al Ciudadano</t>
  </si>
  <si>
    <t>5.1</t>
  </si>
  <si>
    <t>5. Monitoreo del acceso a la información pública</t>
  </si>
  <si>
    <t>Oficina Administrativa de RedP</t>
  </si>
  <si>
    <t>4.1</t>
  </si>
  <si>
    <t>4. Criterio diferencial de accesibilidad</t>
  </si>
  <si>
    <t>3.1</t>
  </si>
  <si>
    <t>3. Instrumentos de Gestión de Información</t>
  </si>
  <si>
    <t>Para el cuatrimestre reportado solo se pesentan las evaluaciones correspondientes a mayo y junio y la actividad està relacionada coln la mediciòn mensual. Lo que significa que el puntaje acumulado  efectivamente es del 50%. De otra parte al revisar las matrices de evaluaciòn se estableciò que todos los campos no se encuentran diligenciados; de igual forma no se establecen medidas adicionales como acciones de mejoramiento que contribuyan al mejoramiento en la calidad de las respuestas dadas por las diferentes dependencias de la entidad.</t>
  </si>
  <si>
    <t>Oficina de Servicio al Ciudadano.</t>
  </si>
  <si>
    <t>2.2</t>
  </si>
  <si>
    <t>2.1</t>
  </si>
  <si>
    <t>2. Lineamientos de transparencia pasiva</t>
  </si>
  <si>
    <t>Oficina Administrativa de REDP</t>
  </si>
  <si>
    <t>Efectuar convocatoria interna a las áreas para la identificación, procesamiento y apertura de datos abiertos de la SED desde sus sistemas de información, a fin de facilitar su uso y aplicación, según Guía Datos Abiertos SED.</t>
  </si>
  <si>
    <t>1.2</t>
  </si>
  <si>
    <t>Porcentaje de actualización por área responsable</t>
  </si>
  <si>
    <t>Botón de Transparencia y acceso a la información actualizado al 100%</t>
  </si>
  <si>
    <t>1.1</t>
  </si>
  <si>
    <t>1. Lineamientos de transparencia activa</t>
  </si>
  <si>
    <t>INDICADORES</t>
  </si>
  <si>
    <t>META Y PRODUCTO</t>
  </si>
  <si>
    <t>SEGUIMIENTO OFICINA DE CONTROL INTERNO</t>
  </si>
  <si>
    <t>Dirección de Talento Humano</t>
  </si>
  <si>
    <t>Número de integrantes semilleros íntegros</t>
  </si>
  <si>
    <t xml:space="preserve">1. Consolidación, fortalecimiento y robustecimiento del equipo transformador integro.  </t>
  </si>
  <si>
    <t>Trámite racionalizado / Número total de trámites a racionalizar</t>
  </si>
  <si>
    <t>Servicio</t>
  </si>
  <si>
    <t>Tecnológica</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</si>
  <si>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</si>
  <si>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</si>
  <si>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</si>
  <si>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</si>
  <si>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</si>
  <si>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</si>
  <si>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</si>
  <si>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</si>
  <si>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</si>
  <si>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</si>
  <si>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</si>
  <si>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</si>
  <si>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</si>
  <si>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</si>
  <si>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
  </si>
  <si>
    <t>5. Relacionamiento con el Ciudadano</t>
  </si>
  <si>
    <t>Realizar un informe mensual  de la  medición de calidad en las respuestas del Sistema Distrital de Quejas y Soluciones SDQS.</t>
  </si>
  <si>
    <t>4.2</t>
  </si>
  <si>
    <t>4. Normativo y procedimental</t>
  </si>
  <si>
    <t>3. Talento Humano</t>
  </si>
  <si>
    <t>2. Fortalecimiento de los Canales de Atención</t>
  </si>
  <si>
    <t>1. Estructura Administrativa y Direccionamiento estratégico</t>
  </si>
  <si>
    <t>Cumplimiento en la publicación de reportes</t>
  </si>
  <si>
    <t>Tres (3) Informes de Transparencia y Acceso a la Información Pública</t>
  </si>
  <si>
    <t>Actividades</t>
  </si>
  <si>
    <t>Meta o producto</t>
  </si>
  <si>
    <t>Fecha programada</t>
  </si>
  <si>
    <t xml:space="preserve">
1.1</t>
  </si>
  <si>
    <t>Jefe oficina Asesora de Planeación y Jefe de Oficina Asesora de Comunicación
y Prensa</t>
  </si>
  <si>
    <t>3.2</t>
  </si>
  <si>
    <t>Jefe oficina asesora de planeación y Jefe de Oficina Asesora de Comunicación y Prensa</t>
  </si>
  <si>
    <t>Líder de cada proceso</t>
  </si>
  <si>
    <t>5.1.</t>
  </si>
  <si>
    <t>Nombre: Seguimientos anuales realizados al mapa de corrupción.
Fórmula: 
Número de Seguimientos anuales realizados al mapa de corrupción.</t>
  </si>
  <si>
    <t>Oficina de Control Interno</t>
  </si>
  <si>
    <t>Tres (3) seguimientos anuales realizados al Mapa de Riesgos de Corrupción</t>
  </si>
  <si>
    <t xml:space="preserve">Realizar  11 informes  durante la vigencia que fortalezcan el Servicio al Ciudadano. 
</t>
  </si>
  <si>
    <t xml:space="preserve">Realizar  11 informes  durante la vigencia que fortalezcan el Servicio  al Ciudadano. 
</t>
  </si>
  <si>
    <t xml:space="preserve">
Realizar una jornada para Implementación del Plan a Nivel  Central y Local de la SED</t>
  </si>
  <si>
    <t>Garantizar la inclusión  del tema de principios y valores sed dentro de los proceso de Inducción y Reinducción programados para la vigencia</t>
  </si>
  <si>
    <t xml:space="preserve">
Número de divulgaciones a capacitaciones a las que se convoca
Número de participantes. 
</t>
  </si>
  <si>
    <t>Número de Gestores Éticos Vinculados</t>
  </si>
  <si>
    <t>Difundir la política de administración de riesgos</t>
  </si>
  <si>
    <t>Dos (2) Comunicaciones internas para difundir política de administración de riesgos</t>
  </si>
  <si>
    <t>Jefe oficina asesora de Planeación
Procesos SED</t>
  </si>
  <si>
    <t>Nombre: Comunicaciones internas para difundir polìtica de administración de riesgos. 
Formula: Sumatoria de comunicaciones internas para difundir política de administración de riesgos</t>
  </si>
  <si>
    <t>Jefe Oficina Asesora 
Planeación
Líderes de procesos</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</si>
  <si>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</si>
  <si>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</si>
  <si>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</si>
  <si>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</si>
  <si>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</si>
  <si>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Jefe Oficina Asesora de Planeación
Líderes de procesos</t>
  </si>
  <si>
    <t>Tres (3) monitoreos anuales a los riesgos de
corrupción</t>
  </si>
  <si>
    <t>3.3</t>
  </si>
  <si>
    <t>Un (1) Documento con borrador mapa de riesgos de corrupción 2019 consolidado</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</si>
  <si>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</si>
  <si>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</si>
  <si>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</si>
  <si>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</si>
  <si>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</si>
  <si>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</si>
  <si>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</si>
  <si>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</si>
  <si>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</si>
  <si>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</si>
  <si>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</si>
  <si>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</si>
  <si>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</si>
  <si>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</si>
  <si>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</si>
  <si>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</si>
  <si>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</si>
  <si>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</si>
  <si>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</si>
  <si>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</si>
  <si>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</si>
  <si>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</si>
  <si>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</si>
  <si>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</si>
  <si>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</si>
  <si>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</si>
  <si>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</si>
  <si>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</si>
  <si>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</si>
  <si>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</si>
  <si>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</si>
  <si>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</si>
  <si>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</si>
  <si>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</si>
  <si>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</si>
  <si>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</si>
  <si>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</si>
  <si>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</si>
  <si>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</si>
  <si>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</si>
  <si>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</si>
  <si>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</si>
  <si>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</si>
  <si>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</si>
  <si>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</si>
  <si>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</si>
  <si>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</si>
  <si>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</si>
  <si>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</si>
  <si>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</si>
  <si>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</si>
  <si>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</si>
  <si>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</si>
  <si>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</si>
  <si>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</si>
  <si>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</si>
  <si>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</si>
  <si>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</si>
  <si>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</si>
  <si>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</si>
  <si>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</si>
  <si>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</si>
  <si>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</si>
  <si>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</si>
  <si>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</si>
  <si>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</si>
  <si>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</si>
  <si>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</si>
  <si>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</si>
  <si>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</si>
  <si>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</si>
  <si>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</si>
  <si>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</si>
  <si>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</si>
  <si>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</si>
  <si>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</si>
  <si>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</si>
  <si>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</si>
  <si>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</si>
  <si>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</si>
  <si>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</si>
  <si>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</si>
  <si>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</si>
  <si>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</si>
  <si>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</si>
  <si>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</si>
  <si>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</si>
  <si>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</si>
  <si>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</si>
  <si>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</si>
  <si>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</si>
  <si>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</si>
  <si>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</si>
  <si>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</si>
  <si>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</si>
  <si>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</si>
  <si>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</si>
  <si>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</si>
  <si>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</si>
  <si>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</si>
  <si>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</si>
  <si>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</si>
  <si>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</si>
  <si>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</si>
  <si>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</si>
  <si>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</si>
  <si>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</si>
  <si>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</si>
  <si>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</si>
  <si>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</si>
  <si>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</si>
  <si>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</si>
  <si>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</si>
  <si>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</si>
  <si>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</si>
  <si>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</si>
  <si>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</si>
  <si>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</si>
  <si>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</si>
  <si>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</si>
  <si>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</si>
  <si>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</si>
  <si>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</si>
  <si>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</si>
  <si>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</si>
  <si>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</si>
  <si>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</si>
  <si>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</si>
  <si>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</si>
  <si>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</si>
  <si>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</si>
  <si>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</si>
  <si>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</si>
  <si>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</si>
  <si>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</si>
  <si>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</si>
  <si>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</si>
  <si>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</si>
  <si>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</si>
  <si>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</si>
  <si>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</si>
  <si>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</si>
  <si>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</si>
  <si>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</si>
  <si>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</si>
  <si>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</si>
  <si>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</si>
  <si>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</si>
  <si>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</si>
  <si>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</si>
  <si>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</si>
  <si>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</si>
  <si>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</si>
  <si>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</si>
  <si>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</si>
  <si>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</si>
  <si>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</si>
  <si>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</si>
  <si>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</si>
  <si>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</si>
  <si>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</si>
  <si>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</si>
  <si>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</si>
  <si>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</si>
  <si>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</si>
  <si>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</si>
  <si>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</si>
  <si>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</si>
  <si>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</si>
  <si>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</si>
  <si>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</si>
  <si>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</si>
  <si>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</si>
  <si>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</si>
  <si>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</si>
  <si>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</si>
  <si>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</si>
  <si>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</si>
  <si>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</si>
  <si>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</si>
  <si>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</si>
  <si>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</si>
  <si>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</si>
  <si>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</si>
  <si>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</si>
  <si>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</si>
  <si>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</si>
  <si>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</si>
  <si>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</si>
  <si>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</si>
  <si>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</si>
  <si>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</si>
  <si>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</si>
  <si>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</si>
  <si>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</si>
  <si>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</si>
  <si>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</si>
  <si>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</si>
  <si>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</si>
  <si>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</si>
  <si>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</si>
  <si>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</si>
  <si>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</si>
  <si>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</si>
  <si>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</si>
  <si>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</si>
  <si>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</si>
  <si>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</si>
  <si>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</si>
  <si>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</si>
  <si>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</si>
  <si>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</si>
  <si>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</si>
  <si>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</si>
  <si>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</si>
  <si>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</si>
  <si>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</si>
  <si>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</si>
  <si>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</si>
  <si>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</si>
  <si>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</si>
  <si>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</si>
  <si>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</si>
  <si>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</si>
  <si>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</si>
  <si>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</si>
  <si>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</si>
  <si>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</si>
  <si>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</si>
  <si>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</si>
  <si>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</si>
  <si>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</si>
  <si>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</si>
  <si>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</si>
  <si>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</si>
  <si>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</si>
  <si>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</si>
  <si>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</si>
  <si>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</si>
  <si>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</si>
  <si>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</si>
  <si>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Subsecretaría de Calidad y Pertinencia y sus Direcciones</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</si>
  <si>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</si>
  <si>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</si>
  <si>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</si>
  <si>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</si>
  <si>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</si>
  <si>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</si>
  <si>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</si>
  <si>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</si>
  <si>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</si>
  <si>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</si>
  <si>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</si>
  <si>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</si>
  <si>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</si>
  <si>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</si>
  <si>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</si>
  <si>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</si>
  <si>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</si>
  <si>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</si>
  <si>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</si>
  <si>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</si>
  <si>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</si>
  <si>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</si>
  <si>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</si>
  <si>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</si>
  <si>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</si>
  <si>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</si>
  <si>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</si>
  <si>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</si>
  <si>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</si>
  <si>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</si>
  <si>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</si>
  <si>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</si>
  <si>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</si>
  <si>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</si>
  <si>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</si>
  <si>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</si>
  <si>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</si>
  <si>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</si>
  <si>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t>Un (1) Informe de evaluación de la estrategia de Rendición de Cuentas de la entidad</t>
  </si>
  <si>
    <t>Documento informe de Evaluación de la Gestión Institucional elaborado y publicado</t>
  </si>
  <si>
    <t>Audiencias públicas realizadas</t>
  </si>
  <si>
    <t>Dos (2) audiencias públicas sobre el PAE</t>
  </si>
  <si>
    <t>Porcentaje de boletines de prensa elaborados por demanda, sobre cumplimiento de metas y/o gestión institucional relacionada con ejecución financiera o servicios para la comunidad</t>
  </si>
  <si>
    <t>Sesión de capacitación realizada con funcionarios y servidores públicos</t>
  </si>
  <si>
    <t>Una (1) sesión de capacitación con funcionarios y servidores públicos</t>
  </si>
  <si>
    <t> Número de informes de seguimiento elaborados</t>
  </si>
  <si>
    <t>Número de set de datos publicados en página Web institucional y portales Distrital y Nacional / Número de set de datos identificados en la SED</t>
  </si>
  <si>
    <t>100% Datos abiertos publicados en el Link transparencia institucional y portales de datos abiertos Nacional y Distrital</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</si>
  <si>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</si>
  <si>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</si>
  <si>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</si>
  <si>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</si>
  <si>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</si>
  <si>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</si>
  <si>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</si>
  <si>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</si>
  <si>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</si>
  <si>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</si>
  <si>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</si>
  <si>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</si>
  <si>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</si>
  <si>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</si>
  <si>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</si>
  <si>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</si>
  <si>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</si>
  <si>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</si>
  <si>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</si>
  <si>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</si>
  <si>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</si>
  <si>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</si>
  <si>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</si>
  <si>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</si>
  <si>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</si>
  <si>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</si>
  <si>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</si>
  <si>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</si>
  <si>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</si>
  <si>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</si>
  <si>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</si>
  <si>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</si>
  <si>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</si>
  <si>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</si>
  <si>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</si>
  <si>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</si>
  <si>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</si>
  <si>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</si>
  <si>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</si>
  <si>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</si>
  <si>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</si>
  <si>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</si>
  <si>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</si>
  <si>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</si>
  <si>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</si>
  <si>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</si>
  <si>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Número de acompañamientos realizados  a la ejecución de los temas de servicio al ciudadano en el Plan de Capacitación Institucional</t>
  </si>
  <si>
    <t>Realizar la evaluación de calidad y de servicio en los tres canales de atención de la SED.</t>
  </si>
  <si>
    <t xml:space="preserve">Realizar 4 informes  durante la vigencia que fortalezcan el Servicio al Ciudadano. 
</t>
  </si>
  <si>
    <t>5.3</t>
  </si>
  <si>
    <t>Documentar el seguimiento periodico de solicitudes de acceso a la información y Presentación de resultados de seguimiento de solicitudes de acceso a la Alta Dirección</t>
  </si>
  <si>
    <t>Número de capítulos de seguimiento incluidos en el informe semestral de PQRS.</t>
  </si>
  <si>
    <t>PROCESO Y OBJETIVO DEL PROCESO</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</si>
  <si>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</si>
  <si>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</si>
  <si>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</si>
  <si>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GESTIÓN CONTRACTUAL v8. OBJETTIVO:
Apoyar la materialización de la actividad contractual en sus distintas etapas, para que la entidad atienda las necesidades públicas que corresponde a su ámbito de gestión en el marco de la normatividad vigente.</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</si>
  <si>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</si>
  <si>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</si>
  <si>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 xml:space="preserve">ACCESO Y PERMANENCIA ESCOLAR V8. OBJETIVO: 
Promover el acceso y la permanencia de la población en el Sistema educativo oficial del Distrito, para el logro de trayectorias educativas completas. 
</t>
  </si>
  <si>
    <t xml:space="preserve">ACCESO Y PERMANENCIA ESCOLAR V8. OBJETIVO: 
Promover el acceso y la permanencia de la población en el Sistema educativo oficial del Distrito, para el logro de trayectorias educativas completas. 
 </t>
  </si>
  <si>
    <t>GESTIÓN DE LA INFRAESTRUCTURA Y RECURSOS FÍSICOS v8. OBJETIVO:  Desarrollar y conservar la infraestructura y los recursos físicos de los niveles central, local e institucional de la Secretaría de Educación del Distrito.</t>
  </si>
  <si>
    <t>GESTIÓN DE TECNOLOGÍAS DE INFORMACIÓN Y COMUNICACIONES V8. 
OBJETIVO:Diseñar e implementar soluciones y servicios de tecnología, por medio del empleo de estándares y buenas prácticas, monitoreando que cumplan en forma oportuna, eficiente y transparente</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</si>
  <si>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</si>
  <si>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</si>
  <si>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</si>
  <si>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</si>
  <si>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SITUACIÓN ACTUAL ANTERIOR</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</si>
  <si>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</si>
  <si>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OPORTUNIDADES</t>
  </si>
  <si>
    <t>DEBILIDADES</t>
  </si>
  <si>
    <t>FORTALEZAS</t>
  </si>
  <si>
    <t>AMENAZAS</t>
  </si>
  <si>
    <t xml:space="preserve">ELABORADO POR </t>
  </si>
  <si>
    <t>1. CONTEXTO ESTRATEGICO</t>
  </si>
  <si>
    <t>NO</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</si>
  <si>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</si>
  <si>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</si>
  <si>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</si>
  <si>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</si>
  <si>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</si>
  <si>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Memorandos de remisión de informe preliminar</t>
  </si>
  <si>
    <t xml:space="preserve"> 01/02/2020 al 31/12/2020</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</si>
  <si>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</si>
  <si>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</si>
  <si>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</si>
  <si>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</si>
  <si>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 xml:space="preserve"> 01/01/2020 al 31/12/2020</t>
  </si>
  <si>
    <t>EFICACIA: Porcentaje de cargue de la información.
EFECTIVIDAD: Número de casos presentados de adulteración o pérdida de información o documentación.</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</si>
  <si>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</si>
  <si>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</si>
  <si>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</si>
  <si>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</si>
  <si>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</si>
  <si>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</si>
  <si>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</si>
  <si>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 xml:space="preserve">ACTIVIDAD DE CONTROL: ACTIVIDAD DE CONTROL:  Reuniones de seguimiento con el fin de verificar el avance del cumplimiento.
</t>
  </si>
  <si>
    <t>Como evidencia quedan los registros del cargue de la información en el Sharepoint y las comunicaciones efectuadas entre las Direcciones y la Subsecretaría.</t>
  </si>
  <si>
    <t xml:space="preserve">
 Posibilidad de recibir o solicitar cualquier dádiva o beneficio  a nombre propio o de terceros para ejercer  la representación y defensa de la entidad de forma indebida.</t>
  </si>
  <si>
    <t xml:space="preserve">Vencimiento de términos judiciales   para favorecer intereses particulares con respecto al sentido de las decisiones judiciales </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</si>
  <si>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</si>
  <si>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</si>
  <si>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</si>
  <si>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</si>
  <si>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Informe mensual de defensa judicial 
Comunicaciones  recibidas  y  enviadas de la Oficina Asesora Jurídica y 
 actas de reunión</t>
  </si>
  <si>
    <t>Alertas   de la   vigilancia Legis Office , reporte de los procesos  judiciales vigilados.</t>
  </si>
  <si>
    <r>
      <t xml:space="preserve">ACTIVIDAD DE CONTROL: </t>
    </r>
    <r>
      <rPr>
        <sz val="11"/>
        <rFont val="Calibri"/>
        <family val="2"/>
        <scheme val="minor"/>
      </rPr>
      <t xml:space="preserve">Revisión y validación de informes semanales (adjuntos al informe mensual) con reporte de actuaciones procesales. </t>
    </r>
  </si>
  <si>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</si>
  <si>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</si>
  <si>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 xml:space="preserve">
Probabilidad del manejo y uso inadecuado  (por accion u omisión) de la información que se genera y procesa desde la oficina de Presupuesto para el beneficio de un tercero.</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</si>
  <si>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</si>
  <si>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01/01/2020 al 31/12/2020</t>
  </si>
  <si>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</si>
  <si>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r>
      <rPr>
        <b/>
        <sz val="11"/>
        <color theme="1"/>
        <rFont val="Calibri"/>
        <family val="2"/>
        <scheme val="minor"/>
      </rPr>
      <t>ACTIVIDAD DE CONTROL:</t>
    </r>
    <r>
      <rPr>
        <sz val="11"/>
        <color theme="1"/>
        <rFont val="Calibri"/>
        <family val="2"/>
        <scheme val="minor"/>
      </rPr>
      <t xml:space="preserve"> Monitorerar cuatrimestralmente la ejecución del control</t>
    </r>
  </si>
  <si>
    <r>
      <t xml:space="preserve">ACTIVIDAD DE CONTROL:  </t>
    </r>
    <r>
      <rPr>
        <sz val="11"/>
        <color theme="1"/>
        <rFont val="Calibri"/>
        <family val="2"/>
        <scheme val="minor"/>
      </rPr>
      <t>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</si>
  <si>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</si>
  <si>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</si>
  <si>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</si>
  <si>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</si>
  <si>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</si>
  <si>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</si>
  <si>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</si>
  <si>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</si>
  <si>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Registro de inconsistencias identificadas en la revisión frente a las subsanadas</t>
  </si>
  <si>
    <t>Inconsistencias identificadas en la revisión  de las liquidaciones realizadas.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</si>
  <si>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</si>
  <si>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Oficina de Tesorería y Contabilidad</t>
  </si>
  <si>
    <t>Trámites eliminados/Trámites por eliminar</t>
  </si>
  <si>
    <t>Eliminación de trámite</t>
  </si>
  <si>
    <t>Normativa</t>
  </si>
  <si>
    <t>Facilitar el acceso al trámite, disminución de tiempos de atención.</t>
  </si>
  <si>
    <t>Eliminar el trámite por cuanto el pago, y el certificado se genera a través de la Secretaría Distrital de Hacienda.</t>
  </si>
  <si>
    <t>El trámite se solicita a través del Formulario Único de Trámites, el cual, redirecciona al usuario a la página de la Secretaría Distrital de Hacienda para que genere la solicitud.</t>
  </si>
  <si>
    <t>Es un servicio, por lo cual, no se debe registrar en SUIT</t>
  </si>
  <si>
    <t>Expedición de copias de órdenes de pago</t>
  </si>
  <si>
    <t>No aplica</t>
  </si>
  <si>
    <t>Dirección General de Colegios Distritales</t>
  </si>
  <si>
    <t>Virtualización de la solicitud</t>
  </si>
  <si>
    <t>Reducir los gastos de transporte, facilitar acceso al trámite.</t>
  </si>
  <si>
    <t>Realizar la solicitud de duplicado de diploma y copias de actas de grado a través del formulario único de trámites</t>
  </si>
  <si>
    <t>Realizar la solicitud de duplicado de diploma y copias de actas de grado a través del Formulario Único de Trámites.</t>
  </si>
  <si>
    <t>Para solicitar el duplicado de diplomas y copias de actas de grado, los padres de familia y/o estudiantes deben acercarse a la institución educativa a realizar la solicitud y el pago cuando corresponde, y deben acercarse por segunda vez a reclamar el documento solicitado.</t>
  </si>
  <si>
    <t>Duplicado de diplomas y copias de actas de grado</t>
  </si>
  <si>
    <t>Facilitar el acceso al trámite, disminución de tiempos de atención</t>
  </si>
  <si>
    <t>El trámite se solicita a través del Formulario único de Trámites, el cual redirecciona al usuario a la página de la Secretaría Distrital de Hacienda para que genere la solicitud.</t>
  </si>
  <si>
    <t>Expedición de certificados de retenciones en la fuente sistema general de participación</t>
  </si>
  <si>
    <t>Dirección de Dotaciones Escolares</t>
  </si>
  <si>
    <t>Radicación directa de la documentación en la aseguradora.</t>
  </si>
  <si>
    <t>Administrativa</t>
  </si>
  <si>
    <t xml:space="preserve">Disminución de los pasos para radicar, solicitar y obtener de forma más ágil el posible reembolso de gastos médicos, quirúrgicos y hospitalarios a padres o representantes legales del estudiantes. </t>
  </si>
  <si>
    <t xml:space="preserve">Luego del 10 de agosto de 2019 la solicitud de reembolso de gastos médicos, quirúrgicos y hospitalarios se puede solicitar directamente el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</si>
  <si>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 xml:space="preserve">Luego del 10 de agosto de 2019 la solicitud de reembolso de gastos médicos, quirúrgicos y hospitalarios se puede solicitar directamente a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</si>
  <si>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Antes del 10 de agosto de 2019 la solicitud de reembolso de gastos médicos, quirúrgicos y hospitalarios se radicaban en la Oficina de Servicio al Ciudadano la siguiente documentación: 
1. Carta de solicitud de reembolso, dirigida a la Dirección de Dotaciones Escolares, indicando:
a.    Nombre del menor afectado.
b.    Fecha y descripción corta y clara de los hechos.
c.     Nombre del colegio donde ocurrió el accidente.
d.    Solicitud de reembolso y valor reclamado.
e.     Dirección completa (conjunto, apartamento, casa) y teléfono fijo o celular del peticionario.
2. Soportes de pago de los gastos médicos, hospitalarios o quirúrgicos incurridos.
3. Copia completa de la historia clínica expedida por la institución que prestó la atención médica. 
4. Copia legible y sin enmendaduras del registro civil de nacimiento del menor. 
5. Acta de notificación de accidentes escolares emitida por el plantel.</t>
  </si>
  <si>
    <t>Solicitud de reembolso de gastos médicos, quirúrgicos y hospitalarios ante accidentes escolares</t>
  </si>
  <si>
    <t>01/03/2020 a 30/11/2020</t>
  </si>
  <si>
    <t xml:space="preserve">Evaluación realizada </t>
  </si>
  <si>
    <t>Aplicar instrumento a los servidores de manera que se evidencie el avance de la apropiación del Código de Integridad reflejado en la Cultura de Valores SED</t>
  </si>
  <si>
    <t>3.  Medición de la apropiación de la Cultura Íntegra SED</t>
  </si>
  <si>
    <t>15/01/2020 a 15/11/2020</t>
  </si>
  <si>
    <t>Número de jornadas locales de prácticas íntegras realizadas / Número de Jornadas  Íntegras en Localidadesprogramadas</t>
  </si>
  <si>
    <t xml:space="preserve">
Apropiación del Código de Integridad de la Secretaría de Educación del Distrito en los servidores así:
* Jornadas en Localidades (10) 
*  Semilleros Íntegros</t>
  </si>
  <si>
    <t xml:space="preserve">Dirección de Talento Humano
</t>
  </si>
  <si>
    <t xml:space="preserve">
Socializaciones de Código de Integridad SED a (3) Grupos de Interés dentro de las Escuelas de Padres y Consejos Directivos y demás instancias en las que se cuente con la participación de Padres de Familia</t>
  </si>
  <si>
    <t xml:space="preserve">Promover la Socialización del Código de Integridad SED a Grupos de Interés
</t>
  </si>
  <si>
    <t xml:space="preserve">
Socializaciones de Código de Integridad SED dentro de  Mesas de Participación a Rectores (2), Coordinadores(2) y Orientadores (2)  realizadas durante la vigencia</t>
  </si>
  <si>
    <t xml:space="preserve">Promover la Socialización del Código de Integridad SED dentro de (6) mesas de participación
</t>
  </si>
  <si>
    <t>03/01/2020 a 30/12/2020</t>
  </si>
  <si>
    <t xml:space="preserve">
Número de Socializaciones de Código de integridad SED dentro de Inducciones y Reinducciones / Número de  jornadas colectivas proceso de inducción y reinducción de los servidores de la SED </t>
  </si>
  <si>
    <t>2. Apropiación del código de integridad: el código de  integridad SED</t>
  </si>
  <si>
    <t xml:space="preserve">capacitaciones y reuniones ejecutadas /
capacitaciones y reuniones programadas (6) </t>
  </si>
  <si>
    <t xml:space="preserve">Fortalecer Habilidades del  Equipo de los gestores íntegros a través de 6 Jornadas de trabajo y  formación en Temas:
* Educación Positiva
* Comunidad Positiva
* Constructores de Paz
</t>
  </si>
  <si>
    <t>15/01/2020 a 15/12/2020</t>
  </si>
  <si>
    <t>PLAN ANTICORRUPCIÓN Y DE ATENCIÓN LA CIUDADANO SED 2020</t>
  </si>
  <si>
    <t xml:space="preserve">Dos (2) capítulos de seguimiento incluido en el informe semestral de PQRS de marzo y septiembre
 </t>
  </si>
  <si>
    <t>10  primeros días hábiles de: mayo y septiembre de 2020 y enero 2021.</t>
  </si>
  <si>
    <t>Enero – diciembre de 2020</t>
  </si>
  <si>
    <t>1 reporte mensual</t>
  </si>
  <si>
    <t>Publicar los reportes de conformidad con lo citado en el artículo 52 del decreto reglamentario 103/2015. (mes vencido)</t>
  </si>
  <si>
    <t>Autodiagnóstico  de los principios de Accesibilidad Web del portal institucional de la SED e informe de mejoras ejecutadas</t>
  </si>
  <si>
    <t>Lista de chequeo diligenciado con los Criterios de accesibilidad web del portal institcuional de la SED.
Plan de mejoras en accesibilidad web</t>
  </si>
  <si>
    <t xml:space="preserve">Elaborar autodiagnóstico  de los principios de Accesibilidad Web en los niveles de conformidad A, AA y AAA (NTC 5854) y establecer plan de trabajo para efectuar mejoras </t>
  </si>
  <si>
    <t>Enero - Junio de 2020</t>
  </si>
  <si>
    <t xml:space="preserve">Dirección de Servicios Administrativos
Oficina Asesora de Comunicación y Prensa
</t>
  </si>
  <si>
    <t>Esquema de publicación actualizado</t>
  </si>
  <si>
    <t>Esquema de Publicación publicado</t>
  </si>
  <si>
    <t>Revisar y actualizar el Esquema de Publicación de la SED.</t>
  </si>
  <si>
    <t>Número de informes de Calidad en la respuesta publicados</t>
  </si>
  <si>
    <t xml:space="preserve">Informe mensual con los resultados obtenidos de la evaluación de calidad en las respuestas interpuestas en Bogotá te Escucha publicado en el Botón de Transparencia y Acceso a Información Pública
</t>
  </si>
  <si>
    <t> Medir mensualmente la calidad en las respuestas del Sistema Distrital de Quejas y Soluciones SDQS. (mes vencido)</t>
  </si>
  <si>
    <t xml:space="preserve">
Número de informes del nivel de oportunidad en las respuestas publicados </t>
  </si>
  <si>
    <t>Informe mensual del nivel de oportunidad publicado en el botón de Transparencia y Acceso a Información Pública.</t>
  </si>
  <si>
    <t>Realizar seguimiento mensual al nivel de oportunidad en la respuesta a las solicitudes. (mes vencido)</t>
  </si>
  <si>
    <t>Equipo técnico de la Política de Racionalización de Trámites</t>
  </si>
  <si>
    <t>Cantidad de trámites inscritos en SUIT/ Cantidad total de trámites de la entidad</t>
  </si>
  <si>
    <t>90% de trámites de la SED inscritos en el SUIT</t>
  </si>
  <si>
    <t>Aumentar el porcentaje de trámites inscritos en el Sistema Único de Información Trámites - SUIT.</t>
  </si>
  <si>
    <t>1.3</t>
  </si>
  <si>
    <t>Todas las dependencias</t>
  </si>
  <si>
    <t>Cada área, en lo que le corresponda, debe revisar y actualizar permanentemente la información en el botón de Transparencia y Acceso a Información Pública en el portal web de la Entidad, de acuerdo con lo estipulado en la Ley 1712 de 2014, Decreto 103 de 2015, Resolución 3564 de 2015 y las recomendaciones de la Oficina de Control Interno. Botón:
1. Mecanismos de contacto con el sujeto obligado 
2. Información de interés 
3. Estructura orgánica y talento humano 
4. Normatividad 
5. Presupuesto 
6. Planeación 
7. Control 
8. Contratación 
9. Trámites y servicios 
10. Instrumentos de gestión de información pública</t>
  </si>
  <si>
    <t>(Número de Informes realizados / Número de Informes Programados)*100</t>
  </si>
  <si>
    <r>
      <t>Realizar acompañamiento en  identificación y ejecución de las acciones de cualificación relacionadas con la prestación del servicio que hacen parte del Plan Institucional de Capacitación de la SED. Lo anterior en el marco de los temas que giran alrededor de l</t>
    </r>
    <r>
      <rPr>
        <i/>
        <sz val="8"/>
        <rFont val="Arial"/>
        <family val="2"/>
      </rPr>
      <t>a  "Vocación y Actitud de Servicio" y los "Protocolos de Atención Personal y Telefónica".</t>
    </r>
    <r>
      <rPr>
        <sz val="8"/>
        <rFont val="Arial"/>
        <family val="2"/>
      </rPr>
      <t xml:space="preserve">
</t>
    </r>
  </si>
  <si>
    <t xml:space="preserve">Realizar  11 informes de la operación en los tres (3) canales de atención de la SED durante la vigencia 
</t>
  </si>
  <si>
    <t>Realizar informes de la operación en los tres canales de atención de la SED (Presencial, Telefónico y Virtual)  donde se establecen las acciones de mejora correspondientes.</t>
  </si>
  <si>
    <t xml:space="preserve">
Realizar un Informe mensual  del Sistema Bogotá Te Escucha - SDQS, para la toma de decisiones que fortalezcan el Servicio Ciudadano. 
</t>
  </si>
  <si>
    <t>COMPONENTE 4. MECANISMOS PARA MEJORAR LA ATENCIÓN AL CIUDADANO 2020</t>
  </si>
  <si>
    <t>COMPONENTE 5. TRANSPARENCIA Y ACCESO A LA INFORMACIÓN PÚBLICA 2020</t>
  </si>
  <si>
    <t>COMPONENTE 6. INICIATIVAS ADICIONALES: GESTIÓN INTEGRA 2020</t>
  </si>
  <si>
    <t>PLAN ANTICORRUPCIÓN Y DE ATENCIÓN LA CIUDADANO SED 2020
COMPONENTE 2. RACIONALIZACIÓN DE TRÁMITES</t>
  </si>
  <si>
    <t xml:space="preserve">Dentro de los 10 días hábiles siguientes al corte:
15/05/2020
14/09/2020
18/01/2021
</t>
  </si>
  <si>
    <t>Efectuar seguimiento al Mapa de Riesgos de Corrupción 2020</t>
  </si>
  <si>
    <t>Realizar monitoreo al riesgo de
corrupción 2020</t>
  </si>
  <si>
    <t>1/02/2020 al 30/04/2020</t>
  </si>
  <si>
    <t xml:space="preserve">Oficina Asesora de Planeación, Oficina Asesora de Comunicación y Prensa y Directivos y líderes de procesos </t>
  </si>
  <si>
    <t xml:space="preserve">Nombre:acciones de socialización realizadas 
Formula: Número de acciones de socialización realizadas </t>
  </si>
  <si>
    <t xml:space="preserve">Acciones de socialización realizadas </t>
  </si>
  <si>
    <t xml:space="preserve">Socializar  a través de reuniones, correos, comunicaciones fisicas y/o digitales el Plan
Anticorrupción y de Atención al Ciudadano </t>
  </si>
  <si>
    <t>3.4</t>
  </si>
  <si>
    <t>Jefe Oficina Asesora de Planeación/Oficina Asesora de Comunicación y Prensa</t>
  </si>
  <si>
    <t xml:space="preserve">Nombre: Divulgación mapa de riesgos de corrupción
Formula: Número de medios de comunicación usados para divulgar el PACC </t>
  </si>
  <si>
    <t>Utilizar diferentes medios de comunicación  como (web, intranet, correo electronico, Televisores o   pantallas) para divulgar el PACC</t>
  </si>
  <si>
    <t>Divulgar por diferentes medios el Plan
Anticorrupción y de Atención al Ciudadano 2020 a sus grupos de valor y a la ciudadanía</t>
  </si>
  <si>
    <t>Nombre : Mapa de riesgos de corrupción 2020 consolidado
Fórmula: Un Documento Mapa de riesgos de corrupción 2020 consolidado</t>
  </si>
  <si>
    <t>Consolidar el borrador mapa de riesgo de corrupción 2020</t>
  </si>
  <si>
    <t>01/11/2019 al 30/11/2019</t>
  </si>
  <si>
    <t>Nombre: Taller realizado sobre mapa de riesgos de corrupción 2020
Fórmula: taller realizado</t>
  </si>
  <si>
    <t>Un  (1) taller con orientaciones para la construcción del mapa de riesgos de corrupción 2020</t>
  </si>
  <si>
    <t>Realizar taller con funcionarios y contratistas de las dependencias para la construcción del  mapa de riesgos de corrupción 2020</t>
  </si>
  <si>
    <t>01/02/2020
al 31/12/2020</t>
  </si>
  <si>
    <t>COMPONENTE  1. SEGUIMIENTO COMPONENTE  - MAPA DE RIESGOS DE CORRUPCIÓN 2020
 SEGUIMIENTO OFICINA DE CONTROL INTERNO</t>
  </si>
  <si>
    <t>COMPONENTE 3. RENDICIÓN DE CUENTAS 2020</t>
  </si>
  <si>
    <t>Enero a Diciembre de 2020</t>
  </si>
  <si>
    <t>Capacitación en rendición de cuentas y acceso a la información a Cabildantes, Contralores y Personeros estudiantiles</t>
  </si>
  <si>
    <t>Sesión de capacitación realizada con Cabildantes, Contralores y Personeros estudiantiles del Distrito</t>
  </si>
  <si>
    <t>A Septiembre de 2020</t>
  </si>
  <si>
    <t xml:space="preserve">Desarrollar el Foro Educativo Distrital
</t>
  </si>
  <si>
    <t xml:space="preserve">Un (1) Foro educativo distrital 
</t>
  </si>
  <si>
    <t xml:space="preserve">Foro educativo distrital desarrollado
</t>
  </si>
  <si>
    <t>Subsecretaría de Calidad y pertinencia / Subsecretaria de Integración Interistitucional.</t>
  </si>
  <si>
    <t>Enero a diciembre de 2020</t>
  </si>
  <si>
    <t>Junio y Diciembre de 2020</t>
  </si>
  <si>
    <t>Un (1) documento correspondiente al Informe de evaluación de la Gestión anual 2019</t>
  </si>
  <si>
    <t>Diciembre de 2020</t>
  </si>
  <si>
    <t>Una (1) sesión de capacitación con Cabildantes, Contralores y Personeros estudiantiles</t>
  </si>
  <si>
    <t>Dirección de Participación y Relaciones Interinstitucionales</t>
  </si>
  <si>
    <t>01/12/2019 al 30/12/2019</t>
  </si>
  <si>
    <r>
      <rPr>
        <b/>
        <sz val="11"/>
        <color theme="1"/>
        <rFont val="Calibri"/>
        <family val="2"/>
        <scheme val="minor"/>
      </rPr>
      <t xml:space="preserve">ACTIVIDAD DE CONTROL: </t>
    </r>
    <r>
      <rPr>
        <sz val="11"/>
        <color theme="1"/>
        <rFont val="Calibri"/>
        <family val="2"/>
        <scheme val="minor"/>
      </rPr>
      <t xml:space="preserve">
Acompañamiento en la  identificación y ejecución de las acciones de cualificación relacionadas con la prestación del servicio que hacen parte del Plan Institucional de Capacitación de la SED</t>
    </r>
  </si>
  <si>
    <t>•Informes
•Actas y/o listas de asistencia</t>
  </si>
  <si>
    <t>1/04/2020 - 31 /12/2020</t>
  </si>
  <si>
    <t>La Jefe de la Oficina de Servicio al Ciudadano y su equipo  de trabajo anualmente realizan acompañamiento en  identificación y ejecución de las acciones de cualificación relacionadas con la prestación del servicio que hacen parte del Plan Institucional de Capacitación de la SED, con el fin de garantizar que se aborden los temas que se requieren para la atención del servicio al ciudadano. Este acompañamiento se realiza  a través reuniones de la Oficina de Servicio al Ciudadano y el área de Talento Humano sobre el acompañamiento realizado a las capacitaciones.  
En caso de  no realizar el acompañamiento en la identificación y ejecución  de las acciones de cualificación relacionadas con la prestación del servicio  la Jefe de Servicio al Ciudadano requiere a su equipo para el cumplimiento de lo planeado . 
Como evidencia de la ejecución del control quedan los informes, actas y/o listas de asistencia</t>
  </si>
  <si>
    <t>EFICACIA: Acuerdos de servicio establecidos o actualizados.
EFICACIA: acompañamientos realizados a la ejecución de los temas de servicio al ciudadano en el Plan de Capacitación Institucional.
EFECTIVIDAD: número casos presentados de  beneficio en nombre propio o de un tercero relacionados con tramites y servicios.</t>
  </si>
  <si>
    <t>31/12/220</t>
  </si>
  <si>
    <r>
      <rPr>
        <b/>
        <sz val="11"/>
        <color theme="1"/>
        <rFont val="Calibri"/>
        <family val="2"/>
        <scheme val="minor"/>
      </rPr>
      <t>ACTIVIDAD DE CONTROL:</t>
    </r>
    <r>
      <rPr>
        <sz val="11"/>
        <color theme="1"/>
        <rFont val="Calibri"/>
        <family val="2"/>
        <scheme val="minor"/>
      </rPr>
      <t xml:space="preserve"> 
Aplicación de los Acuerdos de Servicio Definidos.
Creación o actualización de los acuerdos de servicios de acuerdo con la necesidad. </t>
    </r>
  </si>
  <si>
    <r>
      <rPr>
        <b/>
        <sz val="11"/>
        <rFont val="Calibri"/>
        <family val="2"/>
      </rPr>
      <t>•</t>
    </r>
    <r>
      <rPr>
        <sz val="11"/>
        <rFont val="Calibri"/>
        <family val="2"/>
        <scheme val="minor"/>
      </rPr>
      <t>Informes de la operación
•Acuerdos de servicio realizados</t>
    </r>
  </si>
  <si>
    <t xml:space="preserve">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generados o actualizados, dependendiendo de la necesidad. </t>
  </si>
  <si>
    <t>Falta de unificación de criterios de las  áreas que prestan servicios y/o información actuaizada oportunamente afectad la prestación de los serviciosa los ciudadanos.</t>
  </si>
  <si>
    <t>Posibilidad de recibir o solicitar cualquier dadiva o beneficio en nombre propio o de un tercero con el fin de atender las solicitudes de trámites y servicios fuera de los lineamientos establecidos.</t>
  </si>
  <si>
    <t>La Jefe de la Oficina de Control Disciplinario programa revision de procesos , del sistema de informacion disciplinaria con las personas asignadas, de forma mensual y evaluacion cada cuatro meses de estos controles</t>
  </si>
  <si>
    <t xml:space="preserve">Mala Imagen de la oficina y la SED.
</t>
  </si>
  <si>
    <t xml:space="preserve">
Trafico de intereses o influencias particulares o politicas </t>
  </si>
  <si>
    <t>Manipulacion en las decisiones de los procesos disciplinarios para beneficio particular o de un tercero</t>
  </si>
  <si>
    <t>Falta de recurso tecnológica que permita la administración de los proceso establecidos en la Gestión Documental</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</si>
  <si>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Ejecutar el cronograma de transferencias primarias documentales</t>
    </r>
  </si>
  <si>
    <t>01/01/2020al 31/12/2020</t>
  </si>
  <si>
    <t>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t>
  </si>
  <si>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t>
    </r>
  </si>
  <si>
    <t>Plan Institucional de Capacitaciones - PIC
Material de la capacitación
Listado de asistencia
Evaluación del taller</t>
  </si>
  <si>
    <t xml:space="preserve"> 01/02/2020al 31/12/2020</t>
  </si>
  <si>
    <t>Director de Servicios Administrativo</t>
  </si>
  <si>
    <t xml:space="preserve">Incumplimiento de objetivos
Pérdida de confianza en la institución.
Investigaciones
Perdida de información 
</t>
  </si>
  <si>
    <t>Posibilidad de recibir o solicitar cualquier dádiva o beneficio  a nombre propio o de terceros para manejar o manipulacion de los expedientes documentales de la entidadManipulacion en las decisiones de los procesos disciplinarios para beneficio particular o de un tercero</t>
  </si>
  <si>
    <r>
      <rPr>
        <b/>
        <sz val="11"/>
        <color theme="1"/>
        <rFont val="Calibri"/>
        <family val="2"/>
        <scheme val="minor"/>
      </rPr>
      <t xml:space="preserve">EFICACIA: </t>
    </r>
    <r>
      <rPr>
        <sz val="11"/>
        <color theme="1"/>
        <rFont val="Calibri"/>
        <family val="2"/>
        <scheme val="minor"/>
      </rPr>
      <t xml:space="preserve">Verificación de Requisitos  para Vinculaciones </t>
    </r>
    <r>
      <rPr>
        <b/>
        <sz val="11"/>
        <color theme="1"/>
        <rFont val="Calibri"/>
        <family val="2"/>
        <scheme val="minor"/>
      </rPr>
      <t xml:space="preserve">
EFECTIVIDAD: </t>
    </r>
    <r>
      <rPr>
        <sz val="11"/>
        <color theme="1"/>
        <rFont val="Calibri"/>
        <family val="2"/>
        <scheme val="minor"/>
      </rPr>
      <t xml:space="preserve">Verificación de vinculaciones de acuerdo con los procedimientos establecidos por la Oficina de Personal.
</t>
    </r>
  </si>
  <si>
    <t>Los profesionales encargados de la Vinculación Docente, por demanda, verifica que el personal docente cumpla con los requisitos para su posterior nombramiento y vinculación, a través de el cruce de información entre los documentos aportados y la solicitada, en caso de presentarse inconsistencias, se rechaza la postulación y se notifica por correo electronico la negación por inconsistencias , liberando nuevamente la vacante.</t>
  </si>
  <si>
    <r>
      <t xml:space="preserve">ACCION DE CONTINGENCIA: 
ACCION DE CONTINGENCIA: </t>
    </r>
    <r>
      <rPr>
        <sz val="10"/>
        <color theme="1"/>
        <rFont val="Arial"/>
        <family val="2"/>
      </rPr>
      <t xml:space="preserve">Una vez se materialice el riesgo se realizaran las gestiones para establecer la trazabilidad del tramite y definir las responsabilidad frente a la falta, esto a partir de las bases de </t>
    </r>
  </si>
  <si>
    <t xml:space="preserve">EFICACIA .
Prestaciones actuadas/prestaciones radicadas*100
EFECTIVIDAD:
Ordenes de pago y Prestaciones enviadas  en los terminos de ley para pago o estudio por primera vez a la Fiduprevisora/prestaciones radicadas*100
</t>
  </si>
  <si>
    <t>Profesional Encargado</t>
  </si>
  <si>
    <r>
      <rPr>
        <b/>
        <sz val="10"/>
        <color theme="1"/>
        <rFont val="Arial"/>
        <family val="2"/>
      </rPr>
      <t>ACTIVIDAD DE CONTROL:</t>
    </r>
    <r>
      <rPr>
        <sz val="10"/>
        <color theme="1"/>
        <rFont val="Arial"/>
        <family val="2"/>
      </rPr>
      <t xml:space="preserve">  
Realizar seguimiento periodico al tramite de las solicitudes de prestaciones sociales mediante el cruce de bases de datos, con el fin de establecer acciones de contigencia o priorizacion dentro del area para evitar materializar el riesgo  </t>
    </r>
  </si>
  <si>
    <t xml:space="preserve">Posibilidad de recibir o solicitar cualquier dádiva o beneficio  con el fin de   tramitar prestaciones sociales en  pro de  favorecer un tercero
</t>
  </si>
  <si>
    <r>
      <t xml:space="preserve">ACCION DE CONTINGENCIA: ( aquí va la descripción de la acción de contingencia)
</t>
    </r>
    <r>
      <rPr>
        <sz val="10"/>
        <color theme="1"/>
        <rFont val="Arial"/>
        <family val="2"/>
      </rPr>
      <t xml:space="preserve">Una vez se materialice el riesgo se realizaran las gestiones para informar la situación a las Oficinas de Contol Interno y Control Disciplinario Interno. Convocar mesas de trabajo con las áreas involucradas con el fin de  analizar la situación presentada y definir las acciones de mejora. </t>
    </r>
  </si>
  <si>
    <t>EFICACIA:  
 Novedades efectivamente corregidas / Seguimiento de las inconsistencias reportadas X 100
EFECTIVIDAD: 
Presupuesto ejecutado nóminas del mes /Presupuesto Asignado para la nómina vigencia 2020 X 100</t>
  </si>
  <si>
    <t>El grupo de colaboradores de la oficina de nómina en cabeza de funcionarios de planta y contratistas, mensualmente, compara la información cargada en el sharepoint por las areas responsables vs lo existente en el sistema Integrado para la Gestión de Talento Humano y Nómina, sobre aquellas novedades que presenten discrepancias, se procede a notificar a través de correo electronico soportado con los pantallazos y consultas realizadas, al encargado de alimentar el sistema de novedades, para su corrección pertinente.</t>
  </si>
  <si>
    <t>Detrimento patrimonial.
Perdida de credibilidad.
Inicio de procesos disciplinarios y penales</t>
  </si>
  <si>
    <r>
      <rPr>
        <b/>
        <sz val="11"/>
        <color theme="1"/>
        <rFont val="Calibri"/>
        <family val="2"/>
        <scheme val="minor"/>
      </rPr>
      <t>ACTIVIDAD DE CONTROL:</t>
    </r>
    <r>
      <rPr>
        <sz val="11"/>
        <color theme="1"/>
        <rFont val="Calibri"/>
        <family val="2"/>
        <scheme val="minor"/>
      </rPr>
      <t xml:space="preserve"> erificar que el Formato otorgar acceso a los sistemas de información cumpla con los requisitos establecidos de acuerdo al perfil de usuario , rol y competencia</t>
    </r>
  </si>
  <si>
    <r>
      <rPr>
        <b/>
        <sz val="11"/>
        <color theme="1"/>
        <rFont val="Calibri"/>
        <family val="2"/>
        <scheme val="minor"/>
      </rPr>
      <t xml:space="preserve">ACTIVIDAD DE CONTROL: </t>
    </r>
    <r>
      <rPr>
        <sz val="11"/>
        <color theme="1"/>
        <rFont val="Calibri"/>
        <family val="2"/>
        <scheme val="minor"/>
      </rPr>
      <t>Visitas aleatorias de verificaciòn al 7% de los inventarios</t>
    </r>
  </si>
  <si>
    <t>“El Director de Dotaciones Escolares y su equipo de trabajo efectuarán verificación aleatoria del 7% de las actualizaciones de inventario de bienes muebles para las 458 dependencias del nivel central, las direcciones locales de educación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</si>
  <si>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t xml:space="preserve">ACCION DE CONTINGENCIA: </t>
    </r>
    <r>
      <rPr>
        <sz val="11"/>
        <color theme="1"/>
        <rFont val="Calibri"/>
        <family val="2"/>
        <scheme val="minor"/>
      </rPr>
      <t>Comunicar a la instancia competente para iniciar  la investigación  disciplinaria, fiscal o penal según el caso</t>
    </r>
  </si>
  <si>
    <t>Director(a) de Cobertura</t>
  </si>
  <si>
    <r>
      <t xml:space="preserve">ACTIVIDAD DE CONTROL: </t>
    </r>
    <r>
      <rPr>
        <sz val="11"/>
        <color theme="1"/>
        <rFont val="Calibri"/>
        <family val="2"/>
        <scheme val="minor"/>
      </rPr>
      <t>Seguimiento y control a los usuarios del sistema SIMAT con el perfil y compromiso etico requeridos.</t>
    </r>
  </si>
  <si>
    <t>Director (a) de Cobertura</t>
  </si>
  <si>
    <t xml:space="preserve">La Directora de cobertura y su equipo de trabajo programan la verificación y seguimiento a las instituciones educativas pertenecientes a la matrícula oficial del distrito. Se evalúa el proceso de gestión de la cobertura  en los meses de febrero - marzo, mayo - junio y julio - agosto de  acuerdo con lo establecido en la resolución 1760 de 2019,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</si>
  <si>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Investigaciones legales y generación de mala imagen Institucional, 
Desvìo de los beneficios hacia grupos poblacionales sin el lleno de los requisitos establecidos.</t>
  </si>
  <si>
    <t>Falta de rigor de las IED en la aplicación del procedimiento establecido en la resolucion de gestion de la cobertura educativa.</t>
  </si>
  <si>
    <t xml:space="preserve">EFECTIVIDAD: Número de beneficiarios  con el lleno de los requsitos en el programa de subsidios escolares auditados / Número total de beneficiarios de subsidios escolares  auditadosX 100%
</t>
  </si>
  <si>
    <r>
      <t xml:space="preserve">ACTIVIDAD DE CONTROL: </t>
    </r>
    <r>
      <rPr>
        <sz val="11"/>
        <color theme="1"/>
        <rFont val="Calibri"/>
        <family val="2"/>
        <scheme val="minor"/>
      </rPr>
      <t>Realización de una auditoria que valide la información de los beneficiarios de subsidios escolares del programa de movilidad escolar.</t>
    </r>
  </si>
  <si>
    <t>EFICACIA: número de beneficiarios  para las modalidades de rutas y subsidio del programa de movilidad escolar inscritos a traves de la pagina web de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</si>
  <si>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Director de Bienestar Estudiantil.
</t>
  </si>
  <si>
    <r>
      <t xml:space="preserve">ACTIVIDAD DE CONTROL: </t>
    </r>
    <r>
      <rPr>
        <sz val="11"/>
        <color theme="1"/>
        <rFont val="Calibri"/>
        <family val="2"/>
        <scheme val="minor"/>
      </rPr>
      <t xml:space="preserve">Inscripción y validación de la información a traves de la página de la SED para los benficiarios del subsidios y rutas de movilidad escolar. </t>
    </r>
  </si>
  <si>
    <t xml:space="preserve">Manual operativo 
Evidencia de herramienta tecnológica
Base de datos registros de inscripción
</t>
  </si>
  <si>
    <t>El Director de Bienestar Estudiantil y su equipo de trabajo habilitan para la vigencia los mecanismos para el registro de las solicitudes de los estudiantes pertenecientes a la matricula oficial del Distrito que se inscriben a través de la página web de la Secretaria de Educación, para acceder  al programa de movilidad escolar . El programa de movilidad escolar cuenta con un manual operativo que define los criterios de asignación,  los cuales son aplicados a través de herramientas tecnológicas implementadas por el programa. Como evidencia quedan los registros de inscripción en el aplicativo.   En caso de que se encuentre alguna asignación del beneficio sin el cumplimiento de los requisitos,  se suspende el beneficio y se  pondrá en conocimiento de los instancias competentes.</t>
  </si>
  <si>
    <r>
      <t xml:space="preserve">EFICACIA:    </t>
    </r>
    <r>
      <rPr>
        <sz val="11"/>
        <color theme="1"/>
        <rFont val="Calibri"/>
        <family val="2"/>
        <scheme val="minor"/>
      </rPr>
      <t xml:space="preserve">Número de PAS con decisión definitiva y revisados por líder del grupo / Número total de PAS con decisión definitiva*100.    </t>
    </r>
    <r>
      <rPr>
        <b/>
        <sz val="11"/>
        <color theme="1"/>
        <rFont val="Calibri"/>
        <family val="2"/>
        <scheme val="minor"/>
      </rPr>
      <t xml:space="preserve">           EFECTIVIDAD:  </t>
    </r>
    <r>
      <rPr>
        <sz val="11"/>
        <color theme="1"/>
        <rFont val="Calibri"/>
        <family val="2"/>
        <scheme val="minor"/>
      </rPr>
      <t xml:space="preserve">Número de PAS. con seguimiento / Total de PAS en curso*100
</t>
    </r>
  </si>
  <si>
    <r>
      <t xml:space="preserve">ACTIVIDAD DE CONTROL:  </t>
    </r>
    <r>
      <rPr>
        <sz val="11"/>
        <color theme="1"/>
        <rFont val="Calibri"/>
        <family val="2"/>
        <scheme val="minor"/>
      </rPr>
      <t>Revisar y verificar  las etapas procesales de los PAS en la bases de datos y revisar los actos  administrativos que se sustancian los abogados</t>
    </r>
  </si>
  <si>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</si>
  <si>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</si>
  <si>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 xml:space="preserve">ACTIVIDAD DE CONTROL: Se realizará la solicitud de la justificación correspondiente y su inmediata aplicación.  
</t>
  </si>
  <si>
    <t xml:space="preserve">
 Consolidado mensual de registros de divulgacion de información en los canales  competencia de la OACP   y las comunicaciones  al responsable de la gestión de la información  en caso de  que no se aplique el control.</t>
  </si>
  <si>
    <t>ACTIVIDAD DE CONTROL: Se notifica a las instancias de control a que haya lugar para las respectivas investigaciones.</t>
  </si>
  <si>
    <r>
      <rPr>
        <b/>
        <sz val="11"/>
        <color theme="1"/>
        <rFont val="Calibri"/>
        <family val="2"/>
        <scheme val="minor"/>
      </rPr>
      <t xml:space="preserve">ACTIVIDAD DE CONTROL: </t>
    </r>
    <r>
      <rPr>
        <sz val="11"/>
        <color theme="1"/>
        <rFont val="Calibri"/>
        <family val="2"/>
        <scheme val="minor"/>
      </rPr>
      <t>Procesos precontractuales presentados al Comite de Contratación de la SED</t>
    </r>
  </si>
  <si>
    <t xml:space="preserve">Falta de controles en la custodia de la informacion de los procesos </t>
  </si>
  <si>
    <r>
      <rPr>
        <b/>
        <sz val="11"/>
        <color theme="1"/>
        <rFont val="Calibri"/>
        <family val="2"/>
        <scheme val="minor"/>
      </rPr>
      <t>ACTIVIDAD DE CONTROL:</t>
    </r>
    <r>
      <rPr>
        <sz val="11"/>
        <color theme="1"/>
        <rFont val="Calibri"/>
        <family val="2"/>
        <scheme val="minor"/>
      </rPr>
      <t xml:space="preserve"> Revisión y actualizacion de los  estudios previos de acuerdo a la legislacion vigente y las directrices de la entidad. </t>
    </r>
  </si>
  <si>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</si>
  <si>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GESTIÓN CONTRACTUAL v8. OBJETTIVO:
Apoyar la materialización de la actividad contractual en sus distintas etapas, para que la entidad atienda las necesidades públicas que corresponde a su ámbito de gestión en el marco de la normatividad vigente</t>
  </si>
  <si>
    <t>01/02/2020 al 31/12/2020</t>
  </si>
  <si>
    <t xml:space="preserve">EFICACIA: número de visitas a IED con acta a fin de validar la ejecución del programa de alimentacion escolar  /Total de IED beneficiarias para realizar las visitas  X100%
EFECTIVIDAD: Número de visitas a las IED sin novedades en la prestación del programa de alimentación escolar / Número numero de visitas realizadas X 100%
</t>
  </si>
  <si>
    <r>
      <rPr>
        <b/>
        <sz val="11"/>
        <color theme="1"/>
        <rFont val="Calibri"/>
        <family val="2"/>
        <scheme val="minor"/>
      </rPr>
      <t xml:space="preserve">ACTIVIDAD DE CONTROL: </t>
    </r>
    <r>
      <rPr>
        <sz val="11"/>
        <color theme="1"/>
        <rFont val="Calibri"/>
        <family val="2"/>
        <scheme val="minor"/>
      </rPr>
      <t>Visitas de seguimiento a IED, realizadas por el equipo territorial de la DBE o la Interventoria del PAE</t>
    </r>
  </si>
  <si>
    <t xml:space="preserve"> 01/01/2020al 31/12/2020</t>
  </si>
  <si>
    <t>El Director de Bienestar El Director de Bienestar Estudiantil  a través  del apoyo del equipo  del programa de alimentación escolar o la interventoria,  realizan  visitas de seguimiento  y monitoreo a las IED  para verificar las condiciones de entrega de los productos y servicios contratados en el Programa de Alimentación, una vez al año por IED.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como evidencia de la actividad de control  los informes o actas de visita.</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</si>
  <si>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supervisor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</si>
  <si>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r>
      <t xml:space="preserve">Toma de decisiones por parte de los funcionarios y/o contratistas de la Oficina de Nómina, basadas en intereses particulares, dádivas, presiones indebidas o amenazas por parte de </t>
    </r>
    <r>
      <rPr>
        <sz val="11"/>
        <color rgb="FF00B050"/>
        <rFont val="Calibri"/>
        <family val="2"/>
        <scheme val="minor"/>
      </rPr>
      <t>terceros</t>
    </r>
  </si>
  <si>
    <t>Evitar el Riesgo, Reducir el Riesgo, Compartir el Riesgo</t>
  </si>
  <si>
    <t>Seguimiento Diciembre</t>
  </si>
  <si>
    <t>PRIMER SEGUIMIENTO  A 30 DE ABRIL DE 2020</t>
  </si>
  <si>
    <t>2.3</t>
  </si>
  <si>
    <t>SEGUIMIENTO CORTE ABRIL 2020</t>
  </si>
  <si>
    <t>ACTIVIDADES ADELANTADAS</t>
  </si>
  <si>
    <t>DESCRIPCIÓN DE LAS EVIDENCIAS</t>
  </si>
  <si>
    <t>Segundo semestre de 2020</t>
  </si>
  <si>
    <t xml:space="preserve">Abril y Octubre 2020
</t>
  </si>
  <si>
    <t>Socializar el borrador del Mapa de Riesgos de Corrupción 2020 en página web SED</t>
  </si>
  <si>
    <t>30/12/2019 al 07/01/2020</t>
  </si>
  <si>
    <t>Publicar el Mapa de Riesgos de Corrupción definitivo 2020 en la pàgina web de la SED</t>
  </si>
  <si>
    <t>Un (1) Mapa de Riesgos de Corrupción 2020 borrador socializado en página web SED</t>
  </si>
  <si>
    <t>Nombre: Mapa de Riesgos de Corrupción 2020 borrador socializado  en la página de la SED
Fórmula: Un documento Mapa de riesgos de corrupción borrador socializado en página web SED</t>
  </si>
  <si>
    <t>Un (1) Mapa de Riesgos de Corrupción 2020 definitivo publicado</t>
  </si>
  <si>
    <t>Nombre: Publicación mapa de riesgos de corrupción 2020
Fórmula: Mapa de Riesgos de Corrupción 2020 definitivo Publicado en la Página de la SED</t>
  </si>
  <si>
    <t>31/01/2020 al 30/04/2020</t>
  </si>
  <si>
    <t>Nombre: Monitoreo llevados a cabo
Fórmula: cantidad de monitoreos realizados al mapa de riesgos de corrupción 2020</t>
  </si>
  <si>
    <t xml:space="preserve">
1-8 de mayo de 2020
1-7 septiembre de 2020
1-12 enero de 2021
</t>
  </si>
  <si>
    <t xml:space="preserve">Un (1) documento correspondiente a la Estrategia de Rendición de Cuentas de la entidad
</t>
  </si>
  <si>
    <t xml:space="preserve">Porcentaje de Informes de gestión y documentos publicados
</t>
  </si>
  <si>
    <t>1. Detrimento patrimonial.
2. Investigaciones disciplinarias, fiscales y penales
3.Destinación indebida de los recursos publicos en beneficio de terceros.  
4.Entorpecimiento de las actividades y objetivos de los procesos de la Subsecretaría.
5. Pérdida de imagen positiva y credibilidad de la entidad.</t>
  </si>
  <si>
    <t>Con una periodicidad trimestral se realizarán mesas de trabajo conformadas por los Directores, abogado(s) y financiero(s) de la Subsecretaria de Calidad y Pertinencia,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y se tomaran las acciones pertinentes, dejando como evidencia actas de las mesas de trabajo realizadas.</t>
  </si>
  <si>
    <t xml:space="preserve"> 01/05/2020 al 31/12/2020</t>
  </si>
  <si>
    <t>-Las listas de asistencia y Actas de las mesas de trabajo.</t>
  </si>
  <si>
    <t xml:space="preserve">ACTIVIDAD DE CONTROL: ACTIVIDAD DE CONTROL: Se realizaran reuniones de seguimiento (cuatrimestralmente)con el fin de verificar el avance del cumplimiento.
</t>
  </si>
  <si>
    <t>EFICACIA:Numero de mesas de trabajo realizadas
EFECTIVIDAD: Número de casos presentados de manipulacion de la informacion o documentacion.</t>
  </si>
  <si>
    <t>ACCIÓN DE CONTIGENCIA: 
1. El director de cada Dirección comunicará a la instancia competente para iniciar la investigación disciplinaria, fiscal o penal según el caso.</t>
  </si>
  <si>
    <t>Garantizar la participación de 20 funcionarios administrativos, 2 Directivos docentes y 13 Docentes de los tres nivles de la Entidad dentro del Grupo de Gestión Êtica SED.</t>
  </si>
  <si>
    <t xml:space="preserve">
Garantizar la divulgación del 100 % de las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
</t>
  </si>
  <si>
    <t xml:space="preserve"> 
Posibilidad de divulgar  información incompleta, confusa e inoportuna a través de los medios y canales competencia de la OACP  para beneficio de un   tercero o  para intereses particulares . </t>
  </si>
  <si>
    <t>El jefe de la OACP  y su equipo de trabajo  formula e implementa una  campaña o estrategia de comunicación, con acciones de divulgación cuatrimestral, de los diferentes lineamientos (manuales, protocolos etc ) que definen  el  manejo adecuado  de la información,  los  canales y medios de comunicación  en la entidad  asi mismo sobre  la importancia de  mantener comportamientos integros en la gestión de la información y las consecuencias de su manejo indebido. En caso de que se identifiqun  servidores que no apliquen los lineamientos y procedimientos  divulgados, manipulando la información para beneficio de un tercero o interés particular, se notifica a las instancias de control a que haya lugar para las respectivas investigaciones. Como evidencias estan  el brief de la campaña o estrategia a divulgar, links de divulgación,   pantallazos de publicaciones realizadas, piezas de comunicación  y el oficio de notificación a la instancia de control o investigación que corresponda en caso de que haya lugar.</t>
  </si>
  <si>
    <t xml:space="preserve">La jefe de la Oficina de Comunicación y Prensa junto con el profesional asignado, realiza la  verificación del cumplimiento del   protocolo de publicación de información  a cargo de la OACP con un  seguimiento mensual a las publicaciones realizadas . En caso de que se identifique que  los responsables no lo apliquen, se realizará la solicitud de la justificación correspondiente y su inmediata aplicación. Como evidencias quedan los  registros de divulgacion en los canales  competencia de la OACP y las comunicaciones  al responsable de la gestión de la información  </t>
  </si>
  <si>
    <t xml:space="preserve"> Brief de la campaña o estrategia a divulgar, links de divulgación,   pantallazos de publicaciones realizadas, piezas de comunicación  y  oficio de notificación a la instancia de control o investigación que corresponda en caso de que haya lugar.</t>
  </si>
  <si>
    <t xml:space="preserve">EFICACIA:
Acciones de divulgación cuatrimestral implementadas /Acciones de divulgación cuatrimestral formuladas
EFECTIVIDAD: 
Número de casos presentados de uso  indebido de la información divulgada a través de los medios y canales digitales  de competencia de la OACP para favorecer intereses particulares. </t>
  </si>
  <si>
    <t xml:space="preserve">Manipulación de la información oficial  y/o   incumplimiento de los  lineamientos, protocolos  y/o procedimientos  de gestión de la comunicación e informacion de la  Entidad  por parte de los servidores responsables de la gestión de la información. 
</t>
  </si>
  <si>
    <t>Falta de controles administrativos en el proceso de revisión a  la  publicación de información en los canales competencia de la OACP</t>
  </si>
  <si>
    <t xml:space="preserve"> -Deficiente seguimiento y control de la actividad contractual por parte del superior jerárquico.
- Falta de control sobre las acciones que pretendan manipulan o alterar las especificaciones técnicas, criterios habilitantes o los criterios de ponderación de los procesos de contratación.
-Presión o acción coercitiva sobre las acciones de los funcionarios o contratistas de las Direcciones por parte de terceros, con el fin de manipular la informacion o documentacion contractual para beneficio propio o de un tercero.   
-Soporte documental insuficiente durante el  proceso de contratación.</t>
  </si>
  <si>
    <t>El profesional designado por el jefe de la Oficina, realiza revisión mensual  de los informes presentados por los apoderados  externos de la SED , validando que las actuaciones procesales reportadas coincidan con los registros físicos, así como con los registros del Sistema de Información de los Procesos Judiciales SIPROJ WEB   y rama judicial.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</si>
  <si>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En caso de incumplimiento por parte de los apoderados, el jefe de la Oficina requiere informe escrito   a los mismos, sobre la omisión.  Como evidencia se tienen las alertas de la vigilancia Legis Office , reporte de los procesos  judiciales vigilados.</t>
  </si>
  <si>
    <t>Los informes presentados, las comunicaciones remitidas o correos electrónicos de revisiòn de informes.</t>
  </si>
  <si>
    <r>
      <t xml:space="preserve">ACTIVIDAD DE CONTROL: </t>
    </r>
    <r>
      <rPr>
        <sz val="11"/>
        <rFont val="Calibri"/>
        <family val="2"/>
        <scheme val="minor"/>
      </rPr>
      <t>Revisión y validación de informes  mensuales  con reporte de actuaciones procesales por el jefe de la Oficina Jurídica  y el profesional de apoyo a la supervisión</t>
    </r>
  </si>
  <si>
    <t>El(la) Director(a)  de Servicios Administrativos  y el profesional asignado revisará con las areas involucradas los requisitos y condiciones tècnicas contenidas en los documentos que soportan cada proceso contractual,  permitiendo la pluralidad de oferentes y la objetividad del proceso. En caso de  no realizar la actividad de control la Directora de Servicios Administrativos enviara comunicación al respecto para su cumplimiento. Como soporte se suscribiran las actas de las mesas de trabajo que se lleven a cabo entre la oficina de apoyo precontractual y los responsables tècnicos del proceso de la DSA, en las cuales se dejarà evidencia de la verificacion de los requisitos y condiciones de cada proceso.</t>
  </si>
  <si>
    <t>EFICACIA: numero de estudios previos ajustados /numero de procesos adelantados  X 100%
EFECTIVIDAD: Número de procesos presentados a comite de contratacion  / Número de procesos del area durante la vigencia X 100%</t>
  </si>
  <si>
    <t xml:space="preserve">Actas de reuniones </t>
  </si>
  <si>
    <t>El(La) Director(a) de Servicios Administrativos y los profesionales responsables de la estructuracion de los procesos y acompañamiento en las etapas precontractuales y contractuales de los mismos, firmaran el pacto de probidad, mediante el cual manifiestan que no existe interés particular y directo en la regulación, gestión, control o decisión sobre el proceso, que adelantan bajo su responsabilidad. En caso de  no realizar la actividad de control la Directora de Servicios Administrativos enviara comunicación al respecto para su cumplimiento. como soporte se suscribiran los respectivos pactos  de probidad.</t>
  </si>
  <si>
    <t>Pactos  de probidad</t>
  </si>
  <si>
    <t>Realizar diálogo ciudadano con diferentes grupos de interés y ciudadanía en general</t>
  </si>
  <si>
    <t xml:space="preserve">
Un (1) Diálogo ciudadano</t>
  </si>
  <si>
    <t>Diálogo ciudadano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</si>
</sst>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9">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b/>
      <sz val="12"/>
      <color rgb="FF000000"/>
      <name val="Arial"/>
      <family val="2"/>
    </font>
    <font>
      <sz val="12"/>
      <color rgb="FF000000"/>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Calibri"/>
      <family val="2"/>
      <scheme val="minor"/>
    </font>
    <font>
      <sz val="8"/>
      <name val="Arial"/>
      <family val="2"/>
    </font>
    <font>
      <sz val="10"/>
      <color indexed="8"/>
      <name val="SansSerif"/>
    </font>
    <font>
      <sz val="10"/>
      <color indexed="8"/>
      <name val="Arial"/>
      <family val="2"/>
    </font>
    <font>
      <b/>
      <sz val="9"/>
      <color indexed="8"/>
      <name val="Arial"/>
      <family val="2"/>
    </font>
    <font>
      <sz val="9"/>
      <color indexed="8"/>
      <name val="Arial"/>
      <family val="2"/>
    </font>
    <font>
      <b/>
      <sz val="14"/>
      <color indexed="8"/>
      <name val="Arial"/>
      <family val="2"/>
    </font>
    <font>
      <b/>
      <sz val="9"/>
      <color indexed="59"/>
      <name val="Arial"/>
      <family val="2"/>
    </font>
    <font>
      <sz val="11"/>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
      <sz val="8"/>
      <color rgb="FFFF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i/>
      <sz val="8"/>
      <name val="Arial"/>
      <family val="2"/>
    </font>
    <font>
      <sz val="10"/>
      <name val="Calibri"/>
      <family val="2"/>
      <scheme val="minor"/>
    </font>
    <font>
      <sz val="10"/>
      <name val="SansSerif"/>
    </font>
    <font>
      <b/>
      <sz val="11"/>
      <name val="Calibri"/>
      <family val="2"/>
    </font>
    <font>
      <sz val="12"/>
      <color theme="1"/>
      <name val="Arial"/>
      <family val="2"/>
    </font>
    <font>
      <sz val="11"/>
      <color theme="0"/>
      <name val="Calibri"/>
      <family val="2"/>
      <scheme val="minor"/>
    </font>
    <font>
      <sz val="11"/>
      <color rgb="FF00B050"/>
      <name val="Calibri"/>
      <family val="2"/>
      <scheme val="minor"/>
    </font>
    <font>
      <b/>
      <sz val="10"/>
      <color indexed="8"/>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0" fontId="12" fillId="0" borderId="0"/>
    <xf numFmtId="0" fontId="18" fillId="0" borderId="0"/>
    <xf numFmtId="9" fontId="12" fillId="0" borderId="0" applyFont="0" applyFill="0" applyBorder="0" applyAlignment="0" applyProtection="0"/>
    <xf numFmtId="0" fontId="20" fillId="0" borderId="0" applyNumberFormat="0" applyFill="0" applyBorder="0" applyAlignment="0" applyProtection="0"/>
    <xf numFmtId="0" fontId="38" fillId="0" borderId="0"/>
    <xf numFmtId="0" fontId="12" fillId="0" borderId="0"/>
  </cellStyleXfs>
  <cellXfs count="1279">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5" fillId="0" borderId="1" xfId="0" applyFont="1" applyFill="1" applyBorder="1" applyAlignment="1">
      <alignment vertical="center" wrapText="1"/>
    </xf>
    <xf numFmtId="0" fontId="5" fillId="0" borderId="1" xfId="0" applyFont="1" applyFill="1" applyBorder="1" applyAlignment="1">
      <alignment vertical="center"/>
    </xf>
    <xf numFmtId="0" fontId="12" fillId="0" borderId="0" xfId="1"/>
    <xf numFmtId="0" fontId="24" fillId="0" borderId="0" xfId="1" applyFont="1"/>
    <xf numFmtId="0" fontId="25" fillId="0" borderId="52" xfId="1" applyFont="1" applyFill="1" applyBorder="1" applyAlignment="1">
      <alignment horizontal="justify" vertical="center" wrapText="1"/>
    </xf>
    <xf numFmtId="0" fontId="25" fillId="0" borderId="50" xfId="1" applyFont="1" applyBorder="1" applyAlignment="1">
      <alignment horizontal="justify" vertical="center" wrapText="1"/>
    </xf>
    <xf numFmtId="0" fontId="25" fillId="0" borderId="50" xfId="1" applyFont="1" applyFill="1" applyBorder="1" applyAlignment="1">
      <alignment horizontal="justify" vertical="center" wrapText="1"/>
    </xf>
    <xf numFmtId="0" fontId="25" fillId="0" borderId="48" xfId="1" applyFont="1" applyFill="1" applyBorder="1" applyAlignment="1">
      <alignment horizontal="justify" vertical="center" wrapText="1"/>
    </xf>
    <xf numFmtId="0" fontId="25" fillId="0" borderId="2" xfId="1" applyFont="1" applyBorder="1" applyAlignment="1">
      <alignment horizontal="left" vertical="center" wrapText="1"/>
    </xf>
    <xf numFmtId="0" fontId="25" fillId="0" borderId="47" xfId="1" applyFont="1" applyBorder="1" applyAlignment="1">
      <alignment horizontal="justify" vertical="center" wrapText="1"/>
    </xf>
    <xf numFmtId="0" fontId="6" fillId="0" borderId="21" xfId="1" applyFont="1" applyFill="1" applyBorder="1" applyAlignment="1">
      <alignment vertical="center" wrapText="1"/>
    </xf>
    <xf numFmtId="0" fontId="25" fillId="0" borderId="38" xfId="1" applyFont="1" applyBorder="1" applyAlignment="1">
      <alignment horizontal="justify" vertical="center" wrapText="1"/>
    </xf>
    <xf numFmtId="0" fontId="6" fillId="2" borderId="0" xfId="6" applyFont="1" applyFill="1"/>
    <xf numFmtId="0" fontId="6" fillId="0" borderId="0" xfId="6" applyFont="1"/>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21" fillId="8" borderId="12" xfId="6" applyFont="1" applyFill="1" applyBorder="1" applyAlignment="1" applyProtection="1">
      <alignment horizontal="center" vertical="center" wrapText="1"/>
    </xf>
    <xf numFmtId="0" fontId="21" fillId="8" borderId="13" xfId="6" applyFont="1" applyFill="1" applyBorder="1" applyAlignment="1" applyProtection="1">
      <alignment horizontal="center" vertical="center" wrapText="1"/>
    </xf>
    <xf numFmtId="0" fontId="17" fillId="8" borderId="13" xfId="6" applyFont="1" applyFill="1" applyBorder="1" applyAlignment="1">
      <alignment horizontal="center" vertical="center"/>
    </xf>
    <xf numFmtId="0" fontId="17" fillId="8" borderId="7" xfId="6" applyFont="1" applyFill="1" applyBorder="1" applyAlignment="1">
      <alignment horizontal="center" vertical="center"/>
    </xf>
    <xf numFmtId="0" fontId="12" fillId="0" borderId="0" xfId="6"/>
    <xf numFmtId="0" fontId="36" fillId="7" borderId="47" xfId="6" applyFont="1" applyFill="1" applyBorder="1" applyAlignment="1">
      <alignment horizontal="center" vertical="center" textRotation="90"/>
    </xf>
    <xf numFmtId="0" fontId="25" fillId="0" borderId="62" xfId="5" applyFont="1" applyFill="1" applyBorder="1" applyAlignment="1">
      <alignment horizontal="justify" vertical="center" wrapText="1"/>
    </xf>
    <xf numFmtId="0" fontId="25" fillId="0" borderId="61" xfId="5" applyFont="1" applyFill="1" applyBorder="1" applyAlignment="1">
      <alignment horizontal="justify" vertical="center" wrapText="1"/>
    </xf>
    <xf numFmtId="0" fontId="25" fillId="0" borderId="0" xfId="1" applyFont="1"/>
    <xf numFmtId="0" fontId="37" fillId="0" borderId="0" xfId="1" applyFont="1"/>
    <xf numFmtId="0" fontId="6" fillId="0" borderId="37" xfId="1" applyFont="1" applyBorder="1" applyAlignment="1">
      <alignment horizontal="justify" vertical="center" wrapText="1"/>
    </xf>
    <xf numFmtId="0" fontId="6" fillId="0" borderId="47" xfId="1" applyFont="1" applyFill="1" applyBorder="1" applyAlignment="1">
      <alignment horizontal="left" vertical="center" wrapText="1"/>
    </xf>
    <xf numFmtId="0" fontId="25" fillId="2" borderId="14" xfId="1" applyFont="1" applyFill="1" applyBorder="1" applyAlignment="1">
      <alignment horizontal="justify" vertical="center" wrapText="1"/>
    </xf>
    <xf numFmtId="0" fontId="25" fillId="0" borderId="66" xfId="5" applyFont="1" applyFill="1" applyBorder="1" applyAlignment="1">
      <alignment horizontal="justify" vertical="center" wrapText="1"/>
    </xf>
    <xf numFmtId="0" fontId="25" fillId="0" borderId="67" xfId="5" applyFont="1" applyFill="1" applyBorder="1" applyAlignment="1">
      <alignment horizontal="justify" vertical="center" wrapText="1"/>
    </xf>
    <xf numFmtId="0" fontId="33" fillId="11" borderId="33" xfId="5" applyFont="1" applyFill="1" applyBorder="1" applyAlignment="1">
      <alignment horizontal="left" vertical="top" wrapText="1"/>
    </xf>
    <xf numFmtId="0" fontId="40" fillId="11" borderId="33" xfId="5" applyFont="1" applyFill="1" applyBorder="1" applyAlignment="1">
      <alignment horizontal="left" vertical="center" wrapText="1" indent="1"/>
    </xf>
    <xf numFmtId="0" fontId="40" fillId="11" borderId="33" xfId="5" applyFont="1" applyFill="1" applyBorder="1" applyAlignment="1">
      <alignment horizontal="left" vertical="top" wrapText="1" indent="2"/>
    </xf>
    <xf numFmtId="0" fontId="40" fillId="11" borderId="33" xfId="5" applyFont="1" applyFill="1" applyBorder="1" applyAlignment="1">
      <alignment horizontal="left" vertical="center" wrapText="1"/>
    </xf>
    <xf numFmtId="0" fontId="25" fillId="0" borderId="70" xfId="5" applyFont="1" applyFill="1" applyBorder="1" applyAlignment="1">
      <alignment horizontal="justify" vertical="center" wrapText="1"/>
    </xf>
    <xf numFmtId="0" fontId="25" fillId="0" borderId="71" xfId="5" applyFont="1" applyFill="1" applyBorder="1" applyAlignment="1">
      <alignment horizontal="justify" vertical="center" wrapText="1"/>
    </xf>
    <xf numFmtId="0" fontId="40" fillId="10" borderId="70" xfId="5" applyFont="1" applyFill="1" applyBorder="1" applyAlignment="1">
      <alignment horizontal="center" vertical="center" wrapText="1"/>
    </xf>
    <xf numFmtId="164" fontId="34" fillId="10" borderId="2" xfId="5" applyNumberFormat="1" applyFont="1" applyFill="1" applyBorder="1" applyAlignment="1">
      <alignment horizontal="center" vertical="center" shrinkToFit="1"/>
    </xf>
    <xf numFmtId="0" fontId="25" fillId="0" borderId="71" xfId="5" applyFont="1" applyFill="1" applyBorder="1" applyAlignment="1">
      <alignment horizontal="justify" vertical="center"/>
    </xf>
    <xf numFmtId="164" fontId="34" fillId="10" borderId="3" xfId="5" applyNumberFormat="1" applyFont="1" applyFill="1" applyBorder="1" applyAlignment="1">
      <alignment horizontal="center" vertical="center" wrapText="1" shrinkToFit="1"/>
    </xf>
    <xf numFmtId="164" fontId="34" fillId="10" borderId="74" xfId="5" applyNumberFormat="1" applyFont="1" applyFill="1" applyBorder="1" applyAlignment="1">
      <alignment horizontal="center" vertical="center" shrinkToFit="1"/>
    </xf>
    <xf numFmtId="164" fontId="34" fillId="10" borderId="75"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3" borderId="4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79" xfId="0" applyFont="1" applyFill="1" applyBorder="1" applyAlignment="1">
      <alignment horizontal="center" vertical="center"/>
    </xf>
    <xf numFmtId="0" fontId="0" fillId="13" borderId="80" xfId="0" applyFill="1" applyBorder="1" applyAlignment="1">
      <alignment horizontal="center" vertical="center"/>
    </xf>
    <xf numFmtId="0" fontId="0" fillId="13" borderId="25" xfId="0" applyFill="1" applyBorder="1" applyAlignment="1">
      <alignment horizontal="center" vertical="center"/>
    </xf>
    <xf numFmtId="0" fontId="0" fillId="13"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9" fontId="19" fillId="0" borderId="31" xfId="6" applyNumberFormat="1" applyFont="1" applyFill="1" applyBorder="1" applyAlignment="1">
      <alignment horizontal="center" vertical="center" wrapText="1"/>
    </xf>
    <xf numFmtId="0" fontId="6" fillId="2" borderId="21" xfId="1" applyFont="1" applyFill="1" applyBorder="1" applyAlignment="1">
      <alignment horizontal="justify" vertical="center" wrapText="1"/>
    </xf>
    <xf numFmtId="9" fontId="19" fillId="0" borderId="24" xfId="6" applyNumberFormat="1" applyFont="1" applyFill="1" applyBorder="1" applyAlignment="1">
      <alignment horizontal="center" vertical="center" wrapText="1"/>
    </xf>
    <xf numFmtId="0" fontId="5" fillId="0" borderId="21" xfId="1" applyFont="1" applyFill="1" applyBorder="1" applyAlignment="1">
      <alignment vertical="center" wrapText="1"/>
    </xf>
    <xf numFmtId="0" fontId="4" fillId="0" borderId="21" xfId="1" applyFont="1" applyFill="1" applyBorder="1" applyAlignment="1">
      <alignment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79"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21" fillId="6" borderId="6" xfId="6" applyFont="1" applyFill="1" applyBorder="1" applyAlignment="1">
      <alignment horizontal="center" vertical="center" wrapText="1"/>
    </xf>
    <xf numFmtId="0" fontId="21" fillId="6" borderId="12" xfId="6" applyFont="1" applyFill="1" applyBorder="1" applyAlignment="1">
      <alignment horizontal="center" vertical="center" wrapText="1"/>
    </xf>
    <xf numFmtId="0" fontId="34" fillId="0" borderId="47" xfId="6" applyFont="1" applyBorder="1" applyAlignment="1">
      <alignment horizontal="center" vertical="center" textRotation="90" wrapText="1"/>
    </xf>
    <xf numFmtId="0" fontId="33" fillId="0" borderId="55" xfId="6" applyFont="1" applyBorder="1" applyAlignment="1">
      <alignment horizontal="center" vertical="center"/>
    </xf>
    <xf numFmtId="0" fontId="33" fillId="0" borderId="56" xfId="6" applyFont="1" applyBorder="1" applyAlignment="1">
      <alignment horizontal="justify" vertical="center" wrapText="1"/>
    </xf>
    <xf numFmtId="0" fontId="33" fillId="0" borderId="56" xfId="6" applyFont="1" applyBorder="1" applyAlignment="1">
      <alignment horizontal="center" vertical="center" wrapText="1"/>
    </xf>
    <xf numFmtId="14" fontId="33" fillId="0" borderId="57" xfId="6" applyNumberFormat="1" applyFont="1" applyBorder="1" applyAlignment="1">
      <alignment horizontal="center" vertical="center"/>
    </xf>
    <xf numFmtId="9" fontId="32"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25" fillId="0" borderId="56" xfId="6" applyFont="1" applyFill="1" applyBorder="1" applyAlignment="1">
      <alignment vertical="center" wrapText="1"/>
    </xf>
    <xf numFmtId="0" fontId="25" fillId="0" borderId="56" xfId="6" applyFont="1" applyFill="1" applyBorder="1" applyAlignment="1">
      <alignment horizontal="center" vertical="center" wrapText="1"/>
    </xf>
    <xf numFmtId="14" fontId="25" fillId="0" borderId="57" xfId="6" applyNumberFormat="1" applyFont="1" applyFill="1" applyBorder="1" applyAlignment="1">
      <alignment horizontal="center" vertical="center"/>
    </xf>
    <xf numFmtId="0" fontId="35" fillId="0" borderId="24" xfId="6" applyFont="1" applyBorder="1" applyAlignment="1">
      <alignment vertical="center" wrapText="1"/>
    </xf>
    <xf numFmtId="0" fontId="32" fillId="0" borderId="1" xfId="6" applyFont="1" applyBorder="1" applyAlignment="1">
      <alignment horizontal="center" vertical="center" wrapText="1"/>
    </xf>
    <xf numFmtId="0" fontId="32" fillId="0" borderId="41" xfId="6" applyFont="1" applyBorder="1" applyAlignment="1">
      <alignment horizontal="center" vertical="center" wrapText="1"/>
    </xf>
    <xf numFmtId="0" fontId="33" fillId="0" borderId="55" xfId="6" applyFont="1" applyBorder="1" applyAlignment="1">
      <alignment horizontal="center" vertical="center" wrapText="1"/>
    </xf>
    <xf numFmtId="0" fontId="25" fillId="0" borderId="56" xfId="6" applyFont="1" applyFill="1" applyBorder="1" applyAlignment="1">
      <alignment horizontal="justify" vertical="center" wrapText="1"/>
    </xf>
    <xf numFmtId="0" fontId="27" fillId="0" borderId="1" xfId="0" applyFont="1" applyFill="1" applyBorder="1" applyAlignment="1" applyProtection="1">
      <alignment horizontal="center" vertical="center" wrapText="1"/>
    </xf>
    <xf numFmtId="0" fontId="27" fillId="0" borderId="1" xfId="0" applyFont="1" applyFill="1" applyBorder="1" applyAlignment="1" applyProtection="1">
      <alignment vertical="center" wrapText="1"/>
    </xf>
    <xf numFmtId="0" fontId="27" fillId="0" borderId="1" xfId="0" applyFont="1" applyFill="1" applyBorder="1" applyAlignment="1" applyProtection="1">
      <alignment horizontal="left" vertical="center" wrapText="1"/>
    </xf>
    <xf numFmtId="0" fontId="12" fillId="2" borderId="21" xfId="1" applyFont="1" applyFill="1" applyBorder="1" applyAlignment="1">
      <alignment horizontal="center" vertical="center" wrapText="1"/>
    </xf>
    <xf numFmtId="0" fontId="0" fillId="2" borderId="47" xfId="0" applyFill="1" applyBorder="1"/>
    <xf numFmtId="0" fontId="0" fillId="2" borderId="0"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1" xfId="0" applyFill="1" applyBorder="1" applyAlignment="1">
      <alignment horizontal="center" vertical="center"/>
    </xf>
    <xf numFmtId="0" fontId="0" fillId="0" borderId="23" xfId="0"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14" borderId="23" xfId="0" applyFill="1" applyBorder="1" applyAlignment="1">
      <alignment horizontal="center" vertical="center" wrapText="1"/>
    </xf>
    <xf numFmtId="0" fontId="0" fillId="14" borderId="84"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6" fillId="0" borderId="1"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21" xfId="1" applyFont="1" applyFill="1" applyBorder="1" applyAlignment="1">
      <alignment horizontal="justify" vertical="center" wrapText="1"/>
    </xf>
    <xf numFmtId="0" fontId="16" fillId="0" borderId="24"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2" borderId="18" xfId="1" applyFont="1" applyFill="1" applyBorder="1" applyAlignment="1">
      <alignment horizontal="justify" vertical="center" wrapText="1"/>
    </xf>
    <xf numFmtId="0" fontId="6" fillId="0" borderId="52" xfId="1" applyFont="1" applyBorder="1" applyAlignment="1">
      <alignment horizontal="justify" vertical="center"/>
    </xf>
    <xf numFmtId="0" fontId="26" fillId="0" borderId="1" xfId="6" applyFont="1" applyFill="1" applyBorder="1" applyAlignment="1">
      <alignment horizontal="left" vertical="center" wrapText="1"/>
    </xf>
    <xf numFmtId="0" fontId="26" fillId="0" borderId="1" xfId="6" applyFont="1" applyFill="1" applyBorder="1" applyAlignment="1">
      <alignment horizontal="justify" vertical="center" wrapText="1"/>
    </xf>
    <xf numFmtId="0" fontId="27" fillId="0" borderId="1" xfId="0" applyFont="1" applyFill="1" applyBorder="1" applyAlignment="1" applyProtection="1">
      <alignment horizontal="justify" vertical="center" wrapText="1"/>
    </xf>
    <xf numFmtId="0" fontId="53" fillId="2" borderId="1" xfId="6" applyFont="1" applyFill="1" applyBorder="1" applyAlignment="1">
      <alignment horizontal="left" vertical="center" wrapText="1"/>
    </xf>
    <xf numFmtId="14" fontId="53" fillId="2" borderId="1" xfId="6" applyNumberFormat="1" applyFont="1" applyFill="1" applyBorder="1" applyAlignment="1">
      <alignment horizontal="left" vertical="center" wrapText="1"/>
    </xf>
    <xf numFmtId="0" fontId="53" fillId="2" borderId="1" xfId="6" applyFont="1" applyFill="1" applyBorder="1" applyAlignment="1">
      <alignment horizontal="justify" vertical="center" wrapText="1"/>
    </xf>
    <xf numFmtId="0" fontId="12" fillId="2" borderId="1" xfId="0" applyFont="1" applyFill="1" applyBorder="1" applyAlignment="1" applyProtection="1">
      <alignment horizontal="justify" vertical="center" wrapText="1"/>
    </xf>
    <xf numFmtId="14" fontId="27" fillId="2" borderId="1" xfId="0" applyNumberFormat="1" applyFont="1" applyFill="1" applyBorder="1" applyAlignment="1" applyProtection="1">
      <alignment horizontal="center" vertical="center" wrapText="1"/>
    </xf>
    <xf numFmtId="0" fontId="31" fillId="2" borderId="5" xfId="6" applyFont="1" applyFill="1" applyBorder="1" applyAlignment="1" applyProtection="1">
      <alignment vertical="center" wrapText="1"/>
    </xf>
    <xf numFmtId="0" fontId="31" fillId="2" borderId="10" xfId="6" applyFont="1" applyFill="1" applyBorder="1" applyAlignment="1" applyProtection="1">
      <alignment vertical="center" wrapText="1"/>
    </xf>
    <xf numFmtId="14" fontId="26" fillId="2" borderId="1" xfId="6" applyNumberFormat="1" applyFont="1" applyFill="1" applyBorder="1" applyAlignment="1">
      <alignment horizontal="left" vertical="center" wrapText="1"/>
    </xf>
    <xf numFmtId="0" fontId="27" fillId="2" borderId="1" xfId="0" applyFont="1" applyFill="1" applyBorder="1" applyAlignment="1" applyProtection="1">
      <alignment horizontal="justify" vertical="center" wrapText="1"/>
    </xf>
    <xf numFmtId="0" fontId="25" fillId="0" borderId="9" xfId="1" applyFont="1" applyBorder="1" applyAlignment="1">
      <alignment horizontal="left" vertical="center" wrapText="1"/>
    </xf>
    <xf numFmtId="0" fontId="6" fillId="0" borderId="39" xfId="1" applyFont="1" applyBorder="1" applyAlignment="1">
      <alignment horizontal="justify" vertical="center" wrapText="1"/>
    </xf>
    <xf numFmtId="0" fontId="8" fillId="17" borderId="6" xfId="1" applyFont="1" applyFill="1" applyBorder="1" applyAlignment="1">
      <alignment horizontal="center" vertical="center" wrapText="1"/>
    </xf>
    <xf numFmtId="0" fontId="8" fillId="17" borderId="12" xfId="1" applyFont="1" applyFill="1" applyBorder="1" applyAlignment="1">
      <alignment horizontal="center" vertical="center" wrapText="1"/>
    </xf>
    <xf numFmtId="0" fontId="8" fillId="17" borderId="5" xfId="1" applyFont="1" applyFill="1" applyBorder="1" applyAlignment="1">
      <alignment horizontal="center" vertical="center" wrapText="1"/>
    </xf>
    <xf numFmtId="0" fontId="8" fillId="17" borderId="0" xfId="1" applyFont="1" applyFill="1" applyBorder="1" applyAlignment="1">
      <alignment horizontal="center" vertical="center" wrapText="1"/>
    </xf>
    <xf numFmtId="0" fontId="12" fillId="2" borderId="46" xfId="1" applyFont="1" applyFill="1" applyBorder="1" applyAlignment="1">
      <alignment vertical="center"/>
    </xf>
    <xf numFmtId="0" fontId="6" fillId="0" borderId="22" xfId="1" applyNumberFormat="1" applyFont="1" applyFill="1" applyBorder="1" applyAlignment="1">
      <alignment vertical="center" wrapText="1"/>
    </xf>
    <xf numFmtId="0" fontId="6" fillId="0" borderId="19" xfId="1" applyNumberFormat="1" applyFont="1" applyFill="1" applyBorder="1" applyAlignment="1">
      <alignment vertical="center" wrapText="1"/>
    </xf>
    <xf numFmtId="0" fontId="21" fillId="7" borderId="1" xfId="1" applyFont="1" applyFill="1" applyBorder="1" applyAlignment="1" applyProtection="1">
      <alignment horizontal="center" vertical="center" wrapText="1"/>
    </xf>
    <xf numFmtId="0" fontId="22" fillId="7" borderId="33" xfId="1" applyFont="1" applyFill="1" applyBorder="1" applyAlignment="1">
      <alignment horizontal="center" vertical="center" wrapText="1"/>
    </xf>
    <xf numFmtId="0" fontId="40" fillId="11" borderId="33" xfId="5" applyFont="1" applyFill="1" applyBorder="1" applyAlignment="1">
      <alignment horizontal="left" vertical="center" wrapText="1" indent="2"/>
    </xf>
    <xf numFmtId="0" fontId="12" fillId="2" borderId="0" xfId="6" applyFill="1"/>
    <xf numFmtId="0" fontId="12" fillId="7" borderId="8" xfId="6" applyFill="1" applyBorder="1"/>
    <xf numFmtId="0" fontId="12" fillId="7" borderId="11" xfId="6" applyFill="1" applyBorder="1"/>
    <xf numFmtId="0" fontId="12" fillId="7" borderId="9" xfId="6" applyFill="1" applyBorder="1"/>
    <xf numFmtId="0" fontId="24" fillId="2" borderId="0" xfId="1" applyFont="1" applyFill="1" applyAlignment="1">
      <alignment horizontal="center" vertical="center"/>
    </xf>
    <xf numFmtId="0" fontId="25" fillId="2" borderId="72" xfId="5" applyFont="1" applyFill="1" applyBorder="1" applyAlignment="1">
      <alignment horizontal="left" vertical="center" wrapText="1"/>
    </xf>
    <xf numFmtId="0" fontId="25" fillId="2" borderId="72" xfId="5" applyFont="1" applyFill="1" applyBorder="1" applyAlignment="1">
      <alignment horizontal="center" vertical="center" wrapText="1"/>
    </xf>
    <xf numFmtId="14" fontId="25" fillId="2" borderId="68" xfId="5" applyNumberFormat="1" applyFont="1" applyFill="1" applyBorder="1" applyAlignment="1">
      <alignment horizontal="center" vertical="center" wrapText="1"/>
    </xf>
    <xf numFmtId="0" fontId="25" fillId="2" borderId="68" xfId="5" applyFont="1" applyFill="1" applyBorder="1" applyAlignment="1">
      <alignment horizontal="center" vertical="center" wrapText="1"/>
    </xf>
    <xf numFmtId="165" fontId="33" fillId="2" borderId="73" xfId="5" applyNumberFormat="1" applyFont="1" applyFill="1" applyBorder="1" applyAlignment="1">
      <alignment horizontal="center" vertical="center" shrinkToFit="1"/>
    </xf>
    <xf numFmtId="165" fontId="25" fillId="2" borderId="57" xfId="5" applyNumberFormat="1" applyFont="1" applyFill="1" applyBorder="1" applyAlignment="1">
      <alignment horizontal="center" vertical="center" wrapText="1"/>
    </xf>
    <xf numFmtId="165" fontId="33" fillId="2" borderId="57" xfId="5" applyNumberFormat="1" applyFont="1" applyFill="1" applyBorder="1" applyAlignment="1">
      <alignment horizontal="center" vertical="center" wrapText="1"/>
    </xf>
    <xf numFmtId="165" fontId="33" fillId="2" borderId="72" xfId="5" applyNumberFormat="1" applyFont="1" applyFill="1" applyBorder="1" applyAlignment="1">
      <alignment horizontal="center" vertical="center" wrapText="1" shrinkToFi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Fill="1" applyBorder="1" applyAlignment="1">
      <alignment vertical="center" wrapText="1"/>
    </xf>
    <xf numFmtId="0" fontId="0" fillId="0" borderId="35" xfId="0" applyFill="1" applyBorder="1" applyAlignment="1">
      <alignment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7" xfId="0" applyBorder="1" applyAlignment="1">
      <alignment horizontal="center" vertical="center" wrapText="1"/>
    </xf>
    <xf numFmtId="0" fontId="0" fillId="2"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30" xfId="0" applyFill="1" applyBorder="1" applyAlignment="1">
      <alignment vertical="center"/>
    </xf>
    <xf numFmtId="0" fontId="0" fillId="0" borderId="25"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horizontal="center" vertical="center" wrapText="1"/>
    </xf>
    <xf numFmtId="0" fontId="0" fillId="0" borderId="23" xfId="0" applyFill="1" applyBorder="1" applyAlignment="1">
      <alignment horizontal="center" vertical="center" wrapText="1"/>
    </xf>
    <xf numFmtId="14" fontId="0" fillId="0" borderId="32"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1" xfId="0" applyFill="1" applyBorder="1" applyAlignment="1">
      <alignment vertical="center"/>
    </xf>
    <xf numFmtId="0" fontId="0" fillId="0" borderId="24" xfId="0" applyFill="1" applyBorder="1" applyAlignment="1">
      <alignment vertical="center"/>
    </xf>
    <xf numFmtId="0" fontId="0" fillId="0" borderId="78" xfId="0" applyFill="1" applyBorder="1" applyAlignment="1">
      <alignment horizontal="center" vertical="center" wrapText="1"/>
    </xf>
    <xf numFmtId="0" fontId="0" fillId="0" borderId="20" xfId="0"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6"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84" xfId="0" applyFill="1" applyBorder="1" applyAlignment="1">
      <alignment horizontal="center" vertical="center" wrapText="1"/>
    </xf>
    <xf numFmtId="0" fontId="34" fillId="7" borderId="4" xfId="6" applyFont="1" applyFill="1" applyBorder="1" applyAlignment="1">
      <alignment horizontal="center" vertical="center" wrapText="1"/>
    </xf>
    <xf numFmtId="0" fontId="58" fillId="7" borderId="1" xfId="1" applyFont="1" applyFill="1" applyBorder="1" applyAlignment="1" applyProtection="1">
      <alignment horizontal="center" vertical="center" wrapText="1"/>
    </xf>
    <xf numFmtId="0" fontId="15" fillId="7" borderId="1"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12" fillId="0" borderId="1" xfId="1" applyBorder="1"/>
    <xf numFmtId="0" fontId="12" fillId="2" borderId="59" xfId="1" applyFont="1" applyFill="1" applyBorder="1" applyAlignment="1">
      <alignment horizontal="center" vertical="center" wrapText="1"/>
    </xf>
    <xf numFmtId="0" fontId="12" fillId="0" borderId="24" xfId="1" applyBorder="1"/>
    <xf numFmtId="0" fontId="12" fillId="2" borderId="47" xfId="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37" xfId="1" applyFont="1" applyFill="1" applyBorder="1" applyAlignment="1">
      <alignment horizontal="justify" vertical="center" wrapText="1"/>
    </xf>
    <xf numFmtId="0" fontId="5" fillId="0" borderId="2" xfId="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8" xfId="0"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88" xfId="0" applyFill="1" applyBorder="1" applyAlignment="1">
      <alignment vertical="center" wrapText="1"/>
    </xf>
    <xf numFmtId="0" fontId="0" fillId="0" borderId="85" xfId="0" applyFill="1" applyBorder="1" applyAlignment="1">
      <alignment vertical="center" wrapText="1"/>
    </xf>
    <xf numFmtId="0" fontId="0" fillId="0" borderId="65" xfId="0" applyFill="1" applyBorder="1" applyAlignment="1">
      <alignment vertical="center" wrapText="1"/>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20" xfId="0" applyFill="1" applyBorder="1" applyAlignment="1">
      <alignment vertical="center" wrapText="1"/>
    </xf>
    <xf numFmtId="0" fontId="47" fillId="3" borderId="2" xfId="0" applyFont="1" applyFill="1" applyBorder="1" applyAlignment="1">
      <alignment horizontal="center" vertical="center"/>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0" fillId="0" borderId="87" xfId="0" applyFill="1" applyBorder="1" applyAlignment="1">
      <alignment vertical="center" wrapText="1"/>
    </xf>
    <xf numFmtId="0" fontId="0" fillId="0" borderId="82" xfId="0" applyFill="1" applyBorder="1" applyAlignment="1">
      <alignment vertical="center" wrapText="1"/>
    </xf>
    <xf numFmtId="0" fontId="0" fillId="0" borderId="86" xfId="0"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7" fillId="3" borderId="5"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54" xfId="0" applyFont="1" applyFill="1" applyBorder="1" applyAlignment="1">
      <alignment horizontal="center" vertical="center"/>
    </xf>
    <xf numFmtId="0" fontId="47" fillId="3" borderId="8" xfId="0" applyFont="1" applyFill="1" applyBorder="1" applyAlignment="1">
      <alignment horizontal="center" vertical="center"/>
    </xf>
    <xf numFmtId="0" fontId="47" fillId="3" borderId="11" xfId="0" applyFont="1" applyFill="1" applyBorder="1" applyAlignment="1">
      <alignment horizontal="center" vertical="center"/>
    </xf>
    <xf numFmtId="0" fontId="47" fillId="3" borderId="9"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54"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11" xfId="0" applyFont="1" applyFill="1" applyBorder="1" applyAlignment="1">
      <alignment horizontal="center" vertical="center"/>
    </xf>
    <xf numFmtId="0" fontId="47" fillId="2" borderId="9" xfId="0" applyFont="1" applyFill="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3" borderId="58" xfId="0" applyFont="1" applyFill="1" applyBorder="1" applyAlignment="1">
      <alignment horizontal="center" vertical="center"/>
    </xf>
    <xf numFmtId="0" fontId="47" fillId="3" borderId="56" xfId="0" applyFont="1" applyFill="1" applyBorder="1" applyAlignment="1">
      <alignment horizontal="center" vertical="center"/>
    </xf>
    <xf numFmtId="0" fontId="47" fillId="3" borderId="57"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77" xfId="0" applyFill="1" applyBorder="1" applyAlignment="1">
      <alignment vertical="center" wrapText="1"/>
    </xf>
    <xf numFmtId="0" fontId="0" fillId="0" borderId="32" xfId="0" applyFill="1" applyBorder="1" applyAlignment="1">
      <alignment vertical="center" wrapText="1"/>
    </xf>
    <xf numFmtId="0" fontId="0" fillId="0" borderId="35" xfId="0" applyFill="1" applyBorder="1" applyAlignment="1">
      <alignment vertical="center" wrapText="1"/>
    </xf>
    <xf numFmtId="0" fontId="40" fillId="11" borderId="37" xfId="5" applyFont="1" applyFill="1" applyBorder="1" applyAlignment="1">
      <alignment horizontal="center" vertical="center" wrapText="1"/>
    </xf>
    <xf numFmtId="0" fontId="40" fillId="11" borderId="38" xfId="5" applyFont="1" applyFill="1" applyBorder="1" applyAlignment="1">
      <alignment horizontal="center" vertical="center" wrapText="1"/>
    </xf>
    <xf numFmtId="0" fontId="40" fillId="11" borderId="39" xfId="5" applyFont="1" applyFill="1" applyBorder="1" applyAlignment="1">
      <alignment horizontal="center" vertical="center" wrapText="1"/>
    </xf>
    <xf numFmtId="0" fontId="40" fillId="11" borderId="45" xfId="5" applyFont="1" applyFill="1" applyBorder="1" applyAlignment="1">
      <alignment horizontal="left" vertical="center" wrapText="1" indent="2"/>
    </xf>
    <xf numFmtId="0" fontId="40" fillId="11" borderId="33" xfId="5" applyFont="1" applyFill="1" applyBorder="1" applyAlignment="1">
      <alignment horizontal="left" vertical="center" wrapText="1" indent="2"/>
    </xf>
    <xf numFmtId="0" fontId="25" fillId="9" borderId="2" xfId="5" applyFont="1" applyFill="1" applyBorder="1" applyAlignment="1">
      <alignment horizontal="center" vertical="center" wrapText="1"/>
    </xf>
    <xf numFmtId="0" fontId="33" fillId="9" borderId="4" xfId="5" applyFont="1" applyFill="1" applyBorder="1" applyAlignment="1">
      <alignment horizontal="center" vertical="center" wrapText="1"/>
    </xf>
    <xf numFmtId="0" fontId="39" fillId="0" borderId="7" xfId="1" applyFont="1" applyBorder="1" applyAlignment="1">
      <alignment horizontal="center" vertical="center" wrapText="1"/>
    </xf>
    <xf numFmtId="0" fontId="24" fillId="0" borderId="0" xfId="1" applyFont="1" applyBorder="1" applyAlignment="1">
      <alignment horizontal="center" vertical="center" wrapText="1"/>
    </xf>
    <xf numFmtId="0" fontId="25" fillId="9" borderId="7" xfId="5" applyFont="1" applyFill="1" applyBorder="1" applyAlignment="1">
      <alignment horizontal="center" vertical="top" wrapText="1"/>
    </xf>
    <xf numFmtId="0" fontId="33" fillId="9" borderId="0" xfId="5" applyFont="1" applyFill="1" applyBorder="1" applyAlignment="1">
      <alignment horizontal="center" vertical="top" wrapText="1"/>
    </xf>
    <xf numFmtId="0" fontId="25" fillId="9" borderId="2" xfId="5" applyFont="1" applyFill="1" applyBorder="1" applyAlignment="1">
      <alignment horizontal="left" vertical="center" wrapText="1"/>
    </xf>
    <xf numFmtId="0" fontId="33" fillId="9" borderId="69" xfId="5" applyFont="1" applyFill="1" applyBorder="1" applyAlignment="1">
      <alignment horizontal="left" vertical="center" wrapText="1"/>
    </xf>
    <xf numFmtId="0" fontId="25" fillId="9" borderId="5" xfId="5" applyFont="1" applyFill="1" applyBorder="1" applyAlignment="1">
      <alignment horizontal="center" vertical="center" wrapText="1"/>
    </xf>
    <xf numFmtId="0" fontId="33" fillId="9" borderId="6" xfId="5" applyFont="1" applyFill="1" applyBorder="1" applyAlignment="1">
      <alignment horizontal="center" vertical="center" wrapText="1"/>
    </xf>
    <xf numFmtId="0" fontId="25" fillId="9" borderId="7" xfId="5" applyFont="1" applyFill="1" applyBorder="1" applyAlignment="1">
      <alignment horizontal="center" vertical="center" wrapText="1"/>
    </xf>
    <xf numFmtId="0" fontId="33" fillId="9" borderId="54" xfId="5" applyFont="1" applyFill="1" applyBorder="1" applyAlignment="1">
      <alignment horizontal="center" vertical="center" wrapText="1"/>
    </xf>
    <xf numFmtId="0" fontId="33" fillId="9" borderId="8" xfId="5" applyFont="1" applyFill="1" applyBorder="1" applyAlignment="1">
      <alignment horizontal="center" vertical="center" wrapText="1"/>
    </xf>
    <xf numFmtId="0" fontId="33" fillId="9" borderId="9" xfId="5" applyFont="1" applyFill="1" applyBorder="1" applyAlignment="1">
      <alignment horizontal="center" vertical="center" wrapText="1"/>
    </xf>
    <xf numFmtId="0" fontId="33" fillId="9" borderId="10" xfId="5" applyFont="1" applyFill="1" applyBorder="1" applyAlignment="1">
      <alignment horizontal="center" vertical="center" wrapText="1"/>
    </xf>
    <xf numFmtId="0" fontId="33" fillId="9" borderId="11" xfId="5" applyFont="1" applyFill="1" applyBorder="1" applyAlignment="1">
      <alignment horizontal="center" vertical="center" wrapText="1"/>
    </xf>
    <xf numFmtId="0" fontId="0" fillId="14" borderId="30"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26" xfId="0" applyFill="1" applyBorder="1" applyAlignment="1">
      <alignment horizontal="center" vertical="center" wrapText="1"/>
    </xf>
    <xf numFmtId="4" fontId="0" fillId="0" borderId="1" xfId="0" applyNumberFormat="1" applyBorder="1" applyAlignment="1">
      <alignment horizontal="center" vertical="center" wrapText="1"/>
    </xf>
    <xf numFmtId="14" fontId="0" fillId="6" borderId="1" xfId="0" applyNumberFormat="1" applyFill="1" applyBorder="1" applyAlignment="1">
      <alignment horizontal="center" vertical="center"/>
    </xf>
    <xf numFmtId="0" fontId="0" fillId="2"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4" fontId="0"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 xfId="0" applyFill="1" applyBorder="1" applyAlignment="1">
      <alignment horizontal="left" vertical="center" wrapText="1"/>
    </xf>
    <xf numFmtId="0" fontId="0" fillId="14" borderId="16" xfId="0" applyFill="1" applyBorder="1" applyAlignment="1">
      <alignment horizontal="center" vertical="center" wrapText="1"/>
    </xf>
    <xf numFmtId="0" fontId="0" fillId="0" borderId="1" xfId="0" applyBorder="1" applyAlignment="1">
      <alignment horizontal="left" vertical="center" wrapText="1"/>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0" fontId="0" fillId="14" borderId="45" xfId="0" applyFill="1" applyBorder="1" applyAlignment="1">
      <alignment horizontal="center" vertical="center" wrapText="1"/>
    </xf>
    <xf numFmtId="0" fontId="0" fillId="14" borderId="79" xfId="0" applyFill="1" applyBorder="1" applyAlignment="1">
      <alignment horizontal="center" vertical="center" wrapText="1"/>
    </xf>
    <xf numFmtId="0" fontId="0" fillId="14" borderId="77" xfId="0" applyFill="1" applyBorder="1" applyAlignment="1">
      <alignment horizontal="center"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8"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43" fillId="0" borderId="33" xfId="0" applyFont="1" applyBorder="1" applyAlignment="1">
      <alignment horizontal="center" vertical="center" wrapText="1"/>
    </xf>
    <xf numFmtId="0" fontId="43" fillId="0" borderId="25" xfId="0" applyFont="1" applyBorder="1" applyAlignment="1">
      <alignment horizontal="center" vertical="center" wrapText="1"/>
    </xf>
    <xf numFmtId="14" fontId="0" fillId="0" borderId="1" xfId="0" applyNumberFormat="1" applyFill="1" applyBorder="1" applyAlignment="1">
      <alignment horizontal="center" vertical="center"/>
    </xf>
    <xf numFmtId="2" fontId="0" fillId="0" borderId="1" xfId="0" applyNumberFormat="1" applyBorder="1" applyAlignment="1">
      <alignment horizontal="center" vertical="center" wrapText="1"/>
    </xf>
    <xf numFmtId="0" fontId="0" fillId="14" borderId="1" xfId="0" applyFill="1" applyBorder="1" applyAlignment="1">
      <alignment horizontal="center" vertical="center"/>
    </xf>
    <xf numFmtId="0" fontId="43" fillId="14" borderId="33" xfId="0" applyFont="1" applyFill="1" applyBorder="1" applyAlignment="1">
      <alignment horizontal="center" vertical="center" wrapText="1"/>
    </xf>
    <xf numFmtId="0" fontId="43" fillId="14" borderId="25" xfId="0" applyFont="1" applyFill="1" applyBorder="1" applyAlignment="1">
      <alignment horizontal="center" vertical="center" wrapText="1"/>
    </xf>
    <xf numFmtId="0" fontId="43" fillId="14" borderId="32" xfId="0" applyFont="1" applyFill="1" applyBorder="1" applyAlignment="1">
      <alignment horizontal="center" vertical="center" wrapText="1"/>
    </xf>
    <xf numFmtId="0" fontId="0" fillId="14" borderId="1" xfId="0"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26" xfId="0"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0" fontId="43" fillId="15" borderId="45" xfId="0" applyFont="1" applyFill="1" applyBorder="1" applyAlignment="1">
      <alignment horizontal="center" vertical="center" wrapText="1"/>
    </xf>
    <xf numFmtId="0" fontId="43" fillId="15" borderId="79" xfId="0" applyFont="1" applyFill="1" applyBorder="1" applyAlignment="1">
      <alignment horizontal="center" vertical="center" wrapText="1"/>
    </xf>
    <xf numFmtId="0" fontId="43" fillId="15" borderId="77" xfId="0" applyFont="1" applyFill="1" applyBorder="1" applyAlignment="1">
      <alignment horizontal="center" vertical="center" wrapText="1"/>
    </xf>
    <xf numFmtId="0" fontId="43" fillId="0" borderId="32" xfId="0" applyFont="1" applyBorder="1" applyAlignment="1">
      <alignment horizontal="center" vertical="center" wrapText="1"/>
    </xf>
    <xf numFmtId="0" fontId="46" fillId="0" borderId="33" xfId="0" applyFont="1" applyBorder="1" applyAlignment="1">
      <alignment horizontal="center" vertical="center"/>
    </xf>
    <xf numFmtId="0" fontId="46" fillId="0" borderId="25" xfId="0" applyFont="1" applyBorder="1" applyAlignment="1">
      <alignment horizontal="center" vertical="center"/>
    </xf>
    <xf numFmtId="0" fontId="46" fillId="0" borderId="32" xfId="0" applyFont="1" applyBorder="1" applyAlignment="1">
      <alignment horizontal="center" vertical="center"/>
    </xf>
    <xf numFmtId="0" fontId="0" fillId="15" borderId="44" xfId="0" applyFont="1" applyFill="1" applyBorder="1" applyAlignment="1">
      <alignment horizontal="center" vertical="center" wrapText="1"/>
    </xf>
    <xf numFmtId="0" fontId="0" fillId="15" borderId="80" xfId="0" applyFont="1" applyFill="1" applyBorder="1" applyAlignment="1">
      <alignment horizontal="center" vertical="center" wrapText="1"/>
    </xf>
    <xf numFmtId="0" fontId="0" fillId="15" borderId="35" xfId="0" applyFont="1" applyFill="1" applyBorder="1" applyAlignment="1">
      <alignment horizontal="center" vertical="center" wrapText="1"/>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15" borderId="33" xfId="0"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3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 xfId="0" applyFont="1" applyBorder="1" applyAlignment="1">
      <alignment horizontal="center" vertical="center"/>
    </xf>
    <xf numFmtId="2" fontId="0" fillId="15"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46" fillId="0" borderId="1" xfId="0" applyFont="1" applyBorder="1" applyAlignment="1">
      <alignment horizontal="center" vertical="center"/>
    </xf>
    <xf numFmtId="0" fontId="0" fillId="15" borderId="30" xfId="0" applyFill="1" applyBorder="1" applyAlignment="1">
      <alignment horizontal="center" vertical="center" wrapText="1"/>
    </xf>
    <xf numFmtId="0" fontId="0" fillId="15" borderId="25" xfId="0" applyFill="1" applyBorder="1" applyAlignment="1">
      <alignment horizontal="center" vertical="center" wrapText="1"/>
    </xf>
    <xf numFmtId="0" fontId="0" fillId="15" borderId="26" xfId="0"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15" borderId="1" xfId="0" applyFont="1" applyFill="1"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80"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3" fillId="15" borderId="33" xfId="0" applyFont="1" applyFill="1" applyBorder="1" applyAlignment="1">
      <alignment horizontal="center" vertical="center" wrapText="1"/>
    </xf>
    <xf numFmtId="0" fontId="43" fillId="15" borderId="25" xfId="0" applyFont="1" applyFill="1" applyBorder="1" applyAlignment="1">
      <alignment horizontal="center" vertical="center" wrapText="1"/>
    </xf>
    <xf numFmtId="0" fontId="43" fillId="15" borderId="3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80" xfId="0" applyBorder="1" applyAlignment="1">
      <alignment horizontal="center" vertical="center" wrapText="1"/>
    </xf>
    <xf numFmtId="0" fontId="0" fillId="0" borderId="78" xfId="0" applyBorder="1" applyAlignment="1">
      <alignment horizontal="center" vertical="center" wrapText="1"/>
    </xf>
    <xf numFmtId="0" fontId="0" fillId="14" borderId="36" xfId="0" applyFill="1" applyBorder="1" applyAlignment="1">
      <alignment horizontal="center" vertical="center" wrapText="1"/>
    </xf>
    <xf numFmtId="0" fontId="0" fillId="14" borderId="42" xfId="0" applyFill="1" applyBorder="1" applyAlignment="1">
      <alignment horizontal="center" vertical="center" wrapText="1"/>
    </xf>
    <xf numFmtId="1" fontId="47" fillId="3" borderId="1" xfId="0" applyNumberFormat="1" applyFont="1" applyFill="1" applyBorder="1" applyAlignment="1">
      <alignment horizontal="center" vertical="center" wrapText="1"/>
    </xf>
    <xf numFmtId="0" fontId="47" fillId="3" borderId="1" xfId="0" applyFont="1" applyFill="1" applyBorder="1" applyAlignment="1">
      <alignment horizontal="center" vertical="center" wrapText="1"/>
    </xf>
    <xf numFmtId="0" fontId="0" fillId="0" borderId="81" xfId="0" applyBorder="1" applyAlignment="1">
      <alignment horizontal="center" vertical="center" wrapText="1"/>
    </xf>
    <xf numFmtId="0" fontId="0" fillId="15" borderId="36" xfId="0" applyFont="1" applyFill="1" applyBorder="1" applyAlignment="1">
      <alignment horizontal="center" vertical="center" wrapText="1"/>
    </xf>
    <xf numFmtId="0" fontId="0" fillId="15" borderId="79" xfId="0" applyFont="1" applyFill="1" applyBorder="1" applyAlignment="1">
      <alignment horizontal="center" vertical="center" wrapText="1"/>
    </xf>
    <xf numFmtId="0" fontId="0" fillId="15" borderId="77" xfId="0" applyFont="1" applyFill="1" applyBorder="1" applyAlignment="1">
      <alignment horizontal="center" vertical="center" wrapText="1"/>
    </xf>
    <xf numFmtId="0" fontId="0" fillId="14" borderId="34" xfId="0" applyFill="1" applyBorder="1" applyAlignment="1">
      <alignment horizontal="center" vertical="center" wrapText="1"/>
    </xf>
    <xf numFmtId="0" fontId="0" fillId="14" borderId="80" xfId="0" applyFill="1" applyBorder="1" applyAlignment="1">
      <alignment horizontal="center" vertical="center" wrapText="1"/>
    </xf>
    <xf numFmtId="0" fontId="0" fillId="14" borderId="78" xfId="0" applyFill="1" applyBorder="1" applyAlignment="1">
      <alignment horizontal="center" vertical="center" wrapText="1"/>
    </xf>
    <xf numFmtId="0" fontId="4" fillId="0" borderId="41" xfId="0" applyFont="1"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4" fillId="0" borderId="59" xfId="0" applyFont="1" applyBorder="1" applyAlignment="1">
      <alignment horizontal="center" vertical="center"/>
    </xf>
    <xf numFmtId="0" fontId="0" fillId="0" borderId="45" xfId="0" applyBorder="1" applyAlignment="1">
      <alignment horizontal="center" vertical="center" wrapText="1"/>
    </xf>
    <xf numFmtId="0" fontId="0" fillId="0" borderId="79" xfId="0" applyBorder="1" applyAlignment="1">
      <alignment horizontal="center" vertical="center" wrapText="1"/>
    </xf>
    <xf numFmtId="0" fontId="0" fillId="0" borderId="42" xfId="0"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81"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84"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43" fillId="14" borderId="45" xfId="0" applyFont="1" applyFill="1"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wrapText="1"/>
    </xf>
    <xf numFmtId="14" fontId="0" fillId="14" borderId="33" xfId="0" applyNumberFormat="1" applyFill="1" applyBorder="1" applyAlignment="1">
      <alignment horizontal="center" vertical="center"/>
    </xf>
    <xf numFmtId="14" fontId="0" fillId="14" borderId="25" xfId="0" applyNumberFormat="1" applyFill="1" applyBorder="1" applyAlignment="1">
      <alignment horizontal="center" vertical="center"/>
    </xf>
    <xf numFmtId="14" fontId="0" fillId="14" borderId="26" xfId="0" applyNumberFormat="1" applyFill="1" applyBorder="1" applyAlignment="1">
      <alignment horizontal="center" vertical="center"/>
    </xf>
    <xf numFmtId="0" fontId="0" fillId="14" borderId="33" xfId="0" applyFill="1" applyBorder="1" applyAlignment="1">
      <alignment horizontal="center" vertical="center" wrapText="1"/>
    </xf>
    <xf numFmtId="4" fontId="0" fillId="0" borderId="33"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14" fontId="0" fillId="14" borderId="32" xfId="0" applyNumberFormat="1" applyFill="1" applyBorder="1" applyAlignment="1">
      <alignment horizontal="center" vertical="center"/>
    </xf>
    <xf numFmtId="0" fontId="0" fillId="14" borderId="32" xfId="0" applyFill="1"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 fontId="2" fillId="3" borderId="30"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43" fillId="14" borderId="36" xfId="0" applyFont="1" applyFill="1" applyBorder="1" applyAlignment="1">
      <alignment horizontal="center" vertical="center" wrapText="1"/>
    </xf>
    <xf numFmtId="0" fontId="0" fillId="0" borderId="76" xfId="0" applyBorder="1" applyAlignment="1">
      <alignment horizontal="center" vertical="center" wrapText="1"/>
    </xf>
    <xf numFmtId="4" fontId="3" fillId="0" borderId="33" xfId="0" applyNumberFormat="1" applyFont="1" applyBorder="1" applyAlignment="1">
      <alignment horizontal="center" vertical="center" wrapText="1"/>
    </xf>
    <xf numFmtId="14" fontId="0" fillId="14" borderId="30" xfId="0" applyNumberFormat="1" applyFill="1" applyBorder="1" applyAlignment="1">
      <alignment horizontal="center" vertical="center"/>
    </xf>
    <xf numFmtId="0" fontId="0" fillId="14" borderId="30"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2" fontId="0" fillId="14" borderId="30" xfId="0" applyNumberFormat="1" applyFill="1" applyBorder="1" applyAlignment="1">
      <alignment horizontal="center" vertical="center" wrapText="1"/>
    </xf>
    <xf numFmtId="2" fontId="0" fillId="14" borderId="25" xfId="0" applyNumberFormat="1" applyFill="1" applyBorder="1" applyAlignment="1">
      <alignment horizontal="center" vertical="center" wrapText="1"/>
    </xf>
    <xf numFmtId="2" fontId="0" fillId="14" borderId="32" xfId="0" applyNumberFormat="1" applyFill="1" applyBorder="1" applyAlignment="1">
      <alignment horizontal="center" vertical="center" wrapText="1"/>
    </xf>
    <xf numFmtId="4" fontId="0" fillId="14" borderId="30" xfId="0" applyNumberFormat="1" applyFill="1" applyBorder="1" applyAlignment="1">
      <alignment horizontal="center" vertical="center" wrapText="1"/>
    </xf>
    <xf numFmtId="4" fontId="0" fillId="14" borderId="25" xfId="0" applyNumberFormat="1" applyFill="1" applyBorder="1" applyAlignment="1">
      <alignment horizontal="center" vertical="center" wrapText="1"/>
    </xf>
    <xf numFmtId="4" fontId="0" fillId="14" borderId="32"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79" xfId="0" applyNumberFormat="1" applyBorder="1" applyAlignment="1">
      <alignment horizontal="center" vertical="center" wrapText="1"/>
    </xf>
    <xf numFmtId="4" fontId="0" fillId="0" borderId="77" xfId="0" applyNumberFormat="1" applyBorder="1" applyAlignment="1">
      <alignment horizontal="center" vertical="center" wrapText="1"/>
    </xf>
    <xf numFmtId="0" fontId="0" fillId="0" borderId="28" xfId="0" applyBorder="1" applyAlignment="1">
      <alignment horizontal="left" vertical="center" wrapText="1"/>
    </xf>
    <xf numFmtId="0" fontId="0" fillId="0" borderId="76" xfId="0" applyBorder="1" applyAlignment="1">
      <alignment horizontal="left" vertical="center" wrapText="1"/>
    </xf>
    <xf numFmtId="0" fontId="43" fillId="0" borderId="36" xfId="0" applyFont="1" applyBorder="1" applyAlignment="1">
      <alignment horizontal="center" vertical="center"/>
    </xf>
    <xf numFmtId="0" fontId="43" fillId="0" borderId="79" xfId="0" applyFont="1" applyBorder="1" applyAlignment="1">
      <alignment horizontal="center" vertical="center"/>
    </xf>
    <xf numFmtId="0" fontId="43" fillId="0" borderId="42" xfId="0" applyFont="1" applyBorder="1" applyAlignment="1">
      <alignment horizontal="center" vertical="center"/>
    </xf>
    <xf numFmtId="0" fontId="43" fillId="14" borderId="30" xfId="0" applyFont="1" applyFill="1" applyBorder="1" applyAlignment="1">
      <alignment horizontal="center" vertical="center" wrapText="1"/>
    </xf>
    <xf numFmtId="0" fontId="43" fillId="14" borderId="26" xfId="0" applyFont="1" applyFill="1" applyBorder="1" applyAlignment="1">
      <alignment horizontal="center" vertical="center" wrapText="1"/>
    </xf>
    <xf numFmtId="0" fontId="52" fillId="14" borderId="30" xfId="0" applyFont="1" applyFill="1" applyBorder="1" applyAlignment="1">
      <alignment horizontal="center" vertical="center" wrapText="1"/>
    </xf>
    <xf numFmtId="0" fontId="52" fillId="14" borderId="25" xfId="0" applyFont="1" applyFill="1" applyBorder="1" applyAlignment="1">
      <alignment horizontal="center" vertical="center" wrapText="1"/>
    </xf>
    <xf numFmtId="0" fontId="52" fillId="14" borderId="26" xfId="0" applyFont="1" applyFill="1" applyBorder="1" applyAlignment="1">
      <alignment horizontal="center" vertical="center" wrapText="1"/>
    </xf>
    <xf numFmtId="0" fontId="0" fillId="14" borderId="19" xfId="0" quotePrefix="1" applyFill="1" applyBorder="1" applyAlignment="1">
      <alignment horizontal="center" vertical="center" wrapText="1"/>
    </xf>
    <xf numFmtId="0" fontId="0" fillId="14" borderId="20" xfId="0" applyFill="1" applyBorder="1" applyAlignment="1">
      <alignment horizontal="center" vertical="center" wrapText="1"/>
    </xf>
    <xf numFmtId="0" fontId="0" fillId="14" borderId="22"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4" fontId="0" fillId="14" borderId="1"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14" borderId="33" xfId="0" applyFill="1" applyBorder="1" applyAlignment="1">
      <alignment horizontal="center" vertical="center"/>
    </xf>
    <xf numFmtId="2" fontId="0" fillId="0" borderId="40" xfId="0" applyNumberFormat="1" applyBorder="1" applyAlignment="1">
      <alignment horizontal="center" vertical="center" wrapText="1"/>
    </xf>
    <xf numFmtId="2" fontId="0" fillId="0" borderId="76" xfId="0" applyNumberFormat="1" applyBorder="1" applyAlignment="1">
      <alignment horizontal="center" vertical="center" wrapText="1"/>
    </xf>
    <xf numFmtId="14" fontId="0" fillId="0" borderId="33" xfId="0" applyNumberFormat="1" applyBorder="1" applyAlignment="1">
      <alignment horizontal="center" vertical="center"/>
    </xf>
    <xf numFmtId="0" fontId="0" fillId="0" borderId="81"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4" fontId="0" fillId="6" borderId="84"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83" xfId="0" applyNumberFormat="1" applyFill="1" applyBorder="1" applyAlignment="1">
      <alignment horizontal="center" vertical="top" wrapText="1"/>
    </xf>
    <xf numFmtId="14" fontId="43" fillId="6" borderId="30" xfId="0" applyNumberFormat="1" applyFont="1" applyFill="1" applyBorder="1" applyAlignment="1">
      <alignment horizontal="center" vertical="center"/>
    </xf>
    <xf numFmtId="14" fontId="43" fillId="6" borderId="25" xfId="0" applyNumberFormat="1" applyFont="1" applyFill="1" applyBorder="1" applyAlignment="1">
      <alignment horizontal="center" vertical="center"/>
    </xf>
    <xf numFmtId="14" fontId="43" fillId="6" borderId="26" xfId="0" applyNumberFormat="1" applyFont="1" applyFill="1" applyBorder="1" applyAlignment="1">
      <alignment horizontal="center" vertical="center"/>
    </xf>
    <xf numFmtId="4" fontId="0" fillId="0" borderId="30"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80" xfId="0" applyFill="1" applyBorder="1" applyAlignment="1">
      <alignment horizontal="center" vertical="top" wrapText="1"/>
    </xf>
    <xf numFmtId="0" fontId="0" fillId="6" borderId="78"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84"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83" xfId="0" applyNumberFormat="1" applyBorder="1" applyAlignment="1">
      <alignment horizontal="center" vertical="center" wrapText="1"/>
    </xf>
    <xf numFmtId="0" fontId="0" fillId="0" borderId="36" xfId="0" applyBorder="1" applyAlignment="1">
      <alignment horizontal="center" vertical="center"/>
    </xf>
    <xf numFmtId="0" fontId="0" fillId="0" borderId="79" xfId="0" applyBorder="1" applyAlignment="1">
      <alignment horizontal="center" vertical="center"/>
    </xf>
    <xf numFmtId="0" fontId="0" fillId="0" borderId="42" xfId="0" applyBorder="1" applyAlignment="1">
      <alignment horizontal="center" vertical="center"/>
    </xf>
    <xf numFmtId="0" fontId="52" fillId="15" borderId="30" xfId="0" applyFont="1" applyFill="1" applyBorder="1" applyAlignment="1">
      <alignment horizontal="center" vertical="center" wrapText="1"/>
    </xf>
    <xf numFmtId="0" fontId="52" fillId="15" borderId="25" xfId="0" applyFont="1" applyFill="1" applyBorder="1" applyAlignment="1">
      <alignment horizontal="center" vertical="center" wrapText="1"/>
    </xf>
    <xf numFmtId="0" fontId="52" fillId="15" borderId="26" xfId="0" applyFont="1" applyFill="1" applyBorder="1" applyAlignment="1">
      <alignment horizontal="center" vertical="center" wrapText="1"/>
    </xf>
    <xf numFmtId="0" fontId="0" fillId="0" borderId="36" xfId="0" applyBorder="1" applyAlignment="1">
      <alignment horizontal="center" vertical="center" wrapText="1"/>
    </xf>
    <xf numFmtId="0" fontId="0" fillId="6" borderId="36" xfId="0" applyFill="1" applyBorder="1" applyAlignment="1">
      <alignment horizontal="center" vertical="top" wrapText="1"/>
    </xf>
    <xf numFmtId="0" fontId="0" fillId="6" borderId="79" xfId="0" applyFill="1" applyBorder="1" applyAlignment="1">
      <alignment horizontal="center" vertical="top" wrapText="1"/>
    </xf>
    <xf numFmtId="0" fontId="0" fillId="6" borderId="42" xfId="0" applyFill="1" applyBorder="1" applyAlignment="1">
      <alignment horizontal="center" vertical="top" wrapText="1"/>
    </xf>
    <xf numFmtId="0" fontId="2" fillId="3" borderId="41"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6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0" fillId="14" borderId="19" xfId="0" applyFill="1" applyBorder="1" applyAlignment="1">
      <alignment horizontal="center" vertical="center" wrapText="1"/>
    </xf>
    <xf numFmtId="0" fontId="0" fillId="14" borderId="15" xfId="0" applyFill="1" applyBorder="1" applyAlignment="1">
      <alignment horizontal="center" vertical="center" wrapText="1"/>
    </xf>
    <xf numFmtId="2" fontId="0" fillId="14"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4" borderId="44" xfId="0" applyFill="1" applyBorder="1" applyAlignment="1">
      <alignment horizontal="center" vertical="center" wrapText="1"/>
    </xf>
    <xf numFmtId="14" fontId="0" fillId="14" borderId="1" xfId="0" applyNumberFormat="1"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14" borderId="45" xfId="0" applyNumberFormat="1" applyFill="1" applyBorder="1" applyAlignment="1">
      <alignment horizontal="center" vertical="center" wrapText="1"/>
    </xf>
    <xf numFmtId="4" fontId="0" fillId="14" borderId="79" xfId="0" applyNumberFormat="1" applyFill="1" applyBorder="1" applyAlignment="1">
      <alignment horizontal="center" vertical="center" wrapText="1"/>
    </xf>
    <xf numFmtId="4" fontId="0" fillId="14" borderId="77" xfId="0" applyNumberFormat="1" applyFill="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43" fillId="0" borderId="30" xfId="0" applyNumberFormat="1" applyFont="1" applyBorder="1" applyAlignment="1">
      <alignment horizontal="center" vertical="center" wrapText="1"/>
    </xf>
    <xf numFmtId="2" fontId="43" fillId="0" borderId="25" xfId="0" applyNumberFormat="1" applyFont="1" applyBorder="1" applyAlignment="1">
      <alignment horizontal="center" vertical="center" wrapText="1"/>
    </xf>
    <xf numFmtId="2" fontId="43" fillId="0" borderId="32" xfId="0" applyNumberFormat="1" applyFont="1" applyBorder="1" applyAlignment="1">
      <alignment horizontal="center" vertical="center" wrapText="1"/>
    </xf>
    <xf numFmtId="2" fontId="0" fillId="0" borderId="81" xfId="0" applyNumberFormat="1" applyBorder="1" applyAlignment="1">
      <alignment horizontal="center" vertical="center" wrapText="1"/>
    </xf>
    <xf numFmtId="2" fontId="0" fillId="0" borderId="33" xfId="0" applyNumberFormat="1" applyBorder="1" applyAlignment="1">
      <alignment horizontal="center" vertical="center" wrapText="1"/>
    </xf>
    <xf numFmtId="4" fontId="0" fillId="0" borderId="18"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43" fillId="0" borderId="34" xfId="0" applyFont="1" applyBorder="1" applyAlignment="1">
      <alignment horizontal="center" vertical="center" wrapText="1"/>
    </xf>
    <xf numFmtId="0" fontId="43" fillId="0" borderId="80"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43" fillId="0" borderId="18" xfId="6" applyFont="1" applyBorder="1" applyAlignment="1">
      <alignment horizontal="center" vertical="center" wrapText="1"/>
    </xf>
    <xf numFmtId="0" fontId="43"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50" fillId="0" borderId="33" xfId="6" applyFont="1" applyBorder="1" applyAlignment="1">
      <alignment horizontal="center" vertical="center" wrapText="1"/>
    </xf>
    <xf numFmtId="0" fontId="50" fillId="0" borderId="25" xfId="6" applyFont="1" applyBorder="1" applyAlignment="1">
      <alignment horizontal="center" vertical="center" wrapText="1"/>
    </xf>
    <xf numFmtId="0" fontId="50"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43" fillId="0" borderId="45"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42" xfId="0" applyFont="1" applyBorder="1" applyAlignment="1">
      <alignment horizontal="center" vertical="center" wrapText="1"/>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79" xfId="0" applyNumberFormat="1" applyFont="1" applyFill="1" applyBorder="1" applyAlignment="1">
      <alignment horizontal="center" vertical="center" wrapText="1"/>
    </xf>
    <xf numFmtId="4" fontId="0" fillId="2" borderId="77"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80" xfId="0" applyFill="1" applyBorder="1" applyAlignment="1">
      <alignment horizontal="center" vertical="center" wrapText="1"/>
    </xf>
    <xf numFmtId="0" fontId="0" fillId="0" borderId="77" xfId="0" applyBorder="1" applyAlignment="1">
      <alignment horizontal="center" vertical="center"/>
    </xf>
    <xf numFmtId="0" fontId="0" fillId="0" borderId="35" xfId="0" applyBorder="1" applyAlignment="1">
      <alignment horizontal="center"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77" xfId="0" applyBorder="1" applyAlignment="1">
      <alignment horizontal="center" vertical="center" wrapText="1"/>
    </xf>
    <xf numFmtId="2" fontId="0" fillId="0" borderId="32" xfId="0" applyNumberFormat="1" applyBorder="1" applyAlignment="1">
      <alignment horizontal="center" vertical="center" wrapText="1"/>
    </xf>
    <xf numFmtId="0" fontId="0" fillId="0" borderId="44" xfId="0"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12" borderId="16"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3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32" xfId="0" applyFont="1" applyFill="1" applyBorder="1" applyAlignment="1">
      <alignment horizontal="center" vertical="center"/>
    </xf>
    <xf numFmtId="0" fontId="0" fillId="12" borderId="1" xfId="0" applyFill="1" applyBorder="1" applyAlignment="1">
      <alignment horizontal="center" vertical="center"/>
    </xf>
    <xf numFmtId="0" fontId="0" fillId="12" borderId="21" xfId="0" applyFill="1" applyBorder="1" applyAlignment="1">
      <alignment horizontal="center" vertical="center"/>
    </xf>
    <xf numFmtId="0" fontId="4" fillId="12" borderId="21" xfId="0" applyFont="1" applyFill="1" applyBorder="1" applyAlignment="1">
      <alignment horizontal="center" vertical="center"/>
    </xf>
    <xf numFmtId="4" fontId="0" fillId="0" borderId="1" xfId="0" applyNumberFormat="1" applyFill="1" applyBorder="1" applyAlignment="1">
      <alignment horizontal="center" vertical="center" wrapText="1"/>
    </xf>
    <xf numFmtId="0" fontId="0" fillId="0" borderId="1" xfId="0" applyFill="1" applyBorder="1" applyAlignment="1">
      <alignment horizontal="left" vertical="center"/>
    </xf>
    <xf numFmtId="0" fontId="0" fillId="12" borderId="24" xfId="0" applyFill="1" applyBorder="1" applyAlignment="1">
      <alignment horizontal="center" vertical="center"/>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0" fillId="13" borderId="20" xfId="0" applyFill="1" applyBorder="1" applyAlignment="1">
      <alignment horizontal="center" vertical="center"/>
    </xf>
    <xf numFmtId="0" fontId="4" fillId="12" borderId="81"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29" xfId="0" applyFont="1" applyFill="1" applyBorder="1" applyAlignment="1">
      <alignment horizontal="center" vertical="center"/>
    </xf>
    <xf numFmtId="0" fontId="0" fillId="0" borderId="33" xfId="0" applyFill="1" applyBorder="1" applyAlignment="1">
      <alignment horizontal="left"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12" borderId="46" xfId="0" applyFill="1" applyBorder="1" applyAlignment="1">
      <alignment horizontal="center" vertical="center"/>
    </xf>
    <xf numFmtId="0" fontId="0" fillId="12" borderId="20" xfId="0" applyFill="1" applyBorder="1" applyAlignment="1">
      <alignment horizontal="center" vertical="center"/>
    </xf>
    <xf numFmtId="0" fontId="4" fillId="12" borderId="41" xfId="0" applyFont="1" applyFill="1" applyBorder="1" applyAlignment="1">
      <alignment horizontal="center" vertical="center"/>
    </xf>
    <xf numFmtId="0" fontId="0" fillId="12" borderId="30" xfId="0" applyFill="1" applyBorder="1" applyAlignment="1">
      <alignment horizontal="center" vertical="center"/>
    </xf>
    <xf numFmtId="0" fontId="0" fillId="12" borderId="25" xfId="0" applyFill="1" applyBorder="1" applyAlignment="1">
      <alignment horizontal="center" vertical="center"/>
    </xf>
    <xf numFmtId="0" fontId="0" fillId="12" borderId="32" xfId="0" applyFill="1" applyBorder="1" applyAlignment="1">
      <alignment horizontal="center" vertical="center"/>
    </xf>
    <xf numFmtId="0" fontId="0" fillId="12" borderId="34" xfId="0" applyFill="1" applyBorder="1" applyAlignment="1">
      <alignment horizontal="center" vertical="center"/>
    </xf>
    <xf numFmtId="0" fontId="0" fillId="12" borderId="80" xfId="0" applyFill="1" applyBorder="1" applyAlignment="1">
      <alignment horizontal="center" vertical="center"/>
    </xf>
    <xf numFmtId="0" fontId="0" fillId="12" borderId="35" xfId="0" applyFill="1" applyBorder="1" applyAlignment="1">
      <alignment horizontal="center" vertical="center"/>
    </xf>
    <xf numFmtId="0" fontId="4" fillId="12" borderId="36" xfId="0" applyFont="1" applyFill="1" applyBorder="1" applyAlignment="1">
      <alignment horizontal="center" vertical="center"/>
    </xf>
    <xf numFmtId="0" fontId="4" fillId="12" borderId="79" xfId="0" applyFont="1" applyFill="1" applyBorder="1" applyAlignment="1">
      <alignment horizontal="center" vertical="center"/>
    </xf>
    <xf numFmtId="0" fontId="4" fillId="12" borderId="77" xfId="0" applyFont="1" applyFill="1" applyBorder="1" applyAlignment="1">
      <alignment horizontal="center" vertical="center"/>
    </xf>
    <xf numFmtId="0" fontId="4" fillId="12" borderId="59" xfId="0" applyFont="1" applyFill="1" applyBorder="1" applyAlignment="1">
      <alignment horizontal="center" vertical="center"/>
    </xf>
    <xf numFmtId="0" fontId="0" fillId="13" borderId="1" xfId="0" applyFill="1" applyBorder="1" applyAlignment="1">
      <alignment horizontal="center" vertical="center"/>
    </xf>
    <xf numFmtId="0" fontId="0" fillId="13" borderId="24" xfId="0" applyFill="1" applyBorder="1" applyAlignment="1">
      <alignment horizontal="center" vertical="center"/>
    </xf>
    <xf numFmtId="2" fontId="0" fillId="0" borderId="1" xfId="0" applyNumberForma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26" xfId="0" applyFill="1" applyBorder="1" applyAlignment="1">
      <alignment horizontal="center" vertical="center" wrapText="1"/>
    </xf>
    <xf numFmtId="0" fontId="0" fillId="12" borderId="84" xfId="0" applyFill="1" applyBorder="1" applyAlignment="1">
      <alignment horizontal="center" vertical="center"/>
    </xf>
    <xf numFmtId="0" fontId="0" fillId="12" borderId="43" xfId="0" applyFill="1" applyBorder="1" applyAlignment="1">
      <alignment horizontal="center" vertical="center"/>
    </xf>
    <xf numFmtId="0" fontId="0" fillId="12" borderId="27" xfId="0" applyFill="1" applyBorder="1" applyAlignment="1">
      <alignment horizontal="center" vertical="center"/>
    </xf>
    <xf numFmtId="0" fontId="0" fillId="12" borderId="22" xfId="0" applyFill="1" applyBorder="1" applyAlignment="1">
      <alignment horizontal="center" vertical="center"/>
    </xf>
    <xf numFmtId="0" fontId="4" fillId="13" borderId="16"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41" xfId="0" applyFont="1" applyFill="1" applyBorder="1" applyAlignment="1">
      <alignment horizontal="center" vertical="center"/>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7" xfId="0" applyFill="1" applyBorder="1" applyAlignment="1">
      <alignment horizontal="center" vertical="center" wrapText="1"/>
    </xf>
    <xf numFmtId="4" fontId="0" fillId="0" borderId="84"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83" xfId="0" applyNumberFormat="1" applyBorder="1" applyAlignment="1">
      <alignment horizontal="center" vertical="top" wrapText="1"/>
    </xf>
    <xf numFmtId="0" fontId="0" fillId="0" borderId="36" xfId="0" applyBorder="1" applyAlignment="1">
      <alignment horizontal="center" vertical="top" wrapText="1"/>
    </xf>
    <xf numFmtId="0" fontId="0" fillId="0" borderId="79" xfId="0" applyBorder="1" applyAlignment="1">
      <alignment horizontal="center" vertical="top" wrapText="1"/>
    </xf>
    <xf numFmtId="0" fontId="0" fillId="0" borderId="42" xfId="0" applyBorder="1" applyAlignment="1">
      <alignment horizontal="center" vertical="top" wrapText="1"/>
    </xf>
    <xf numFmtId="0" fontId="0" fillId="0" borderId="28" xfId="0" applyBorder="1" applyAlignment="1">
      <alignment horizontal="center" vertical="center"/>
    </xf>
    <xf numFmtId="0" fontId="0" fillId="0" borderId="76" xfId="0" applyBorder="1" applyAlignment="1">
      <alignment horizontal="center" vertical="center"/>
    </xf>
    <xf numFmtId="2" fontId="0" fillId="0" borderId="36" xfId="0" applyNumberFormat="1" applyBorder="1" applyAlignment="1">
      <alignment horizontal="center" vertical="center" wrapText="1"/>
    </xf>
    <xf numFmtId="2" fontId="0" fillId="0" borderId="79" xfId="0" applyNumberFormat="1" applyBorder="1" applyAlignment="1">
      <alignment horizontal="center" vertical="center" wrapText="1"/>
    </xf>
    <xf numFmtId="0" fontId="0" fillId="0" borderId="34" xfId="0" applyBorder="1" applyAlignment="1">
      <alignment horizontal="center" vertical="top" wrapText="1"/>
    </xf>
    <xf numFmtId="0" fontId="0" fillId="0" borderId="80" xfId="0" applyBorder="1" applyAlignment="1">
      <alignment horizontal="center" vertical="top" wrapText="1"/>
    </xf>
    <xf numFmtId="0" fontId="0" fillId="0" borderId="78" xfId="0" applyBorder="1" applyAlignment="1">
      <alignment horizontal="center" vertical="top"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2" fillId="0" borderId="3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14" fontId="0" fillId="0" borderId="1" xfId="0" applyNumberFormat="1" applyBorder="1" applyAlignment="1">
      <alignment horizontal="center" vertical="center"/>
    </xf>
    <xf numFmtId="0" fontId="0" fillId="6"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3" fillId="2" borderId="45" xfId="0" applyFont="1" applyFill="1" applyBorder="1" applyAlignment="1">
      <alignment horizontal="center" vertical="center" wrapText="1"/>
    </xf>
    <xf numFmtId="0" fontId="43" fillId="2" borderId="79" xfId="0" applyFont="1" applyFill="1" applyBorder="1" applyAlignment="1">
      <alignment horizontal="center" vertical="center" wrapText="1"/>
    </xf>
    <xf numFmtId="0" fontId="43" fillId="2" borderId="77"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7"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78" xfId="0" applyBorder="1" applyAlignment="1">
      <alignment horizontal="center" vertical="center"/>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43" fillId="0" borderId="20" xfId="0" applyFont="1" applyFill="1" applyBorder="1" applyAlignment="1">
      <alignment horizontal="center" vertical="center" wrapText="1"/>
    </xf>
    <xf numFmtId="0" fontId="48" fillId="2" borderId="25" xfId="0" applyFont="1" applyFill="1" applyBorder="1" applyAlignment="1">
      <alignment horizontal="center" vertical="center" wrapText="1"/>
    </xf>
    <xf numFmtId="0" fontId="48" fillId="2" borderId="25" xfId="0" applyFont="1" applyFill="1" applyBorder="1" applyAlignment="1">
      <alignment horizontal="center" vertical="center"/>
    </xf>
    <xf numFmtId="0" fontId="48" fillId="2" borderId="32" xfId="0" applyFont="1" applyFill="1" applyBorder="1" applyAlignment="1">
      <alignment horizontal="center" vertical="center"/>
    </xf>
    <xf numFmtId="0" fontId="48" fillId="0" borderId="25" xfId="0" applyFont="1" applyBorder="1" applyAlignment="1">
      <alignment horizontal="center" vertical="center"/>
    </xf>
    <xf numFmtId="0" fontId="48" fillId="0" borderId="32" xfId="0" applyFont="1" applyBorder="1" applyAlignment="1">
      <alignment horizontal="center" vertical="center"/>
    </xf>
    <xf numFmtId="2" fontId="48" fillId="2" borderId="25" xfId="0" applyNumberFormat="1" applyFont="1" applyFill="1" applyBorder="1" applyAlignment="1">
      <alignment horizontal="center" vertical="center" wrapText="1"/>
    </xf>
    <xf numFmtId="2" fontId="48"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5" fillId="2" borderId="45" xfId="0" applyNumberFormat="1" applyFont="1" applyFill="1" applyBorder="1" applyAlignment="1">
      <alignment horizontal="center" vertical="center" wrapText="1"/>
    </xf>
    <xf numFmtId="4" fontId="44" fillId="2" borderId="79" xfId="0" applyNumberFormat="1" applyFont="1" applyFill="1" applyBorder="1" applyAlignment="1">
      <alignment horizontal="center" vertical="center" wrapText="1"/>
    </xf>
    <xf numFmtId="4" fontId="44" fillId="2" borderId="77" xfId="0" applyNumberFormat="1" applyFont="1" applyFill="1" applyBorder="1" applyAlignment="1">
      <alignment horizontal="center" vertical="center" wrapText="1"/>
    </xf>
    <xf numFmtId="4" fontId="48" fillId="2" borderId="1" xfId="0" applyNumberFormat="1" applyFont="1" applyFill="1" applyBorder="1" applyAlignment="1">
      <alignment horizontal="center" vertical="center" wrapText="1"/>
    </xf>
    <xf numFmtId="14" fontId="48" fillId="6" borderId="1" xfId="0" applyNumberFormat="1"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80" xfId="0" applyFont="1" applyFill="1" applyBorder="1" applyAlignment="1">
      <alignment horizontal="center" vertical="center" wrapText="1"/>
    </xf>
    <xf numFmtId="0" fontId="48" fillId="2" borderId="78"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79" xfId="0" applyNumberFormat="1" applyFont="1" applyFill="1" applyBorder="1" applyAlignment="1">
      <alignment horizontal="center" vertical="center" wrapText="1"/>
    </xf>
    <xf numFmtId="4" fontId="4" fillId="2" borderId="77" xfId="0" applyNumberFormat="1" applyFont="1" applyFill="1" applyBorder="1" applyAlignment="1">
      <alignment horizontal="center" vertical="center" wrapText="1"/>
    </xf>
    <xf numFmtId="0" fontId="48" fillId="6" borderId="33" xfId="0" applyFont="1" applyFill="1" applyBorder="1" applyAlignment="1">
      <alignment horizontal="center" vertical="center" wrapText="1"/>
    </xf>
    <xf numFmtId="0" fontId="48" fillId="6" borderId="25" xfId="0" applyFont="1" applyFill="1" applyBorder="1" applyAlignment="1">
      <alignment horizontal="center" vertical="center" wrapText="1"/>
    </xf>
    <xf numFmtId="0" fontId="48" fillId="6" borderId="26" xfId="0" applyFont="1" applyFill="1" applyBorder="1" applyAlignment="1">
      <alignment horizontal="center" vertical="center" wrapText="1"/>
    </xf>
    <xf numFmtId="0" fontId="48" fillId="2" borderId="33" xfId="0" applyFont="1" applyFill="1" applyBorder="1" applyAlignment="1">
      <alignment horizontal="center" vertical="center" wrapText="1"/>
    </xf>
    <xf numFmtId="0" fontId="48" fillId="2" borderId="26" xfId="0" applyFont="1" applyFill="1" applyBorder="1" applyAlignment="1">
      <alignment horizontal="center" vertical="center" wrapText="1"/>
    </xf>
    <xf numFmtId="14" fontId="48" fillId="6" borderId="25" xfId="0" applyNumberFormat="1" applyFont="1" applyFill="1" applyBorder="1" applyAlignment="1">
      <alignment horizontal="center" vertical="center"/>
    </xf>
    <xf numFmtId="14" fontId="48" fillId="6" borderId="32" xfId="0" applyNumberFormat="1" applyFont="1" applyFill="1" applyBorder="1" applyAlignment="1">
      <alignment horizontal="center" vertical="center"/>
    </xf>
    <xf numFmtId="4" fontId="48" fillId="2" borderId="25" xfId="0" applyNumberFormat="1" applyFont="1" applyFill="1" applyBorder="1" applyAlignment="1">
      <alignment horizontal="center" vertical="center" wrapText="1"/>
    </xf>
    <xf numFmtId="4" fontId="48" fillId="2" borderId="32" xfId="0" applyNumberFormat="1" applyFont="1" applyFill="1" applyBorder="1" applyAlignment="1">
      <alignment horizontal="center" vertical="center" wrapText="1"/>
    </xf>
    <xf numFmtId="0" fontId="0" fillId="2" borderId="78" xfId="0" applyFill="1" applyBorder="1" applyAlignment="1">
      <alignment horizontal="center" vertical="center" wrapText="1"/>
    </xf>
    <xf numFmtId="4" fontId="0" fillId="2" borderId="32"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0" fontId="43"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82" xfId="0" applyBorder="1" applyAlignment="1">
      <alignment horizontal="center" vertical="center"/>
    </xf>
    <xf numFmtId="0" fontId="42"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43" fillId="16" borderId="30" xfId="0" applyFont="1" applyFill="1" applyBorder="1" applyAlignment="1">
      <alignment horizontal="center" vertical="center" wrapText="1"/>
    </xf>
    <xf numFmtId="0" fontId="43" fillId="16" borderId="25" xfId="0" applyFont="1" applyFill="1" applyBorder="1" applyAlignment="1">
      <alignment horizontal="center" vertical="center" wrapText="1"/>
    </xf>
    <xf numFmtId="0" fontId="43" fillId="16" borderId="32" xfId="0" applyFont="1" applyFill="1" applyBorder="1" applyAlignment="1">
      <alignment horizontal="center" vertical="center" wrapText="1"/>
    </xf>
    <xf numFmtId="0" fontId="43" fillId="16" borderId="33"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0" fillId="0" borderId="6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81" xfId="0" applyFill="1" applyBorder="1" applyAlignment="1">
      <alignment horizontal="center" vertical="center" wrapText="1"/>
    </xf>
    <xf numFmtId="14" fontId="0" fillId="0" borderId="30" xfId="0" applyNumberFormat="1" applyFill="1" applyBorder="1" applyAlignment="1">
      <alignment horizontal="center" vertical="center"/>
    </xf>
    <xf numFmtId="14" fontId="0" fillId="0" borderId="25" xfId="0" applyNumberFormat="1" applyFill="1" applyBorder="1" applyAlignment="1">
      <alignment horizontal="center" vertical="center"/>
    </xf>
    <xf numFmtId="14" fontId="0" fillId="0" borderId="32" xfId="0" applyNumberFormat="1" applyFill="1" applyBorder="1" applyAlignment="1">
      <alignment horizontal="center" vertical="center"/>
    </xf>
    <xf numFmtId="14" fontId="0" fillId="0" borderId="33" xfId="0" applyNumberFormat="1" applyFill="1" applyBorder="1" applyAlignment="1">
      <alignment horizontal="center" vertical="center"/>
    </xf>
    <xf numFmtId="4" fontId="0" fillId="0" borderId="30" xfId="0" applyNumberFormat="1" applyFill="1" applyBorder="1" applyAlignment="1">
      <alignment horizontal="center" vertical="center" wrapText="1"/>
    </xf>
    <xf numFmtId="4" fontId="0" fillId="0" borderId="45" xfId="0" applyNumberFormat="1" applyFill="1" applyBorder="1" applyAlignment="1">
      <alignment horizontal="center" vertical="center" wrapText="1"/>
    </xf>
    <xf numFmtId="4" fontId="0" fillId="0" borderId="79"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4" fontId="0" fillId="0" borderId="33" xfId="0" applyNumberFormat="1" applyFill="1" applyBorder="1" applyAlignment="1">
      <alignment horizontal="center" vertical="center" wrapText="1"/>
    </xf>
    <xf numFmtId="0" fontId="0" fillId="0" borderId="29" xfId="0" applyFill="1" applyBorder="1"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45" xfId="0" applyFill="1" applyBorder="1" applyAlignment="1">
      <alignment horizontal="center" vertical="center"/>
    </xf>
    <xf numFmtId="0" fontId="43" fillId="0" borderId="30"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0" fillId="0" borderId="19" xfId="0" applyFill="1" applyBorder="1" applyAlignment="1">
      <alignment horizontal="center" vertical="center" wrapText="1"/>
    </xf>
    <xf numFmtId="2" fontId="0" fillId="0" borderId="33" xfId="0" applyNumberForma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32"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2" fontId="0" fillId="0" borderId="33" xfId="0" applyNumberFormat="1" applyFont="1" applyFill="1" applyBorder="1" applyAlignment="1">
      <alignment horizontal="center" vertical="center" wrapText="1"/>
    </xf>
    <xf numFmtId="2" fontId="0" fillId="0" borderId="25" xfId="0" applyNumberFormat="1"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82" xfId="0" applyFill="1" applyBorder="1" applyAlignment="1">
      <alignment horizontal="center" vertical="center"/>
    </xf>
    <xf numFmtId="0" fontId="0" fillId="0" borderId="34" xfId="0" applyFill="1" applyBorder="1" applyAlignment="1">
      <alignment horizontal="center" vertical="center" wrapText="1"/>
    </xf>
    <xf numFmtId="0" fontId="0" fillId="0" borderId="78" xfId="0" applyFill="1" applyBorder="1" applyAlignment="1">
      <alignment horizontal="center" vertical="center" wrapText="1"/>
    </xf>
    <xf numFmtId="4" fontId="0" fillId="0" borderId="30" xfId="0" applyNumberFormat="1" applyFont="1" applyFill="1" applyBorder="1" applyAlignment="1">
      <alignment horizontal="center" vertical="center" wrapText="1"/>
    </xf>
    <xf numFmtId="0" fontId="0" fillId="0" borderId="26" xfId="0" applyFill="1" applyBorder="1" applyAlignment="1">
      <alignment horizontal="center" vertical="center"/>
    </xf>
    <xf numFmtId="4" fontId="2" fillId="0" borderId="45" xfId="0" applyNumberFormat="1" applyFont="1" applyFill="1" applyBorder="1" applyAlignment="1">
      <alignment horizontal="center" vertical="center" wrapText="1"/>
    </xf>
    <xf numFmtId="4" fontId="4" fillId="0" borderId="79" xfId="0" applyNumberFormat="1" applyFont="1" applyFill="1" applyBorder="1" applyAlignment="1">
      <alignment horizontal="center" vertical="center" wrapText="1"/>
    </xf>
    <xf numFmtId="4" fontId="4" fillId="0" borderId="77" xfId="0" applyNumberFormat="1" applyFont="1" applyFill="1" applyBorder="1" applyAlignment="1">
      <alignment horizontal="center" vertical="center" wrapText="1"/>
    </xf>
    <xf numFmtId="4" fontId="48" fillId="0" borderId="1" xfId="0" applyNumberFormat="1" applyFont="1" applyFill="1" applyBorder="1" applyAlignment="1">
      <alignment horizontal="center" vertical="center" wrapText="1"/>
    </xf>
    <xf numFmtId="4" fontId="0" fillId="0" borderId="45" xfId="0" applyNumberFormat="1" applyFont="1" applyFill="1" applyBorder="1" applyAlignment="1">
      <alignment horizontal="center" vertical="center" wrapText="1"/>
    </xf>
    <xf numFmtId="4" fontId="0" fillId="0" borderId="79" xfId="0" applyNumberFormat="1" applyFont="1" applyFill="1" applyBorder="1" applyAlignment="1">
      <alignment horizontal="center" vertical="center" wrapText="1"/>
    </xf>
    <xf numFmtId="4" fontId="0" fillId="0" borderId="77"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59" xfId="0" applyFill="1" applyBorder="1" applyAlignment="1">
      <alignment horizontal="center" vertical="center" wrapText="1"/>
    </xf>
    <xf numFmtId="0" fontId="55" fillId="0" borderId="80" xfId="0" applyFont="1" applyFill="1" applyBorder="1" applyAlignment="1">
      <alignment horizontal="center" vertical="center" wrapText="1"/>
    </xf>
    <xf numFmtId="0" fontId="55" fillId="0" borderId="78" xfId="0"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0" borderId="25" xfId="0" applyNumberFormat="1" applyFont="1" applyFill="1" applyBorder="1" applyAlignment="1">
      <alignment horizontal="center" vertical="center"/>
    </xf>
    <xf numFmtId="14" fontId="4" fillId="0" borderId="32" xfId="0" applyNumberFormat="1" applyFont="1" applyFill="1" applyBorder="1" applyAlignment="1">
      <alignment horizontal="center" vertical="center"/>
    </xf>
    <xf numFmtId="4" fontId="48" fillId="0" borderId="25" xfId="0" applyNumberFormat="1" applyFont="1" applyFill="1" applyBorder="1" applyAlignment="1">
      <alignment horizontal="center" vertical="center" wrapText="1"/>
    </xf>
    <xf numFmtId="4" fontId="48" fillId="0" borderId="32" xfId="0" applyNumberFormat="1"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25" xfId="0" applyFont="1" applyFill="1" applyBorder="1" applyAlignment="1">
      <alignment horizontal="center" vertical="center"/>
    </xf>
    <xf numFmtId="0" fontId="55"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2" fontId="55" fillId="0" borderId="25" xfId="0" applyNumberFormat="1" applyFont="1" applyFill="1" applyBorder="1" applyAlignment="1">
      <alignment horizontal="center" vertical="center" wrapText="1"/>
    </xf>
    <xf numFmtId="2" fontId="55" fillId="0" borderId="32" xfId="0" applyNumberFormat="1"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14" fontId="48" fillId="0" borderId="25" xfId="0" applyNumberFormat="1" applyFont="1" applyFill="1" applyBorder="1" applyAlignment="1">
      <alignment horizontal="center" vertical="center"/>
    </xf>
    <xf numFmtId="14" fontId="48" fillId="0" borderId="32" xfId="0" applyNumberFormat="1" applyFont="1" applyFill="1" applyBorder="1" applyAlignment="1">
      <alignment horizontal="center" vertical="center"/>
    </xf>
    <xf numFmtId="0" fontId="46" fillId="0" borderId="25" xfId="0" applyFont="1" applyFill="1" applyBorder="1" applyAlignment="1">
      <alignment horizontal="center" vertical="center" wrapText="1"/>
    </xf>
    <xf numFmtId="0" fontId="46" fillId="0" borderId="25" xfId="0" applyFont="1" applyFill="1" applyBorder="1" applyAlignment="1">
      <alignment horizontal="center" vertical="center"/>
    </xf>
    <xf numFmtId="0" fontId="46" fillId="0" borderId="32" xfId="0" applyFont="1" applyFill="1" applyBorder="1" applyAlignment="1">
      <alignment horizontal="center" vertical="center"/>
    </xf>
    <xf numFmtId="2" fontId="46" fillId="0" borderId="25" xfId="0" applyNumberFormat="1" applyFont="1" applyFill="1" applyBorder="1" applyAlignment="1">
      <alignment horizontal="center" vertical="center" wrapText="1"/>
    </xf>
    <xf numFmtId="2" fontId="46" fillId="0" borderId="32" xfId="0" applyNumberFormat="1" applyFont="1" applyFill="1" applyBorder="1" applyAlignment="1">
      <alignment horizontal="center" vertical="center" wrapText="1"/>
    </xf>
    <xf numFmtId="0" fontId="46" fillId="0" borderId="80" xfId="0" applyFont="1" applyFill="1" applyBorder="1" applyAlignment="1">
      <alignment horizontal="center" vertical="center" wrapText="1"/>
    </xf>
    <xf numFmtId="0" fontId="46" fillId="0" borderId="78" xfId="0" applyFont="1" applyFill="1" applyBorder="1" applyAlignment="1">
      <alignment horizontal="center" vertical="center" wrapText="1"/>
    </xf>
    <xf numFmtId="4" fontId="46" fillId="0" borderId="25" xfId="0" applyNumberFormat="1" applyFont="1" applyFill="1" applyBorder="1" applyAlignment="1">
      <alignment horizontal="center" vertical="center" wrapText="1"/>
    </xf>
    <xf numFmtId="4" fontId="46" fillId="0" borderId="32" xfId="0" applyNumberFormat="1" applyFont="1" applyFill="1" applyBorder="1" applyAlignment="1">
      <alignment horizontal="center" vertical="center" wrapText="1"/>
    </xf>
    <xf numFmtId="4" fontId="45" fillId="0" borderId="45" xfId="0" applyNumberFormat="1" applyFont="1" applyFill="1" applyBorder="1" applyAlignment="1">
      <alignment horizontal="center" vertical="center" wrapText="1"/>
    </xf>
    <xf numFmtId="4" fontId="44" fillId="0" borderId="79" xfId="0" applyNumberFormat="1" applyFont="1" applyFill="1" applyBorder="1" applyAlignment="1">
      <alignment horizontal="center" vertical="center" wrapText="1"/>
    </xf>
    <xf numFmtId="4" fontId="44" fillId="0" borderId="77" xfId="0" applyNumberFormat="1"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0" fillId="2" borderId="36" xfId="0" applyFill="1" applyBorder="1" applyAlignment="1">
      <alignment horizontal="center" vertical="center"/>
    </xf>
    <xf numFmtId="0" fontId="0" fillId="2" borderId="79" xfId="0" applyFill="1" applyBorder="1" applyAlignment="1">
      <alignment horizontal="center" vertical="center"/>
    </xf>
    <xf numFmtId="0" fontId="0" fillId="2" borderId="42" xfId="0" applyFill="1" applyBorder="1" applyAlignment="1">
      <alignment horizontal="center" vertical="center"/>
    </xf>
    <xf numFmtId="4" fontId="0" fillId="0" borderId="77"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63" xfId="0" applyFill="1" applyBorder="1" applyAlignment="1">
      <alignment horizontal="center" vertical="center" wrapText="1"/>
    </xf>
    <xf numFmtId="1" fontId="2" fillId="3" borderId="43" xfId="0" applyNumberFormat="1" applyFont="1" applyFill="1" applyBorder="1" applyAlignment="1">
      <alignment horizontal="center" vertical="center" wrapText="1"/>
    </xf>
    <xf numFmtId="1" fontId="2" fillId="3" borderId="83" xfId="0" applyNumberFormat="1" applyFont="1" applyFill="1" applyBorder="1" applyAlignment="1">
      <alignment horizontal="center" vertical="center" wrapText="1"/>
    </xf>
    <xf numFmtId="0" fontId="0" fillId="0" borderId="80" xfId="0" applyFill="1" applyBorder="1" applyAlignment="1">
      <alignment horizontal="center" vertical="center"/>
    </xf>
    <xf numFmtId="0" fontId="0" fillId="0" borderId="78" xfId="0" applyFill="1" applyBorder="1" applyAlignment="1">
      <alignment horizontal="center" vertical="center"/>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0" fillId="0" borderId="13" xfId="0" applyFill="1" applyBorder="1" applyAlignment="1">
      <alignment horizontal="center" vertical="center" wrapText="1"/>
    </xf>
    <xf numFmtId="4" fontId="3" fillId="0" borderId="45" xfId="0" applyNumberFormat="1" applyFont="1" applyFill="1" applyBorder="1" applyAlignment="1">
      <alignment horizontal="center" vertical="center" wrapText="1"/>
    </xf>
    <xf numFmtId="4" fontId="0" fillId="0" borderId="81" xfId="0" applyNumberFormat="1" applyFill="1" applyBorder="1" applyAlignment="1">
      <alignment horizontal="center" vertical="center" wrapText="1"/>
    </xf>
    <xf numFmtId="4" fontId="0" fillId="0" borderId="40" xfId="0" applyNumberFormat="1" applyFill="1" applyBorder="1" applyAlignment="1">
      <alignment horizontal="center" vertical="center" wrapText="1"/>
    </xf>
    <xf numFmtId="4" fontId="0" fillId="0" borderId="29" xfId="0" applyNumberFormat="1" applyFill="1" applyBorder="1" applyAlignment="1">
      <alignment horizontal="center" vertical="center" wrapText="1"/>
    </xf>
    <xf numFmtId="0" fontId="0" fillId="2" borderId="77" xfId="0" applyFill="1" applyBorder="1" applyAlignment="1">
      <alignment horizontal="center" vertical="center"/>
    </xf>
    <xf numFmtId="0" fontId="0" fillId="2" borderId="17" xfId="0" applyFill="1" applyBorder="1" applyAlignment="1">
      <alignment horizontal="center" vertical="center"/>
    </xf>
    <xf numFmtId="0" fontId="3" fillId="0" borderId="34" xfId="0" applyFont="1" applyFill="1" applyBorder="1" applyAlignment="1">
      <alignment horizontal="center"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56" fillId="2" borderId="1" xfId="0" applyFont="1" applyFill="1" applyBorder="1" applyAlignment="1">
      <alignment horizontal="center" vertical="center"/>
    </xf>
    <xf numFmtId="0" fontId="43"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top"/>
    </xf>
    <xf numFmtId="0" fontId="0" fillId="0" borderId="25" xfId="0" applyFont="1" applyFill="1" applyBorder="1" applyAlignment="1">
      <alignment horizontal="center" vertical="top"/>
    </xf>
    <xf numFmtId="0" fontId="0" fillId="0" borderId="32" xfId="0" applyFont="1" applyFill="1" applyBorder="1" applyAlignment="1">
      <alignment horizontal="center" vertical="top"/>
    </xf>
    <xf numFmtId="0" fontId="43" fillId="0" borderId="45"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3" fillId="0" borderId="77"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14" fontId="0" fillId="0" borderId="33" xfId="0" applyNumberFormat="1" applyFont="1" applyFill="1" applyBorder="1" applyAlignment="1">
      <alignment horizontal="center" vertical="center"/>
    </xf>
    <xf numFmtId="14" fontId="0" fillId="0" borderId="25" xfId="0" applyNumberFormat="1" applyFont="1" applyFill="1" applyBorder="1" applyAlignment="1">
      <alignment horizontal="center" vertical="center"/>
    </xf>
    <xf numFmtId="14" fontId="0" fillId="0" borderId="32" xfId="0" applyNumberFormat="1"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30" xfId="0" applyFill="1" applyBorder="1" applyAlignment="1">
      <alignment horizontal="center" vertical="center"/>
    </xf>
    <xf numFmtId="0" fontId="43" fillId="0" borderId="36" xfId="0" applyFont="1" applyFill="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14" fontId="0" fillId="0" borderId="26" xfId="0" applyNumberFormat="1" applyBorder="1" applyAlignment="1">
      <alignment horizontal="center" vertical="center"/>
    </xf>
    <xf numFmtId="0" fontId="52" fillId="0" borderId="30"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0" fillId="2" borderId="19" xfId="0" quotePrefix="1" applyFill="1" applyBorder="1" applyAlignment="1">
      <alignment horizontal="center" vertical="center" wrapText="1"/>
    </xf>
    <xf numFmtId="0" fontId="0" fillId="2" borderId="22" xfId="0" applyFill="1" applyBorder="1" applyAlignment="1">
      <alignment horizontal="center" vertical="center" wrapText="1"/>
    </xf>
    <xf numFmtId="0" fontId="0" fillId="2" borderId="36" xfId="0" quotePrefix="1" applyFill="1" applyBorder="1" applyAlignment="1">
      <alignment horizontal="center" vertical="center" wrapText="1"/>
    </xf>
    <xf numFmtId="0" fontId="0" fillId="2" borderId="79" xfId="0" applyFill="1" applyBorder="1" applyAlignment="1">
      <alignment horizontal="center" vertical="center" wrapText="1"/>
    </xf>
    <xf numFmtId="0" fontId="0" fillId="2" borderId="42" xfId="0" applyFill="1" applyBorder="1" applyAlignment="1">
      <alignment horizontal="center" vertical="center" wrapText="1"/>
    </xf>
    <xf numFmtId="4" fontId="0" fillId="0" borderId="84" xfId="0" applyNumberFormat="1" applyFill="1" applyBorder="1" applyAlignment="1">
      <alignment horizontal="center" vertical="top" wrapText="1"/>
    </xf>
    <xf numFmtId="4" fontId="0" fillId="0" borderId="43" xfId="0" applyNumberFormat="1" applyFill="1" applyBorder="1" applyAlignment="1">
      <alignment horizontal="center" vertical="top" wrapText="1"/>
    </xf>
    <xf numFmtId="4" fontId="0" fillId="0" borderId="83" xfId="0" applyNumberFormat="1" applyFill="1" applyBorder="1" applyAlignment="1">
      <alignment horizontal="center" vertical="top" wrapText="1"/>
    </xf>
    <xf numFmtId="14" fontId="43" fillId="0" borderId="30" xfId="0" applyNumberFormat="1" applyFont="1" applyFill="1" applyBorder="1" applyAlignment="1">
      <alignment horizontal="center" vertical="center"/>
    </xf>
    <xf numFmtId="14" fontId="43" fillId="0" borderId="25" xfId="0" applyNumberFormat="1" applyFont="1" applyFill="1" applyBorder="1" applyAlignment="1">
      <alignment horizontal="center" vertical="center"/>
    </xf>
    <xf numFmtId="14" fontId="43" fillId="0" borderId="26" xfId="0" applyNumberFormat="1" applyFont="1" applyFill="1" applyBorder="1" applyAlignment="1">
      <alignment horizontal="center" vertical="center"/>
    </xf>
    <xf numFmtId="2" fontId="0" fillId="0" borderId="25" xfId="0" quotePrefix="1" applyNumberFormat="1" applyFill="1" applyBorder="1" applyAlignment="1">
      <alignment horizontal="center" vertical="center" wrapText="1"/>
    </xf>
    <xf numFmtId="14" fontId="0" fillId="0" borderId="1" xfId="0" applyNumberFormat="1" applyBorder="1" applyAlignment="1">
      <alignment horizontal="center" vertical="center" wrapText="1"/>
    </xf>
    <xf numFmtId="4" fontId="0" fillId="0" borderId="26" xfId="0" applyNumberFormat="1" applyFill="1" applyBorder="1" applyAlignment="1">
      <alignment horizontal="center" vertical="center" wrapText="1"/>
    </xf>
    <xf numFmtId="0" fontId="0" fillId="0" borderId="34" xfId="0" applyFill="1" applyBorder="1" applyAlignment="1">
      <alignment horizontal="center" vertical="top" wrapText="1"/>
    </xf>
    <xf numFmtId="0" fontId="0" fillId="0" borderId="80" xfId="0" applyFill="1" applyBorder="1" applyAlignment="1">
      <alignment horizontal="center" vertical="top" wrapText="1"/>
    </xf>
    <xf numFmtId="0" fontId="0" fillId="0" borderId="78" xfId="0" applyFill="1" applyBorder="1" applyAlignment="1">
      <alignment horizontal="center" vertical="top" wrapText="1"/>
    </xf>
    <xf numFmtId="0" fontId="0" fillId="0" borderId="36" xfId="0" applyFill="1" applyBorder="1" applyAlignment="1">
      <alignment horizontal="center" vertical="top" wrapText="1"/>
    </xf>
    <xf numFmtId="0" fontId="0" fillId="0" borderId="79" xfId="0" applyFill="1" applyBorder="1" applyAlignment="1">
      <alignment horizontal="center" vertical="top" wrapText="1"/>
    </xf>
    <xf numFmtId="0" fontId="0" fillId="0" borderId="42" xfId="0" applyFill="1" applyBorder="1" applyAlignment="1">
      <alignment horizontal="center" vertical="top" wrapText="1"/>
    </xf>
    <xf numFmtId="2" fontId="0" fillId="0" borderId="84" xfId="0" applyNumberFormat="1" applyFill="1" applyBorder="1" applyAlignment="1">
      <alignment horizontal="center" vertical="center" wrapText="1"/>
    </xf>
    <xf numFmtId="2" fontId="0" fillId="0" borderId="43" xfId="0" applyNumberFormat="1" applyFill="1" applyBorder="1" applyAlignment="1">
      <alignment horizontal="center" vertical="center" wrapText="1"/>
    </xf>
    <xf numFmtId="2" fontId="0" fillId="0" borderId="83" xfId="0" applyNumberFormat="1" applyFill="1" applyBorder="1" applyAlignment="1">
      <alignment horizontal="center" vertical="center" wrapText="1"/>
    </xf>
    <xf numFmtId="0" fontId="0" fillId="0" borderId="21" xfId="0"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80"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6" xfId="0" applyFont="1" applyFill="1" applyBorder="1" applyAlignment="1">
      <alignment horizontal="justify" vertical="center" wrapText="1"/>
    </xf>
    <xf numFmtId="0" fontId="43" fillId="0" borderId="30" xfId="6" applyFont="1" applyFill="1" applyBorder="1" applyAlignment="1">
      <alignment horizontal="center" vertical="center" wrapText="1"/>
    </xf>
    <xf numFmtId="0" fontId="43" fillId="0" borderId="25" xfId="6" applyFont="1" applyFill="1" applyBorder="1" applyAlignment="1">
      <alignment horizontal="center" vertical="center" wrapText="1"/>
    </xf>
    <xf numFmtId="0" fontId="43" fillId="0" borderId="32" xfId="6" applyFont="1" applyFill="1" applyBorder="1" applyAlignment="1">
      <alignment horizontal="center" vertical="center" wrapText="1"/>
    </xf>
    <xf numFmtId="4" fontId="0" fillId="0" borderId="31" xfId="0" applyNumberFormat="1" applyFill="1" applyBorder="1" applyAlignment="1">
      <alignment horizontal="center" vertical="center" wrapText="1"/>
    </xf>
    <xf numFmtId="4" fontId="0" fillId="0" borderId="43"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14" fontId="0" fillId="0" borderId="26" xfId="0" applyNumberFormat="1" applyFill="1" applyBorder="1" applyAlignment="1">
      <alignment horizontal="center" vertical="center"/>
    </xf>
    <xf numFmtId="4" fontId="0" fillId="0" borderId="18" xfId="0" applyNumberFormat="1" applyFill="1" applyBorder="1" applyAlignment="1">
      <alignment horizontal="justify" vertical="center" wrapText="1"/>
    </xf>
    <xf numFmtId="4" fontId="0" fillId="0" borderId="1" xfId="0" applyNumberFormat="1" applyFill="1" applyBorder="1" applyAlignment="1">
      <alignment horizontal="justify" vertical="center" wrapText="1"/>
    </xf>
    <xf numFmtId="2" fontId="0" fillId="0" borderId="18" xfId="0" applyNumberFormat="1" applyBorder="1" applyAlignment="1">
      <alignment horizontal="center" vertical="center" wrapText="1"/>
    </xf>
    <xf numFmtId="2" fontId="0" fillId="0" borderId="21" xfId="0" applyNumberFormat="1" applyBorder="1" applyAlignment="1">
      <alignment horizontal="center" vertical="center" wrapText="1"/>
    </xf>
    <xf numFmtId="2" fontId="43" fillId="0" borderId="30" xfId="0" applyNumberFormat="1" applyFont="1" applyFill="1" applyBorder="1" applyAlignment="1">
      <alignment horizontal="justify" vertical="center" wrapText="1"/>
    </xf>
    <xf numFmtId="2" fontId="43" fillId="0" borderId="25" xfId="0" applyNumberFormat="1" applyFont="1" applyFill="1" applyBorder="1" applyAlignment="1">
      <alignment horizontal="justify" vertical="center" wrapText="1"/>
    </xf>
    <xf numFmtId="2" fontId="43" fillId="0" borderId="32" xfId="0" applyNumberFormat="1" applyFont="1" applyFill="1" applyBorder="1" applyAlignment="1">
      <alignment horizontal="justify" vertical="center" wrapText="1"/>
    </xf>
    <xf numFmtId="0" fontId="0" fillId="0" borderId="33" xfId="6" applyFont="1" applyFill="1" applyBorder="1" applyAlignment="1">
      <alignment horizontal="center" vertical="center" wrapText="1"/>
    </xf>
    <xf numFmtId="0" fontId="50" fillId="0" borderId="25" xfId="6" applyFont="1" applyFill="1" applyBorder="1" applyAlignment="1">
      <alignment horizontal="center" vertical="center" wrapText="1"/>
    </xf>
    <xf numFmtId="4" fontId="0" fillId="0" borderId="21" xfId="0" applyNumberFormat="1" applyFill="1" applyBorder="1" applyAlignment="1">
      <alignment horizontal="justify" vertical="center" wrapText="1"/>
    </xf>
    <xf numFmtId="0" fontId="43" fillId="0" borderId="45" xfId="0" applyFont="1" applyFill="1" applyBorder="1" applyAlignment="1">
      <alignment horizontal="justify" vertical="center" wrapText="1"/>
    </xf>
    <xf numFmtId="0" fontId="43" fillId="0" borderId="79" xfId="0" applyFont="1" applyFill="1" applyBorder="1" applyAlignment="1">
      <alignment horizontal="justify" vertical="center" wrapText="1"/>
    </xf>
    <xf numFmtId="0" fontId="43" fillId="0" borderId="42" xfId="0" applyFont="1" applyFill="1" applyBorder="1" applyAlignment="1">
      <alignment horizontal="justify" vertical="center" wrapText="1"/>
    </xf>
    <xf numFmtId="0" fontId="27" fillId="0" borderId="41" xfId="0" applyFont="1" applyFill="1" applyBorder="1" applyAlignment="1" applyProtection="1">
      <alignment horizontal="justify" vertical="center" wrapText="1"/>
    </xf>
    <xf numFmtId="0" fontId="27" fillId="0" borderId="24" xfId="0" applyFont="1" applyFill="1" applyBorder="1" applyAlignment="1" applyProtection="1">
      <alignment horizontal="justify" vertical="center" wrapText="1"/>
    </xf>
    <xf numFmtId="0" fontId="26" fillId="0" borderId="41" xfId="6" applyFont="1" applyFill="1" applyBorder="1" applyAlignment="1">
      <alignment horizontal="justify" vertical="center" wrapText="1"/>
    </xf>
    <xf numFmtId="0" fontId="26" fillId="0" borderId="24" xfId="6" applyFont="1" applyFill="1" applyBorder="1" applyAlignment="1">
      <alignment horizontal="justify" vertical="center" wrapText="1"/>
    </xf>
    <xf numFmtId="0" fontId="53" fillId="2" borderId="41" xfId="6" applyFont="1" applyFill="1" applyBorder="1" applyAlignment="1">
      <alignment horizontal="justify" vertical="center" wrapText="1"/>
    </xf>
    <xf numFmtId="0" fontId="53" fillId="2" borderId="24" xfId="6" applyFont="1" applyFill="1" applyBorder="1" applyAlignment="1">
      <alignment horizontal="justify" vertical="center" wrapText="1"/>
    </xf>
    <xf numFmtId="0" fontId="31" fillId="2" borderId="7" xfId="6" applyFont="1" applyFill="1" applyBorder="1" applyAlignment="1" applyProtection="1">
      <alignment horizontal="center" vertical="center" wrapText="1"/>
    </xf>
    <xf numFmtId="0" fontId="31" fillId="2" borderId="0" xfId="6" applyFont="1" applyFill="1" applyBorder="1" applyAlignment="1" applyProtection="1">
      <alignment horizontal="center" vertical="center" wrapText="1"/>
    </xf>
    <xf numFmtId="0" fontId="28" fillId="8" borderId="58" xfId="6" applyFont="1" applyFill="1" applyBorder="1" applyAlignment="1" applyProtection="1">
      <alignment horizontal="center" vertical="center" wrapText="1"/>
    </xf>
    <xf numFmtId="0" fontId="28" fillId="8" borderId="56" xfId="6" applyFont="1" applyFill="1" applyBorder="1" applyAlignment="1" applyProtection="1">
      <alignment horizontal="center" vertical="center" wrapText="1"/>
    </xf>
    <xf numFmtId="0" fontId="28" fillId="8" borderId="57" xfId="6" applyFont="1" applyFill="1" applyBorder="1" applyAlignment="1" applyProtection="1">
      <alignment horizontal="center" vertical="center" wrapText="1"/>
    </xf>
    <xf numFmtId="0" fontId="21" fillId="8" borderId="36" xfId="6" applyFont="1" applyFill="1" applyBorder="1" applyAlignment="1" applyProtection="1">
      <alignment horizontal="center" vertical="center" wrapText="1"/>
    </xf>
    <xf numFmtId="0" fontId="21" fillId="8" borderId="34" xfId="6" applyFont="1" applyFill="1" applyBorder="1" applyAlignment="1" applyProtection="1">
      <alignment horizontal="center" vertical="center" wrapText="1"/>
    </xf>
    <xf numFmtId="0" fontId="28" fillId="8" borderId="55" xfId="6" applyFont="1" applyFill="1" applyBorder="1" applyAlignment="1" applyProtection="1">
      <alignment horizontal="center" vertical="center" wrapText="1"/>
    </xf>
    <xf numFmtId="0" fontId="28" fillId="7" borderId="7" xfId="6" applyFont="1" applyFill="1" applyBorder="1" applyAlignment="1" applyProtection="1">
      <alignment horizontal="center" vertical="center" wrapText="1"/>
    </xf>
    <xf numFmtId="0" fontId="28" fillId="7" borderId="0" xfId="6" applyFont="1" applyFill="1" applyBorder="1" applyAlignment="1" applyProtection="1">
      <alignment horizontal="center" vertical="center" wrapText="1"/>
    </xf>
    <xf numFmtId="0" fontId="28" fillId="7" borderId="54" xfId="6" applyFont="1" applyFill="1" applyBorder="1" applyAlignment="1" applyProtection="1">
      <alignment horizontal="center" vertical="center" wrapText="1"/>
    </xf>
    <xf numFmtId="0" fontId="29" fillId="7" borderId="8" xfId="6" applyFont="1" applyFill="1" applyBorder="1" applyAlignment="1" applyProtection="1">
      <alignment horizontal="center" vertical="top" wrapText="1"/>
    </xf>
    <xf numFmtId="0" fontId="29" fillId="7" borderId="11" xfId="6" applyFont="1" applyFill="1" applyBorder="1" applyAlignment="1" applyProtection="1">
      <alignment horizontal="center" vertical="top" wrapText="1"/>
    </xf>
    <xf numFmtId="0" fontId="29" fillId="7" borderId="9" xfId="6" applyFont="1" applyFill="1" applyBorder="1" applyAlignment="1" applyProtection="1">
      <alignment horizontal="center" vertical="top" wrapText="1"/>
    </xf>
    <xf numFmtId="0" fontId="28" fillId="8" borderId="2" xfId="6" applyFont="1" applyFill="1" applyBorder="1" applyAlignment="1" applyProtection="1">
      <alignment horizontal="center" vertical="center" wrapText="1"/>
    </xf>
    <xf numFmtId="0" fontId="28" fillId="8" borderId="3" xfId="6" applyFont="1" applyFill="1" applyBorder="1" applyAlignment="1" applyProtection="1">
      <alignment horizontal="center" vertical="center" wrapText="1"/>
    </xf>
    <xf numFmtId="0" fontId="28" fillId="8" borderId="4" xfId="6" applyFont="1" applyFill="1" applyBorder="1" applyAlignment="1" applyProtection="1">
      <alignment horizontal="center" vertical="center" wrapText="1"/>
    </xf>
    <xf numFmtId="0" fontId="30" fillId="7" borderId="5" xfId="6" applyFont="1" applyFill="1" applyBorder="1" applyAlignment="1" applyProtection="1">
      <alignment horizontal="center" vertical="center" wrapText="1"/>
    </xf>
    <xf numFmtId="0" fontId="30" fillId="7" borderId="10" xfId="6" applyFont="1" applyFill="1" applyBorder="1" applyAlignment="1" applyProtection="1">
      <alignment horizontal="center" vertical="center" wrapText="1"/>
    </xf>
    <xf numFmtId="0" fontId="30" fillId="7" borderId="6" xfId="6"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3" fillId="7" borderId="1" xfId="1" applyFont="1" applyFill="1" applyBorder="1" applyAlignment="1">
      <alignment horizontal="center"/>
    </xf>
    <xf numFmtId="0" fontId="14" fillId="7" borderId="1" xfId="1" applyFont="1" applyFill="1" applyBorder="1" applyAlignment="1">
      <alignment horizontal="center" vertical="center"/>
    </xf>
    <xf numFmtId="0" fontId="7" fillId="7" borderId="1" xfId="1" applyFont="1" applyFill="1" applyBorder="1" applyAlignment="1">
      <alignment horizontal="center"/>
    </xf>
    <xf numFmtId="0" fontId="13" fillId="7" borderId="1" xfId="1" applyFont="1" applyFill="1" applyBorder="1" applyAlignment="1">
      <alignment horizontal="center" vertical="center"/>
    </xf>
    <xf numFmtId="0" fontId="19" fillId="0" borderId="40" xfId="6" applyFont="1" applyBorder="1" applyAlignment="1">
      <alignment horizontal="center" vertical="center" wrapText="1"/>
    </xf>
    <xf numFmtId="0" fontId="19" fillId="0" borderId="29" xfId="6" applyFont="1" applyBorder="1" applyAlignment="1">
      <alignment horizontal="center" vertical="center" wrapText="1"/>
    </xf>
    <xf numFmtId="0" fontId="32" fillId="0" borderId="25" xfId="6" applyFont="1" applyBorder="1" applyAlignment="1">
      <alignment horizontal="center" vertical="center" wrapText="1"/>
    </xf>
    <xf numFmtId="0" fontId="32" fillId="0" borderId="25" xfId="6" applyFont="1" applyBorder="1" applyAlignment="1">
      <alignment horizontal="left" vertical="center" wrapText="1"/>
    </xf>
    <xf numFmtId="0" fontId="32" fillId="0" borderId="40" xfId="6" applyFont="1" applyBorder="1" applyAlignment="1">
      <alignment horizontal="center" vertical="center" wrapText="1"/>
    </xf>
    <xf numFmtId="0" fontId="32" fillId="0" borderId="1" xfId="6" applyFont="1" applyBorder="1" applyAlignment="1">
      <alignment horizontal="center" vertical="center" wrapText="1"/>
    </xf>
    <xf numFmtId="0" fontId="32" fillId="0" borderId="32" xfId="6" applyFont="1" applyBorder="1" applyAlignment="1">
      <alignment horizontal="center" vertical="center" wrapText="1"/>
    </xf>
    <xf numFmtId="0" fontId="25" fillId="0" borderId="32" xfId="6" applyFont="1" applyFill="1" applyBorder="1" applyAlignment="1">
      <alignment horizontal="center" vertical="center" wrapText="1"/>
    </xf>
    <xf numFmtId="0" fontId="25" fillId="0" borderId="21" xfId="6" applyFont="1" applyFill="1" applyBorder="1" applyAlignment="1">
      <alignment horizontal="center" vertical="center" wrapText="1"/>
    </xf>
    <xf numFmtId="14" fontId="25" fillId="0" borderId="35" xfId="6" applyNumberFormat="1" applyFont="1" applyFill="1" applyBorder="1" applyAlignment="1">
      <alignment horizontal="center" vertical="center"/>
    </xf>
    <xf numFmtId="14" fontId="25" fillId="0" borderId="22" xfId="6" applyNumberFormat="1" applyFont="1" applyFill="1" applyBorder="1" applyAlignment="1">
      <alignment horizontal="center" vertical="center"/>
    </xf>
    <xf numFmtId="9" fontId="32" fillId="0" borderId="43" xfId="3" applyFont="1" applyBorder="1" applyAlignment="1">
      <alignment horizontal="center" vertical="center" wrapText="1"/>
    </xf>
    <xf numFmtId="9" fontId="32" fillId="0" borderId="27" xfId="3" applyFont="1" applyBorder="1" applyAlignment="1">
      <alignment horizontal="center" vertical="center" wrapText="1"/>
    </xf>
    <xf numFmtId="0" fontId="34" fillId="0" borderId="51" xfId="6" applyFont="1" applyBorder="1" applyAlignment="1">
      <alignment horizontal="center" vertical="center" textRotation="90" wrapText="1"/>
    </xf>
    <xf numFmtId="0" fontId="34" fillId="0" borderId="48" xfId="6" applyFont="1" applyBorder="1" applyAlignment="1">
      <alignment horizontal="center" vertical="center" textRotation="90" wrapText="1"/>
    </xf>
    <xf numFmtId="0" fontId="33" fillId="0" borderId="27" xfId="6" applyFont="1" applyBorder="1" applyAlignment="1">
      <alignment horizontal="center" vertical="center"/>
    </xf>
    <xf numFmtId="0" fontId="33" fillId="0" borderId="46" xfId="6" applyFont="1" applyBorder="1" applyAlignment="1">
      <alignment horizontal="center" vertical="center"/>
    </xf>
    <xf numFmtId="0" fontId="25" fillId="0" borderId="32" xfId="6" applyFont="1" applyFill="1" applyBorder="1" applyAlignment="1">
      <alignment horizontal="justify" vertical="center" wrapText="1"/>
    </xf>
    <xf numFmtId="0" fontId="25" fillId="0" borderId="21" xfId="6" applyFont="1" applyFill="1" applyBorder="1" applyAlignment="1">
      <alignment horizontal="justify" vertical="center" wrapText="1"/>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34" fillId="7" borderId="2" xfId="6" applyFont="1" applyFill="1" applyBorder="1" applyAlignment="1">
      <alignment horizontal="center" vertical="center" wrapText="1"/>
    </xf>
    <xf numFmtId="0" fontId="34" fillId="7" borderId="4" xfId="6" applyFont="1" applyFill="1" applyBorder="1" applyAlignment="1">
      <alignment horizontal="center" vertical="center" wrapText="1"/>
    </xf>
    <xf numFmtId="0" fontId="34" fillId="0" borderId="52" xfId="6" applyFont="1" applyBorder="1" applyAlignment="1">
      <alignment horizontal="center" vertical="center" textRotation="90" wrapText="1"/>
    </xf>
    <xf numFmtId="0" fontId="33" fillId="0" borderId="23" xfId="6" applyFont="1" applyBorder="1" applyAlignment="1">
      <alignment horizontal="center" vertical="center"/>
    </xf>
    <xf numFmtId="0" fontId="25" fillId="0" borderId="18" xfId="6" applyFont="1" applyFill="1" applyBorder="1" applyAlignment="1">
      <alignment horizontal="justify" vertical="center" wrapText="1"/>
    </xf>
    <xf numFmtId="0" fontId="25" fillId="0" borderId="18" xfId="6" applyFont="1" applyFill="1" applyBorder="1" applyAlignment="1">
      <alignment horizontal="center" vertical="center" wrapText="1"/>
    </xf>
    <xf numFmtId="14" fontId="25" fillId="0" borderId="19" xfId="6" applyNumberFormat="1" applyFont="1" applyFill="1" applyBorder="1" applyAlignment="1">
      <alignment horizontal="center" vertical="center"/>
    </xf>
    <xf numFmtId="0" fontId="7" fillId="7" borderId="2" xfId="1" applyFont="1" applyFill="1" applyBorder="1" applyAlignment="1">
      <alignment horizontal="center"/>
    </xf>
    <xf numFmtId="0" fontId="7" fillId="7" borderId="3" xfId="1" applyFont="1" applyFill="1" applyBorder="1" applyAlignment="1">
      <alignment horizontal="center"/>
    </xf>
    <xf numFmtId="0" fontId="7" fillId="7" borderId="4" xfId="1" applyFont="1" applyFill="1" applyBorder="1" applyAlignment="1">
      <alignment horizontal="center"/>
    </xf>
    <xf numFmtId="0" fontId="17" fillId="7" borderId="32" xfId="1" applyFont="1" applyFill="1" applyBorder="1" applyAlignment="1">
      <alignment horizontal="center" vertical="center" wrapText="1"/>
    </xf>
    <xf numFmtId="0" fontId="17" fillId="7" borderId="32" xfId="1" applyFont="1" applyFill="1" applyBorder="1" applyAlignment="1">
      <alignment horizontal="center"/>
    </xf>
    <xf numFmtId="0" fontId="21" fillId="7" borderId="32" xfId="1" applyFont="1" applyFill="1" applyBorder="1" applyAlignment="1" applyProtection="1">
      <alignment horizontal="center" vertical="center" wrapText="1"/>
    </xf>
    <xf numFmtId="0" fontId="21" fillId="7" borderId="1" xfId="1" applyFont="1" applyFill="1" applyBorder="1" applyAlignment="1" applyProtection="1">
      <alignment horizontal="center" vertical="center" wrapText="1"/>
    </xf>
    <xf numFmtId="9" fontId="16" fillId="2" borderId="24" xfId="1" applyNumberFormat="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 xfId="1" applyFont="1" applyFill="1" applyBorder="1" applyAlignment="1">
      <alignment horizontal="justify" vertical="center" wrapText="1"/>
    </xf>
    <xf numFmtId="0" fontId="22" fillId="7" borderId="33"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17" fillId="0" borderId="15" xfId="1" applyFont="1" applyFill="1" applyBorder="1" applyAlignment="1">
      <alignment horizontal="justify" vertical="center" wrapText="1"/>
    </xf>
    <xf numFmtId="0" fontId="17" fillId="0" borderId="16" xfId="1" applyFont="1" applyFill="1" applyBorder="1" applyAlignment="1">
      <alignment horizontal="justify" vertical="center" wrapText="1"/>
    </xf>
    <xf numFmtId="0" fontId="17" fillId="0" borderId="45" xfId="1" applyFont="1" applyFill="1" applyBorder="1" applyAlignment="1">
      <alignment horizontal="justify" vertical="center" wrapText="1"/>
    </xf>
    <xf numFmtId="0" fontId="17" fillId="0" borderId="17"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6" fillId="0" borderId="30"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1" xfId="1" applyFont="1" applyFill="1" applyBorder="1" applyAlignment="1">
      <alignment horizontal="justify" vertical="center" wrapText="1"/>
    </xf>
    <xf numFmtId="0" fontId="16" fillId="0" borderId="1" xfId="1" applyFont="1" applyFill="1" applyBorder="1" applyAlignment="1">
      <alignment horizontal="justify" vertical="center" wrapText="1"/>
    </xf>
    <xf numFmtId="9" fontId="16" fillId="0" borderId="24" xfId="1" applyNumberFormat="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5" fillId="0" borderId="18" xfId="1" applyFont="1" applyFill="1" applyBorder="1" applyAlignment="1">
      <alignment horizontal="justify" vertical="center" wrapText="1"/>
    </xf>
    <xf numFmtId="0" fontId="5" fillId="0" borderId="21" xfId="1" applyFont="1" applyFill="1" applyBorder="1" applyAlignment="1">
      <alignment horizontal="justify" vertical="center" wrapText="1"/>
    </xf>
    <xf numFmtId="0" fontId="6" fillId="0" borderId="21" xfId="1" applyFont="1" applyFill="1" applyBorder="1" applyAlignment="1">
      <alignment horizontal="center" vertical="center" wrapText="1"/>
    </xf>
    <xf numFmtId="0" fontId="6" fillId="0" borderId="24" xfId="1" applyFont="1" applyFill="1" applyBorder="1" applyAlignment="1">
      <alignment horizontal="justify" vertical="center" wrapText="1"/>
    </xf>
    <xf numFmtId="0" fontId="6" fillId="0" borderId="46"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6" fillId="0" borderId="23" xfId="1" applyFont="1" applyFill="1" applyBorder="1" applyAlignment="1">
      <alignment horizontal="justify" vertical="center" wrapText="1"/>
    </xf>
    <xf numFmtId="0" fontId="6" fillId="2" borderId="30"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17" fillId="0" borderId="12"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63" xfId="1" applyFont="1" applyFill="1" applyBorder="1" applyAlignment="1">
      <alignment horizontal="center" vertical="center" wrapText="1"/>
    </xf>
    <xf numFmtId="9" fontId="19" fillId="0" borderId="31" xfId="3" applyFont="1" applyFill="1" applyBorder="1" applyAlignment="1">
      <alignment horizontal="center" vertical="center" wrapText="1"/>
    </xf>
    <xf numFmtId="9" fontId="19" fillId="0" borderId="43" xfId="3" applyFont="1" applyFill="1" applyBorder="1" applyAlignment="1">
      <alignment horizontal="center" vertical="center" wrapText="1"/>
    </xf>
    <xf numFmtId="9" fontId="19" fillId="0" borderId="27" xfId="3" applyFont="1" applyFill="1" applyBorder="1" applyAlignment="1">
      <alignment horizontal="center" vertical="center" wrapText="1"/>
    </xf>
    <xf numFmtId="14" fontId="6" fillId="0" borderId="19" xfId="1" applyNumberFormat="1" applyFont="1" applyFill="1" applyBorder="1" applyAlignment="1">
      <alignment horizontal="center" vertical="center" wrapText="1"/>
    </xf>
    <xf numFmtId="14" fontId="6" fillId="0" borderId="20" xfId="1" applyNumberFormat="1" applyFont="1" applyFill="1" applyBorder="1" applyAlignment="1">
      <alignment horizontal="center" vertical="center" wrapText="1"/>
    </xf>
    <xf numFmtId="0" fontId="19" fillId="0" borderId="33" xfId="6" applyFont="1" applyFill="1" applyBorder="1" applyAlignment="1">
      <alignment horizontal="center" vertical="center" wrapText="1"/>
    </xf>
    <xf numFmtId="0" fontId="19" fillId="0" borderId="25" xfId="6" applyFont="1" applyFill="1" applyBorder="1" applyAlignment="1">
      <alignment horizontal="center" vertical="center" wrapText="1"/>
    </xf>
    <xf numFmtId="0" fontId="19" fillId="0" borderId="32" xfId="6" applyFont="1" applyFill="1" applyBorder="1" applyAlignment="1">
      <alignment horizontal="center" vertical="center" wrapText="1"/>
    </xf>
    <xf numFmtId="0" fontId="20" fillId="0" borderId="1" xfId="4" applyFill="1" applyBorder="1" applyAlignment="1">
      <alignment horizontal="justify" vertical="center" wrapText="1"/>
    </xf>
    <xf numFmtId="0" fontId="8" fillId="17" borderId="2" xfId="1" applyFont="1" applyFill="1" applyBorder="1" applyAlignment="1">
      <alignment horizontal="center" vertical="center" wrapText="1"/>
    </xf>
    <xf numFmtId="0" fontId="8" fillId="17" borderId="3" xfId="1" applyFont="1" applyFill="1" applyBorder="1" applyAlignment="1">
      <alignment horizontal="center" vertical="center" wrapText="1"/>
    </xf>
    <xf numFmtId="0" fontId="8" fillId="17" borderId="4" xfId="1" applyFont="1" applyFill="1" applyBorder="1" applyAlignment="1">
      <alignment horizontal="center" vertical="center" wrapText="1"/>
    </xf>
    <xf numFmtId="0" fontId="8" fillId="17" borderId="8" xfId="1" applyFont="1" applyFill="1" applyBorder="1" applyAlignment="1">
      <alignment horizontal="center" vertical="center" wrapText="1"/>
    </xf>
    <xf numFmtId="0" fontId="8" fillId="17" borderId="11" xfId="1" applyFont="1" applyFill="1" applyBorder="1" applyAlignment="1">
      <alignment horizontal="center" vertical="center" wrapText="1"/>
    </xf>
    <xf numFmtId="0" fontId="8" fillId="17" borderId="9" xfId="1" applyFont="1" applyFill="1" applyBorder="1" applyAlignment="1">
      <alignment horizontal="center" vertical="center" wrapText="1"/>
    </xf>
    <xf numFmtId="0" fontId="5" fillId="0" borderId="53"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52" xfId="1" applyFont="1" applyBorder="1" applyAlignment="1">
      <alignment horizontal="justify" vertical="center"/>
    </xf>
    <xf numFmtId="0" fontId="6" fillId="0" borderId="50" xfId="1" applyFont="1" applyBorder="1" applyAlignment="1">
      <alignment horizontal="justify" vertical="center"/>
    </xf>
    <xf numFmtId="0" fontId="6" fillId="0" borderId="53" xfId="1" applyFont="1" applyBorder="1" applyAlignment="1">
      <alignment horizontal="justify" vertical="center"/>
    </xf>
    <xf numFmtId="0" fontId="6" fillId="0" borderId="39" xfId="1" applyFont="1" applyBorder="1" applyAlignment="1">
      <alignment horizontal="justify" vertical="center" wrapText="1"/>
    </xf>
    <xf numFmtId="0" fontId="6" fillId="0" borderId="65" xfId="1" applyFont="1" applyBorder="1" applyAlignment="1">
      <alignment horizontal="justify" vertical="center" wrapText="1"/>
    </xf>
    <xf numFmtId="0" fontId="6" fillId="0" borderId="64" xfId="1" applyFont="1" applyBorder="1" applyAlignment="1">
      <alignment horizontal="justify" vertical="center" wrapText="1"/>
    </xf>
    <xf numFmtId="0" fontId="5" fillId="0" borderId="13" xfId="1" applyFont="1" applyBorder="1" applyAlignment="1">
      <alignment horizontal="left" vertical="center" wrapText="1"/>
    </xf>
    <xf numFmtId="0" fontId="5" fillId="0" borderId="63" xfId="1" applyFont="1" applyBorder="1" applyAlignment="1">
      <alignment horizontal="left" vertical="center" wrapText="1"/>
    </xf>
    <xf numFmtId="0" fontId="6" fillId="0" borderId="13" xfId="1" applyFont="1" applyFill="1" applyBorder="1" applyAlignment="1">
      <alignment horizontal="left" vertical="center" wrapText="1"/>
    </xf>
    <xf numFmtId="0" fontId="6" fillId="0" borderId="63" xfId="1" applyFont="1" applyFill="1" applyBorder="1" applyAlignment="1">
      <alignment horizontal="left" vertical="center" wrapText="1"/>
    </xf>
    <xf numFmtId="0" fontId="25" fillId="0" borderId="12"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63" xfId="1" applyFont="1" applyBorder="1" applyAlignment="1">
      <alignment horizontal="center" vertical="center" wrapText="1"/>
    </xf>
    <xf numFmtId="0" fontId="25" fillId="0" borderId="50" xfId="1" applyFont="1" applyBorder="1" applyAlignment="1">
      <alignment horizontal="justify" vertical="center" wrapText="1"/>
    </xf>
    <xf numFmtId="0" fontId="25" fillId="0" borderId="53" xfId="1" applyFont="1" applyBorder="1" applyAlignment="1">
      <alignment horizontal="justify" vertical="center" wrapText="1"/>
    </xf>
    <xf numFmtId="0" fontId="23" fillId="2" borderId="52" xfId="1" applyFont="1" applyFill="1" applyBorder="1" applyAlignment="1">
      <alignment horizontal="justify" vertical="center" wrapText="1"/>
    </xf>
    <xf numFmtId="0" fontId="23" fillId="2" borderId="48" xfId="1" applyFont="1" applyFill="1" applyBorder="1" applyAlignment="1">
      <alignment horizontal="justify" vertical="center" wrapText="1"/>
    </xf>
    <xf numFmtId="0" fontId="25" fillId="0" borderId="38" xfId="1" applyFont="1" applyBorder="1" applyAlignment="1">
      <alignment horizontal="justify" vertical="center"/>
    </xf>
    <xf numFmtId="0" fontId="25" fillId="0" borderId="49" xfId="1" applyFont="1" applyBorder="1" applyAlignment="1">
      <alignment horizontal="justify" vertical="center"/>
    </xf>
    <xf numFmtId="0" fontId="25" fillId="0" borderId="52" xfId="1" applyFont="1" applyBorder="1" applyAlignment="1">
      <alignment horizontal="justify" vertical="center" wrapText="1"/>
    </xf>
    <xf numFmtId="0" fontId="25" fillId="0" borderId="48" xfId="1" applyFont="1" applyBorder="1" applyAlignment="1">
      <alignment horizontal="justify" vertical="center" wrapText="1"/>
    </xf>
    <xf numFmtId="0" fontId="11" fillId="0" borderId="0" xfId="0" applyFont="1" applyAlignment="1">
      <alignment horizontal="center"/>
    </xf>
  </cellXfs>
  <cellStyles count="7">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2" xfId="3" xr:uid="{00000000-0005-0000-0000-000006000000}"/>
  </cellStyles>
  <dxfs count="232">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66FF33"/>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47625</xdr:colOff>
      <xdr:row>1</xdr:row>
      <xdr:rowOff>28575</xdr:rowOff>
    </xdr:from>
    <xdr:ext cx="971550" cy="733425"/>
    <xdr:pic>
      <xdr:nvPicPr>
        <xdr:cNvPr id="2" name="9 Imagen" descr="LOGO SED.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80975"/>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85060"/>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31750</xdr:colOff>
      <xdr:row>1</xdr:row>
      <xdr:rowOff>10582</xdr:rowOff>
    </xdr:from>
    <xdr:ext cx="1460500" cy="652318"/>
    <xdr:pic>
      <xdr:nvPicPr>
        <xdr:cNvPr id="2" name="9 Imagen" descr="LOGO SED.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172507"/>
          <a:ext cx="1460500" cy="65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34637</xdr:colOff>
      <xdr:row>1</xdr:row>
      <xdr:rowOff>43297</xdr:rowOff>
    </xdr:from>
    <xdr:ext cx="857250" cy="727362"/>
    <xdr:pic>
      <xdr:nvPicPr>
        <xdr:cNvPr id="2" name="9 Imagen" descr="LOGO SED.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637" y="233797"/>
          <a:ext cx="857250" cy="727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2" name="9 Imagen" descr="LOGO SED.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9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juridica\PAAC%202019%20matriz%20mapa%20riesgos%20corrupcion%20OAJ%2013-12-2018%20Vfinal.xlsx?3C6623EA" TargetMode="External"/><Relationship Id="rId1" Type="http://schemas.openxmlformats.org/officeDocument/2006/relationships/externalLinkPath" Target="file:///3C6623EA/PAAC%202019%20matriz%20mapa%20riesgos%20corrupcion%20OAJ%2013-12-2018%20V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uanmanuelcruzpinto/Library/Containers/com.microsoft.Excel/Data/Documents/C:\Users\erodelo\Desktop\Copia%20de%20Prueba%20OKKK.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C:\Users\cvega\AppData\Local\Microsoft\Windows\Temporary%20Internet%20Files\Content.Outlook\75D2HZSO\MAPA%20RIESGOS%20CORRUPCION%202019%20CONTRATACION%20DBE.xlsx?FB9CD967" TargetMode="External"/><Relationship Id="rId1" Type="http://schemas.openxmlformats.org/officeDocument/2006/relationships/externalLinkPath" Target="file:///FB9CD967/MAPA%20RIESGOS%20CORRUPCION%202019%20CONTRATACION%20DBE.xlsx"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contractual\Formulaci&#243;n%20Mapa%20de%20Riesgos%20de%20Corrupcion%2017-12%20publicar.xlsx?04117696" TargetMode="External"/><Relationship Id="rId1" Type="http://schemas.openxmlformats.org/officeDocument/2006/relationships/externalLinkPath" Target="file:///04117696/Formulaci&#243;n%20Mapa%20de%20Riesgos%20de%20Corrupcion%2017-12%20publica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uanmanuelcruzpinto/Library/Containers/com.microsoft.Excel/Data/Documents/C:\Users\LMADRIGAL\AppData\Local\Microsoft\Windows\INetCache\Content.Outlook\X5BG69ON\MAPA%20ANTICORRUPCION%202019%2024-12-2018.xlsx"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documental\PAAC%202019%20matriz%20mapa%20riesgos%20corrupcion%2012_12_2018%20publicar.xlsx?832B3985" TargetMode="External"/><Relationship Id="rId1" Type="http://schemas.openxmlformats.org/officeDocument/2006/relationships/externalLinkPath" Target="file:///832B3985/PAAC%202019%20matriz%20mapa%20riesgos%20corrupcion%2012_12_2018%20publicar.xlsx"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talento%20humano\PAAC%202019%20matriz%20mapa%20riesgos%20corrupcion%20Gesti&#243;n%20del%20Talento%20Humano%202019.xlsx?8948FB40" TargetMode="External"/><Relationship Id="rId1" Type="http://schemas.openxmlformats.org/officeDocument/2006/relationships/externalLinkPath" Target="file:///8948FB40/PAAC%202019%20matriz%20mapa%20riesgos%20corrupcion%20Gesti&#243;n%20del%20Talento%20Humano%202019.xlsx" TargetMode="External"/></Relationships>
</file>

<file path=xl/externalLinks/_rels/externalLink27.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tecnologia%20informacion%20comunicaciones\PAAC%202019%20matriz%20mapa%20riesgos%20corrupcion%20Gesti&#243;n%20de%20las%20Tecnolog&#237;as%20dic%2012.xlsx?CFE7A194" TargetMode="External"/><Relationship Id="rId1" Type="http://schemas.openxmlformats.org/officeDocument/2006/relationships/externalLinkPath" Target="file:///CFE7A194/PAAC%202019%20matriz%20mapa%20riesgos%20corrupcion%20Gesti&#243;n%20de%20las%20Tecnolog&#237;as%20dic%2012.xlsx" TargetMode="External"/></Relationships>
</file>

<file path=xl/externalLinks/_rels/externalLink28.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infraestructura%20y%20recursos%20fisicos\PAAC%202019%20matriz%20mapa%20riesgos%20corrupcion-indicadores%2012-12-2018%20DDE%20final.xlsx?FF03DB6C" TargetMode="External"/><Relationship Id="rId1" Type="http://schemas.openxmlformats.org/officeDocument/2006/relationships/externalLinkPath" Target="file:///FF03DB6C/PAAC%202019%20matriz%20mapa%20riesgos%20corrupcion-indicadores%2012-12-2018%20DDE%20final.xlsx" TargetMode="External"/></Relationships>
</file>

<file path=xl/externalLinks/_rels/externalLink29.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acceso%20y%20permanencia\PAAC%202019%20matriz%20mapa%20riesgos%20corrupcion-indicadores%2012-12-2018%20DBEDCOB.xlsx?7853F54F" TargetMode="External"/><Relationship Id="rId1" Type="http://schemas.openxmlformats.org/officeDocument/2006/relationships/externalLinkPath" Target="file:///7853F54F/PAAC%202019%20matriz%20mapa%20riesgos%20corrupcion-indicadores%2012-12-2018%20DBEDCO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30.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C:\Users\lherrera\AppData\Local\Microsoft\Windows\Temporary%20Internet%20Files\Content.Outlook\GGO5PCHB\PAAC%20def.%202019%20matriz%20mapa%20riesgos%20corrupcion%20Control%20de%20la%20prestaci&#243;n%20del%20servicio%20educativo.xlsx?EAAB9691" TargetMode="External"/><Relationship Id="rId1" Type="http://schemas.openxmlformats.org/officeDocument/2006/relationships/externalLinkPath" Target="file:///EAAB9691/PAAC%20def.%202019%20matriz%20mapa%20riesgos%20corrupcion%20Control%20de%20la%20prestaci&#243;n%20del%20servicio%20educativo.xlsx" TargetMode="External"/></Relationships>
</file>

<file path=xl/externalLinks/_rels/externalLink31.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comunicacion\PAAC%202019%20matriz%20mapa%20riesgos%20corrupcion-indicadores%2005-12-2018%20publicar.xlsx?293D57AD" TargetMode="External"/><Relationship Id="rId1" Type="http://schemas.openxmlformats.org/officeDocument/2006/relationships/externalLinkPath" Target="file:///293D57AD/PAAC%202019%20matriz%20mapa%20riesgos%20corrupcion-indicadores%2005-12-2018%20publicar.xlsx"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administrativa\Copia%20de%20PAAC%202019%20matriz%20mapa%20riesgos%20corrupcion%20-%20GESTION%20ADMINISTRATIVA.xlsx?0E4F0F94" TargetMode="External"/><Relationship Id="rId1" Type="http://schemas.openxmlformats.org/officeDocument/2006/relationships/externalLinkPath" Target="file:///0E4F0F94/Copia%20de%20PAAC%202019%20matriz%20mapa%20riesgos%20corrupcion%20-%20GESTION%20ADMINISTRATIVA.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juanmanuelcruzpinto/Library/Containers/com.microsoft.Excel/Data/Documents/D:\BACKUP%20JCABRERA\disco%20D\SED\CALIDAD\MAPA%20DE%20RIESGOS\2019\Mapa%20riesgos%20Oficina%20de%20Presupuesto%202019%20-%20Nuevo%20Riesgo-1.xlsx" TargetMode="External"/></Relationships>
</file>

<file path=xl/externalLinks/_rels/externalLink34.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C:\Users\lherrera\Documents\OAP%20desde%202012\2020\PAAC\Formulacion%20PACC%202020\riesgos%20corrupcion%20procesos\Matriz%20riesgos%20corrupcion%20consolidado%20OAP%20dic%2027.xlsx?584D57F7" TargetMode="External"/><Relationship Id="rId1" Type="http://schemas.openxmlformats.org/officeDocument/2006/relationships/externalLinkPath" Target="file:///584D57F7/Matriz%20riesgos%20corrupcion%20consolidado%20OAP%20dic%20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delo/Desktop/Copia%20de%20Prueba%20OKK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vega/AppData/Local/Microsoft/Windows/Temporary%20Internet%20Files/Content.Outlook/75D2HZSO/MAPA%20RIESGOS%20CORRUPCION%202019%20CONTRATACION%20DB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uanmanuelcruzpinto/Library/Containers/com.microsoft.Excel/Data/Documents/D:\LHERRERA\Documents\OAP%20desde%202012\2019\PAAC\consolidado%206%20componentes\PAAC%202019%20ene29%20ajustado%20gestion%20contractual%20directora.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Users/juanmanuelcruzpinto/Library/Containers/com.microsoft.Excel/Data/Documents/D:\LHERRERA\Documents\OAP%20desde%202012\2019\PAAC\Componente%20mapa%20de%20riesgos%20de%20corrupcion\calidad%20educativa%20integral\PAAC%202019%20mapa%20riesgos%20corrupcion%20CEI%20SCP%2013122018.xlsx?1AD7CD3D" TargetMode="External"/><Relationship Id="rId1" Type="http://schemas.openxmlformats.org/officeDocument/2006/relationships/externalLinkPath" Target="file:///1AD7CD3D/PAAC%202019%20mapa%20riesgos%20corrupcion%20CEI%20SCP%2013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1.COMP.MAPA RIESGOS CORRUPCIÓN"/>
      <sheetName val="1. RIESGO CORRUPCIÓN"/>
      <sheetName val="2.RACIONALIZACIÓN DE TRAMITES "/>
      <sheetName val="3. RENDICIÓN DE CUENTAS"/>
      <sheetName val="4.MM ATENCIÓN CIUDADANO"/>
      <sheetName val="5.TRANSPARENCIA AC INFORMACIÓN"/>
      <sheetName val="6. ADICIONAL GESTIÓN INTEGRA"/>
      <sheetName val="Hoja1"/>
      <sheetName val="DATOS"/>
    </sheetNames>
    <sheetDataSet>
      <sheetData sheetId="0"/>
      <sheetData sheetId="1"/>
      <sheetData sheetId="2"/>
      <sheetData sheetId="3"/>
      <sheetData sheetId="4"/>
      <sheetData sheetId="5"/>
      <sheetData sheetId="6"/>
      <sheetData sheetId="7"/>
      <sheetData sheetId="8"/>
      <sheetData sheetId="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baseColWidth="10" defaultColWidth="11.5" defaultRowHeight="15"/>
  <cols>
    <col min="1" max="1" width="5.1640625" style="5" customWidth="1"/>
    <col min="2" max="2" width="30.83203125" style="5" customWidth="1"/>
    <col min="3" max="3" width="24" style="4" customWidth="1"/>
    <col min="4" max="4" width="32.6640625" style="5" customWidth="1"/>
    <col min="5" max="5" width="27.83203125" style="5" customWidth="1"/>
    <col min="6" max="6" width="13.83203125" style="4" customWidth="1"/>
    <col min="7" max="7" width="14.1640625" style="4" customWidth="1"/>
    <col min="8" max="9" width="17.83203125" style="4" customWidth="1"/>
    <col min="10" max="10" width="31.5" style="5" customWidth="1"/>
    <col min="11" max="11" width="17.5" style="5" customWidth="1"/>
    <col min="12" max="12" width="43" style="5" customWidth="1"/>
    <col min="13" max="14" width="11.5" style="5"/>
    <col min="15" max="15" width="12.6640625" style="4" bestFit="1" customWidth="1"/>
    <col min="16" max="16" width="12.5" style="4" bestFit="1" customWidth="1"/>
    <col min="17" max="17" width="17.83203125" style="5" customWidth="1"/>
    <col min="18" max="18" width="17.83203125" style="4" customWidth="1"/>
    <col min="19" max="19" width="23.1640625" style="5" customWidth="1"/>
    <col min="20" max="21" width="10.5" style="5" customWidth="1"/>
    <col min="22" max="22" width="17.5" style="5" customWidth="1"/>
    <col min="23" max="23" width="19.5" style="5" customWidth="1"/>
    <col min="24" max="25" width="11.5" style="5"/>
    <col min="26" max="27" width="34" style="5" customWidth="1"/>
    <col min="28" max="29" width="11.5" style="5"/>
    <col min="30" max="31" width="34" style="5" customWidth="1"/>
    <col min="32" max="33" width="11.5" style="5"/>
    <col min="34" max="35" width="34" style="5" customWidth="1"/>
    <col min="36" max="36" width="19.6640625" style="5" customWidth="1"/>
    <col min="37" max="37" width="31.5" style="5" customWidth="1"/>
    <col min="38" max="38" width="22.83203125" style="5" customWidth="1"/>
    <col min="39" max="39" width="21" style="5" customWidth="1"/>
    <col min="40" max="40" width="24.5" style="5" customWidth="1"/>
    <col min="41" max="16384" width="11.5" style="1"/>
  </cols>
  <sheetData>
    <row r="1" spans="1:40" ht="40.5" customHeight="1" thickBot="1">
      <c r="A1" s="335"/>
      <c r="B1" s="336"/>
      <c r="C1" s="344" t="s">
        <v>13</v>
      </c>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6"/>
    </row>
    <row r="2" spans="1:40" ht="30" customHeight="1" thickBot="1">
      <c r="A2" s="337"/>
      <c r="B2" s="338"/>
      <c r="C2" s="341" t="s">
        <v>14</v>
      </c>
      <c r="D2" s="342"/>
      <c r="E2" s="342"/>
      <c r="F2" s="342"/>
      <c r="G2" s="343"/>
      <c r="H2" s="352"/>
      <c r="I2" s="353"/>
      <c r="J2" s="353"/>
      <c r="K2" s="353"/>
      <c r="L2" s="354"/>
      <c r="M2" s="342"/>
      <c r="N2" s="342"/>
      <c r="O2" s="342"/>
      <c r="P2" s="343"/>
      <c r="Q2" s="349"/>
      <c r="R2" s="350"/>
      <c r="S2" s="350"/>
      <c r="T2" s="350"/>
      <c r="U2" s="350"/>
      <c r="V2" s="350"/>
      <c r="W2" s="350"/>
      <c r="X2" s="350"/>
      <c r="Y2" s="350"/>
      <c r="Z2" s="350"/>
      <c r="AA2" s="350"/>
      <c r="AB2" s="350"/>
      <c r="AC2" s="350"/>
      <c r="AD2" s="350"/>
      <c r="AE2" s="350"/>
      <c r="AF2" s="350"/>
      <c r="AG2" s="350"/>
      <c r="AH2" s="350"/>
      <c r="AI2" s="350"/>
      <c r="AJ2" s="350"/>
      <c r="AK2" s="350"/>
      <c r="AL2" s="350"/>
      <c r="AM2" s="350"/>
      <c r="AN2" s="351"/>
    </row>
    <row r="3" spans="1:40" ht="30" customHeight="1" thickBot="1">
      <c r="A3" s="339"/>
      <c r="B3" s="340"/>
      <c r="C3" s="344" t="s">
        <v>15</v>
      </c>
      <c r="D3" s="346"/>
      <c r="E3" s="349"/>
      <c r="F3" s="350"/>
      <c r="G3" s="350"/>
      <c r="H3" s="350"/>
      <c r="I3" s="350"/>
      <c r="J3" s="350"/>
      <c r="K3" s="350"/>
      <c r="L3" s="351"/>
      <c r="M3" s="345"/>
      <c r="N3" s="345"/>
      <c r="O3" s="346"/>
      <c r="P3" s="349"/>
      <c r="Q3" s="350"/>
      <c r="R3" s="350"/>
      <c r="S3" s="350"/>
      <c r="T3" s="350"/>
      <c r="U3" s="350"/>
      <c r="V3" s="350"/>
      <c r="W3" s="350"/>
      <c r="X3" s="350"/>
      <c r="Y3" s="350"/>
      <c r="Z3" s="350"/>
      <c r="AA3" s="350"/>
      <c r="AB3" s="350"/>
      <c r="AC3" s="350"/>
      <c r="AD3" s="350"/>
      <c r="AE3" s="350"/>
      <c r="AF3" s="350"/>
      <c r="AG3" s="350"/>
      <c r="AH3" s="350"/>
      <c r="AI3" s="350"/>
      <c r="AJ3" s="350"/>
      <c r="AK3" s="350"/>
      <c r="AL3" s="350"/>
      <c r="AM3" s="350"/>
      <c r="AN3" s="351"/>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332" t="s">
        <v>56</v>
      </c>
      <c r="B5" s="333"/>
      <c r="C5" s="333"/>
      <c r="D5" s="333"/>
      <c r="E5" s="334"/>
      <c r="F5" s="332" t="s">
        <v>57</v>
      </c>
      <c r="G5" s="333"/>
      <c r="H5" s="333"/>
      <c r="I5" s="334"/>
      <c r="J5" s="332" t="s">
        <v>58</v>
      </c>
      <c r="K5" s="333"/>
      <c r="L5" s="333"/>
      <c r="M5" s="333"/>
      <c r="N5" s="333"/>
      <c r="O5" s="333"/>
      <c r="P5" s="333"/>
      <c r="Q5" s="333"/>
      <c r="R5" s="333"/>
      <c r="S5" s="333"/>
      <c r="T5" s="333"/>
      <c r="U5" s="333"/>
      <c r="V5" s="333"/>
      <c r="W5" s="334"/>
      <c r="X5" s="332" t="s">
        <v>59</v>
      </c>
      <c r="Y5" s="347"/>
      <c r="Z5" s="347"/>
      <c r="AA5" s="347"/>
      <c r="AB5" s="347"/>
      <c r="AC5" s="347"/>
      <c r="AD5" s="347"/>
      <c r="AE5" s="347"/>
      <c r="AF5" s="347"/>
      <c r="AG5" s="347"/>
      <c r="AH5" s="347"/>
      <c r="AI5" s="348"/>
      <c r="AJ5" s="332" t="s">
        <v>60</v>
      </c>
      <c r="AK5" s="347"/>
      <c r="AL5" s="347"/>
      <c r="AM5" s="347"/>
      <c r="AN5" s="348"/>
    </row>
    <row r="6" spans="1:40" s="3" customFormat="1" ht="27" customHeight="1">
      <c r="A6" s="300" t="s">
        <v>12</v>
      </c>
      <c r="B6" s="302" t="s">
        <v>35</v>
      </c>
      <c r="C6" s="302" t="s">
        <v>0</v>
      </c>
      <c r="D6" s="302" t="s">
        <v>36</v>
      </c>
      <c r="E6" s="318" t="s">
        <v>1</v>
      </c>
      <c r="F6" s="300" t="s">
        <v>2</v>
      </c>
      <c r="G6" s="302" t="s">
        <v>3</v>
      </c>
      <c r="H6" s="320" t="s">
        <v>4</v>
      </c>
      <c r="I6" s="329" t="s">
        <v>5</v>
      </c>
      <c r="J6" s="300" t="s">
        <v>6</v>
      </c>
      <c r="K6" s="302" t="s">
        <v>64</v>
      </c>
      <c r="L6" s="302" t="s">
        <v>67</v>
      </c>
      <c r="M6" s="302" t="s">
        <v>63</v>
      </c>
      <c r="N6" s="302" t="s">
        <v>7</v>
      </c>
      <c r="O6" s="302" t="s">
        <v>2</v>
      </c>
      <c r="P6" s="302" t="s">
        <v>3</v>
      </c>
      <c r="Q6" s="320" t="s">
        <v>4</v>
      </c>
      <c r="R6" s="320" t="s">
        <v>5</v>
      </c>
      <c r="S6" s="322" t="s">
        <v>61</v>
      </c>
      <c r="T6" s="322"/>
      <c r="U6" s="322"/>
      <c r="V6" s="322"/>
      <c r="W6" s="323"/>
      <c r="X6" s="326" t="s">
        <v>16</v>
      </c>
      <c r="Y6" s="324"/>
      <c r="Z6" s="324"/>
      <c r="AA6" s="324"/>
      <c r="AB6" s="324" t="s">
        <v>17</v>
      </c>
      <c r="AC6" s="324"/>
      <c r="AD6" s="324"/>
      <c r="AE6" s="324"/>
      <c r="AF6" s="324" t="s">
        <v>18</v>
      </c>
      <c r="AG6" s="324"/>
      <c r="AH6" s="324"/>
      <c r="AI6" s="325"/>
      <c r="AJ6" s="300" t="s">
        <v>19</v>
      </c>
      <c r="AK6" s="302" t="s">
        <v>54</v>
      </c>
      <c r="AL6" s="302" t="s">
        <v>23</v>
      </c>
      <c r="AM6" s="302" t="s">
        <v>20</v>
      </c>
      <c r="AN6" s="318" t="s">
        <v>55</v>
      </c>
    </row>
    <row r="7" spans="1:40" s="3" customFormat="1" ht="27" customHeight="1">
      <c r="A7" s="300"/>
      <c r="B7" s="302"/>
      <c r="C7" s="302"/>
      <c r="D7" s="302"/>
      <c r="E7" s="318"/>
      <c r="F7" s="300"/>
      <c r="G7" s="302"/>
      <c r="H7" s="320"/>
      <c r="I7" s="329"/>
      <c r="J7" s="300"/>
      <c r="K7" s="302"/>
      <c r="L7" s="302"/>
      <c r="M7" s="302"/>
      <c r="N7" s="302"/>
      <c r="O7" s="302"/>
      <c r="P7" s="302"/>
      <c r="Q7" s="320"/>
      <c r="R7" s="320"/>
      <c r="S7" s="302" t="s">
        <v>62</v>
      </c>
      <c r="T7" s="302" t="s">
        <v>8</v>
      </c>
      <c r="U7" s="302" t="s">
        <v>9</v>
      </c>
      <c r="V7" s="302" t="s">
        <v>10</v>
      </c>
      <c r="W7" s="318" t="s">
        <v>11</v>
      </c>
      <c r="X7" s="300" t="s">
        <v>21</v>
      </c>
      <c r="Y7" s="302" t="s">
        <v>22</v>
      </c>
      <c r="Z7" s="302" t="s">
        <v>24</v>
      </c>
      <c r="AA7" s="302" t="s">
        <v>23</v>
      </c>
      <c r="AB7" s="302" t="s">
        <v>21</v>
      </c>
      <c r="AC7" s="302" t="s">
        <v>22</v>
      </c>
      <c r="AD7" s="302" t="s">
        <v>24</v>
      </c>
      <c r="AE7" s="302" t="s">
        <v>23</v>
      </c>
      <c r="AF7" s="302" t="s">
        <v>21</v>
      </c>
      <c r="AG7" s="302" t="s">
        <v>22</v>
      </c>
      <c r="AH7" s="302" t="s">
        <v>24</v>
      </c>
      <c r="AI7" s="318" t="s">
        <v>23</v>
      </c>
      <c r="AJ7" s="300"/>
      <c r="AK7" s="302"/>
      <c r="AL7" s="302"/>
      <c r="AM7" s="302"/>
      <c r="AN7" s="318"/>
    </row>
    <row r="8" spans="1:40" ht="27" customHeight="1" thickBot="1">
      <c r="A8" s="301"/>
      <c r="B8" s="303"/>
      <c r="C8" s="303"/>
      <c r="D8" s="303"/>
      <c r="E8" s="319"/>
      <c r="F8" s="301"/>
      <c r="G8" s="303"/>
      <c r="H8" s="321"/>
      <c r="I8" s="330"/>
      <c r="J8" s="301"/>
      <c r="K8" s="303"/>
      <c r="L8" s="303"/>
      <c r="M8" s="303"/>
      <c r="N8" s="303"/>
      <c r="O8" s="303"/>
      <c r="P8" s="303"/>
      <c r="Q8" s="321"/>
      <c r="R8" s="321"/>
      <c r="S8" s="303"/>
      <c r="T8" s="303"/>
      <c r="U8" s="303"/>
      <c r="V8" s="303"/>
      <c r="W8" s="319"/>
      <c r="X8" s="301"/>
      <c r="Y8" s="303"/>
      <c r="Z8" s="303"/>
      <c r="AA8" s="303"/>
      <c r="AB8" s="303"/>
      <c r="AC8" s="303"/>
      <c r="AD8" s="303"/>
      <c r="AE8" s="303"/>
      <c r="AF8" s="303"/>
      <c r="AG8" s="303"/>
      <c r="AH8" s="303"/>
      <c r="AI8" s="319"/>
      <c r="AJ8" s="301"/>
      <c r="AK8" s="303"/>
      <c r="AL8" s="303"/>
      <c r="AM8" s="303"/>
      <c r="AN8" s="319"/>
    </row>
    <row r="9" spans="1:40" ht="18.75" customHeight="1">
      <c r="A9" s="315">
        <v>1</v>
      </c>
      <c r="B9" s="307"/>
      <c r="C9" s="312"/>
      <c r="D9" s="307"/>
      <c r="E9" s="304"/>
      <c r="F9" s="327"/>
      <c r="G9" s="307"/>
      <c r="H9" s="307"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304" t="str">
        <f>IF(EXACT(H9,"Baja"),"Asumir el Riesgo",IF(EXACT(H9,"Moderada"),"Asumir el Riesgo, Reducir el Riesgo",IF(EXACT(H9,"Alta"),"Asumir el Riesgo, Evitar, Compartir o Transferir",IF(EXACT(H9,"Extrema"),"Reducir el Riesgo, Evitar, Compartir o Transferir",""))))</f>
        <v/>
      </c>
      <c r="J9" s="327"/>
      <c r="K9" s="307"/>
      <c r="L9" s="15"/>
      <c r="M9" s="15" t="str">
        <f>+IFERROR(VLOOKUP(L9,DATOS!$E$2:$F$9,2,FALSE),"")</f>
        <v/>
      </c>
      <c r="N9" s="331">
        <f>SUM(M9:M16)</f>
        <v>0</v>
      </c>
      <c r="O9" s="307"/>
      <c r="P9" s="307"/>
      <c r="Q9" s="307"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304" t="str">
        <f>IF(EXACT(Q9,"Baja"),"Asumir el Riesgo",IF(EXACT(Q9,"Moderada"),"Asumir el Riesgo, Reducir el Riesgo",IF(EXACT(Q9,"Alta"),"Asumir el Riesgo, Evitar, Compartir o Transferir",IF(EXACT(Q9,"Extrema"),"Reducir el Riesgo, Evitar, Compartir o Transferir",""))))</f>
        <v/>
      </c>
      <c r="S9" s="331"/>
      <c r="T9" s="331"/>
      <c r="U9" s="331"/>
      <c r="V9" s="331"/>
      <c r="W9" s="356"/>
      <c r="X9" s="315"/>
      <c r="Y9" s="331"/>
      <c r="Z9" s="331"/>
      <c r="AA9" s="331"/>
      <c r="AB9" s="331"/>
      <c r="AC9" s="331"/>
      <c r="AD9" s="331"/>
      <c r="AE9" s="331"/>
      <c r="AF9" s="331"/>
      <c r="AG9" s="331"/>
      <c r="AH9" s="331"/>
      <c r="AI9" s="356"/>
      <c r="AJ9" s="362"/>
      <c r="AK9" s="358"/>
      <c r="AL9" s="358"/>
      <c r="AM9" s="358"/>
      <c r="AN9" s="360"/>
    </row>
    <row r="10" spans="1:40" ht="18.75" customHeight="1">
      <c r="A10" s="316"/>
      <c r="B10" s="308"/>
      <c r="C10" s="313"/>
      <c r="D10" s="308"/>
      <c r="E10" s="305"/>
      <c r="F10" s="328"/>
      <c r="G10" s="308"/>
      <c r="H10" s="308"/>
      <c r="I10" s="305"/>
      <c r="J10" s="328"/>
      <c r="K10" s="308"/>
      <c r="L10" s="14"/>
      <c r="M10" s="14" t="str">
        <f>+IFERROR(VLOOKUP(L10,DATOS!$E$2:$F$9,2,FALSE),"")</f>
        <v/>
      </c>
      <c r="N10" s="310"/>
      <c r="O10" s="308"/>
      <c r="P10" s="308"/>
      <c r="Q10" s="308"/>
      <c r="R10" s="305"/>
      <c r="S10" s="310"/>
      <c r="T10" s="310"/>
      <c r="U10" s="310"/>
      <c r="V10" s="310"/>
      <c r="W10" s="357"/>
      <c r="X10" s="316"/>
      <c r="Y10" s="310"/>
      <c r="Z10" s="310"/>
      <c r="AA10" s="310"/>
      <c r="AB10" s="310"/>
      <c r="AC10" s="310"/>
      <c r="AD10" s="310"/>
      <c r="AE10" s="310"/>
      <c r="AF10" s="310"/>
      <c r="AG10" s="310"/>
      <c r="AH10" s="310"/>
      <c r="AI10" s="357"/>
      <c r="AJ10" s="363"/>
      <c r="AK10" s="359"/>
      <c r="AL10" s="359"/>
      <c r="AM10" s="359"/>
      <c r="AN10" s="361"/>
    </row>
    <row r="11" spans="1:40" ht="18.75" customHeight="1">
      <c r="A11" s="316"/>
      <c r="B11" s="308"/>
      <c r="C11" s="313"/>
      <c r="D11" s="308"/>
      <c r="E11" s="305"/>
      <c r="F11" s="328"/>
      <c r="G11" s="308"/>
      <c r="H11" s="308"/>
      <c r="I11" s="305"/>
      <c r="J11" s="328"/>
      <c r="K11" s="308"/>
      <c r="L11" s="14"/>
      <c r="M11" s="14" t="str">
        <f>+IFERROR(VLOOKUP(L11,DATOS!$E$2:$F$9,2,FALSE),"")</f>
        <v/>
      </c>
      <c r="N11" s="310"/>
      <c r="O11" s="308"/>
      <c r="P11" s="308"/>
      <c r="Q11" s="308"/>
      <c r="R11" s="305"/>
      <c r="S11" s="310"/>
      <c r="T11" s="310"/>
      <c r="U11" s="310"/>
      <c r="V11" s="310"/>
      <c r="W11" s="357"/>
      <c r="X11" s="316"/>
      <c r="Y11" s="310"/>
      <c r="Z11" s="310"/>
      <c r="AA11" s="310"/>
      <c r="AB11" s="310"/>
      <c r="AC11" s="310"/>
      <c r="AD11" s="310"/>
      <c r="AE11" s="310"/>
      <c r="AF11" s="310"/>
      <c r="AG11" s="310"/>
      <c r="AH11" s="310"/>
      <c r="AI11" s="357"/>
      <c r="AJ11" s="363"/>
      <c r="AK11" s="359"/>
      <c r="AL11" s="359"/>
      <c r="AM11" s="359"/>
      <c r="AN11" s="361"/>
    </row>
    <row r="12" spans="1:40" ht="18.75" customHeight="1">
      <c r="A12" s="316"/>
      <c r="B12" s="308"/>
      <c r="C12" s="313"/>
      <c r="D12" s="308"/>
      <c r="E12" s="305"/>
      <c r="F12" s="328"/>
      <c r="G12" s="308"/>
      <c r="H12" s="308"/>
      <c r="I12" s="305"/>
      <c r="J12" s="328"/>
      <c r="K12" s="308"/>
      <c r="L12" s="14"/>
      <c r="M12" s="14" t="str">
        <f>+IFERROR(VLOOKUP(L12,DATOS!$E$2:$F$9,2,FALSE),"")</f>
        <v/>
      </c>
      <c r="N12" s="310"/>
      <c r="O12" s="308"/>
      <c r="P12" s="308"/>
      <c r="Q12" s="308"/>
      <c r="R12" s="305"/>
      <c r="S12" s="310"/>
      <c r="T12" s="310"/>
      <c r="U12" s="310"/>
      <c r="V12" s="310"/>
      <c r="W12" s="357"/>
      <c r="X12" s="316"/>
      <c r="Y12" s="310"/>
      <c r="Z12" s="310"/>
      <c r="AA12" s="310"/>
      <c r="AB12" s="310"/>
      <c r="AC12" s="310"/>
      <c r="AD12" s="310"/>
      <c r="AE12" s="310"/>
      <c r="AF12" s="310"/>
      <c r="AG12" s="310"/>
      <c r="AH12" s="310"/>
      <c r="AI12" s="357"/>
      <c r="AJ12" s="363"/>
      <c r="AK12" s="359"/>
      <c r="AL12" s="359"/>
      <c r="AM12" s="359"/>
      <c r="AN12" s="361"/>
    </row>
    <row r="13" spans="1:40" ht="18.75" customHeight="1">
      <c r="A13" s="316"/>
      <c r="B13" s="308"/>
      <c r="C13" s="313"/>
      <c r="D13" s="308"/>
      <c r="E13" s="305"/>
      <c r="F13" s="328"/>
      <c r="G13" s="308"/>
      <c r="H13" s="308"/>
      <c r="I13" s="305"/>
      <c r="J13" s="328"/>
      <c r="K13" s="308"/>
      <c r="L13" s="14"/>
      <c r="M13" s="14" t="str">
        <f>+IFERROR(VLOOKUP(L13,DATOS!$E$2:$F$9,2,FALSE),"")</f>
        <v/>
      </c>
      <c r="N13" s="310"/>
      <c r="O13" s="308"/>
      <c r="P13" s="308"/>
      <c r="Q13" s="308"/>
      <c r="R13" s="305"/>
      <c r="S13" s="310"/>
      <c r="T13" s="310"/>
      <c r="U13" s="310"/>
      <c r="V13" s="310"/>
      <c r="W13" s="357"/>
      <c r="X13" s="316"/>
      <c r="Y13" s="310"/>
      <c r="Z13" s="310"/>
      <c r="AA13" s="310"/>
      <c r="AB13" s="310"/>
      <c r="AC13" s="310"/>
      <c r="AD13" s="310"/>
      <c r="AE13" s="310"/>
      <c r="AF13" s="310"/>
      <c r="AG13" s="310"/>
      <c r="AH13" s="310"/>
      <c r="AI13" s="357"/>
      <c r="AJ13" s="363"/>
      <c r="AK13" s="359"/>
      <c r="AL13" s="359"/>
      <c r="AM13" s="359"/>
      <c r="AN13" s="361"/>
    </row>
    <row r="14" spans="1:40" ht="18.75" customHeight="1">
      <c r="A14" s="316"/>
      <c r="B14" s="308"/>
      <c r="C14" s="313"/>
      <c r="D14" s="308"/>
      <c r="E14" s="305"/>
      <c r="F14" s="328"/>
      <c r="G14" s="308"/>
      <c r="H14" s="308"/>
      <c r="I14" s="305"/>
      <c r="J14" s="328"/>
      <c r="K14" s="308"/>
      <c r="L14" s="14"/>
      <c r="M14" s="14" t="str">
        <f>+IFERROR(VLOOKUP(L14,DATOS!$E$2:$F$9,2,FALSE),"")</f>
        <v/>
      </c>
      <c r="N14" s="310"/>
      <c r="O14" s="308"/>
      <c r="P14" s="308"/>
      <c r="Q14" s="308"/>
      <c r="R14" s="305"/>
      <c r="S14" s="310"/>
      <c r="T14" s="310"/>
      <c r="U14" s="310"/>
      <c r="V14" s="310"/>
      <c r="W14" s="357"/>
      <c r="X14" s="316"/>
      <c r="Y14" s="310"/>
      <c r="Z14" s="310"/>
      <c r="AA14" s="310"/>
      <c r="AB14" s="310"/>
      <c r="AC14" s="310"/>
      <c r="AD14" s="310"/>
      <c r="AE14" s="310"/>
      <c r="AF14" s="310"/>
      <c r="AG14" s="310"/>
      <c r="AH14" s="310"/>
      <c r="AI14" s="357"/>
      <c r="AJ14" s="363"/>
      <c r="AK14" s="359"/>
      <c r="AL14" s="359"/>
      <c r="AM14" s="359"/>
      <c r="AN14" s="361"/>
    </row>
    <row r="15" spans="1:40" ht="18.75" customHeight="1">
      <c r="A15" s="316"/>
      <c r="B15" s="308"/>
      <c r="C15" s="313"/>
      <c r="D15" s="308"/>
      <c r="E15" s="305"/>
      <c r="F15" s="328"/>
      <c r="G15" s="308"/>
      <c r="H15" s="308"/>
      <c r="I15" s="305"/>
      <c r="J15" s="328"/>
      <c r="K15" s="308"/>
      <c r="L15" s="14"/>
      <c r="M15" s="14" t="str">
        <f>+IFERROR(VLOOKUP(L15,DATOS!$E$2:$F$9,2,FALSE),"")</f>
        <v/>
      </c>
      <c r="N15" s="310"/>
      <c r="O15" s="308"/>
      <c r="P15" s="308"/>
      <c r="Q15" s="308"/>
      <c r="R15" s="305"/>
      <c r="S15" s="310"/>
      <c r="T15" s="310"/>
      <c r="U15" s="310"/>
      <c r="V15" s="310"/>
      <c r="W15" s="357"/>
      <c r="X15" s="316"/>
      <c r="Y15" s="310"/>
      <c r="Z15" s="310"/>
      <c r="AA15" s="310"/>
      <c r="AB15" s="310"/>
      <c r="AC15" s="310"/>
      <c r="AD15" s="310"/>
      <c r="AE15" s="310"/>
      <c r="AF15" s="310"/>
      <c r="AG15" s="310"/>
      <c r="AH15" s="310"/>
      <c r="AI15" s="357"/>
      <c r="AJ15" s="363"/>
      <c r="AK15" s="359"/>
      <c r="AL15" s="359"/>
      <c r="AM15" s="359"/>
      <c r="AN15" s="361"/>
    </row>
    <row r="16" spans="1:40" ht="18.75" customHeight="1">
      <c r="A16" s="316"/>
      <c r="B16" s="308"/>
      <c r="C16" s="313"/>
      <c r="D16" s="308"/>
      <c r="E16" s="305"/>
      <c r="F16" s="328"/>
      <c r="G16" s="308"/>
      <c r="H16" s="308"/>
      <c r="I16" s="305"/>
      <c r="J16" s="328"/>
      <c r="K16" s="308"/>
      <c r="L16" s="14"/>
      <c r="M16" s="14" t="str">
        <f>+IFERROR(VLOOKUP(L16,DATOS!$E$2:$F$9,2,FALSE),"")</f>
        <v/>
      </c>
      <c r="N16" s="310"/>
      <c r="O16" s="308"/>
      <c r="P16" s="308"/>
      <c r="Q16" s="308"/>
      <c r="R16" s="305"/>
      <c r="S16" s="310"/>
      <c r="T16" s="310"/>
      <c r="U16" s="310"/>
      <c r="V16" s="310"/>
      <c r="W16" s="357"/>
      <c r="X16" s="316"/>
      <c r="Y16" s="310"/>
      <c r="Z16" s="310"/>
      <c r="AA16" s="310"/>
      <c r="AB16" s="310"/>
      <c r="AC16" s="310"/>
      <c r="AD16" s="310"/>
      <c r="AE16" s="310"/>
      <c r="AF16" s="310"/>
      <c r="AG16" s="310"/>
      <c r="AH16" s="310"/>
      <c r="AI16" s="357"/>
      <c r="AJ16" s="363"/>
      <c r="AK16" s="359"/>
      <c r="AL16" s="359"/>
      <c r="AM16" s="359"/>
      <c r="AN16" s="361"/>
    </row>
    <row r="17" spans="1:40" ht="18.75" customHeight="1">
      <c r="A17" s="316"/>
      <c r="B17" s="310"/>
      <c r="C17" s="313"/>
      <c r="D17" s="308"/>
      <c r="E17" s="305"/>
      <c r="F17" s="328"/>
      <c r="G17" s="308"/>
      <c r="H17" s="308"/>
      <c r="I17" s="305"/>
      <c r="J17" s="328"/>
      <c r="K17" s="308"/>
      <c r="L17" s="14"/>
      <c r="M17" s="14" t="str">
        <f>+IFERROR(VLOOKUP(L17,DATOS!$E$2:$F$9,2,FALSE),"")</f>
        <v/>
      </c>
      <c r="N17" s="310">
        <f>SUM(M17:M24)</f>
        <v>0</v>
      </c>
      <c r="O17" s="308"/>
      <c r="P17" s="308"/>
      <c r="Q17" s="308"/>
      <c r="R17" s="305"/>
      <c r="S17" s="310"/>
      <c r="T17" s="310"/>
      <c r="U17" s="310"/>
      <c r="V17" s="310"/>
      <c r="W17" s="357"/>
      <c r="X17" s="316"/>
      <c r="Y17" s="310"/>
      <c r="Z17" s="310"/>
      <c r="AA17" s="310"/>
      <c r="AB17" s="310"/>
      <c r="AC17" s="310"/>
      <c r="AD17" s="310"/>
      <c r="AE17" s="310"/>
      <c r="AF17" s="310"/>
      <c r="AG17" s="310"/>
      <c r="AH17" s="310"/>
      <c r="AI17" s="357"/>
      <c r="AJ17" s="363"/>
      <c r="AK17" s="359"/>
      <c r="AL17" s="359"/>
      <c r="AM17" s="359"/>
      <c r="AN17" s="361"/>
    </row>
    <row r="18" spans="1:40" ht="18.75" customHeight="1">
      <c r="A18" s="316"/>
      <c r="B18" s="310"/>
      <c r="C18" s="313"/>
      <c r="D18" s="308"/>
      <c r="E18" s="305"/>
      <c r="F18" s="328"/>
      <c r="G18" s="308"/>
      <c r="H18" s="308"/>
      <c r="I18" s="305"/>
      <c r="J18" s="328"/>
      <c r="K18" s="308"/>
      <c r="L18" s="14"/>
      <c r="M18" s="14" t="str">
        <f>+IFERROR(VLOOKUP(L18,DATOS!$E$2:$F$9,2,FALSE),"")</f>
        <v/>
      </c>
      <c r="N18" s="310"/>
      <c r="O18" s="308"/>
      <c r="P18" s="308"/>
      <c r="Q18" s="308"/>
      <c r="R18" s="305"/>
      <c r="S18" s="310"/>
      <c r="T18" s="310"/>
      <c r="U18" s="310"/>
      <c r="V18" s="310"/>
      <c r="W18" s="357"/>
      <c r="X18" s="316"/>
      <c r="Y18" s="310"/>
      <c r="Z18" s="310"/>
      <c r="AA18" s="310"/>
      <c r="AB18" s="310"/>
      <c r="AC18" s="310"/>
      <c r="AD18" s="310"/>
      <c r="AE18" s="310"/>
      <c r="AF18" s="310"/>
      <c r="AG18" s="310"/>
      <c r="AH18" s="310"/>
      <c r="AI18" s="357"/>
      <c r="AJ18" s="363"/>
      <c r="AK18" s="359"/>
      <c r="AL18" s="359"/>
      <c r="AM18" s="359"/>
      <c r="AN18" s="361"/>
    </row>
    <row r="19" spans="1:40" ht="18.75" customHeight="1">
      <c r="A19" s="316"/>
      <c r="B19" s="310"/>
      <c r="C19" s="313"/>
      <c r="D19" s="308"/>
      <c r="E19" s="305"/>
      <c r="F19" s="328"/>
      <c r="G19" s="308"/>
      <c r="H19" s="308"/>
      <c r="I19" s="305"/>
      <c r="J19" s="328"/>
      <c r="K19" s="308"/>
      <c r="L19" s="14"/>
      <c r="M19" s="14" t="str">
        <f>+IFERROR(VLOOKUP(L19,DATOS!$E$2:$F$9,2,FALSE),"")</f>
        <v/>
      </c>
      <c r="N19" s="310"/>
      <c r="O19" s="308"/>
      <c r="P19" s="308"/>
      <c r="Q19" s="308"/>
      <c r="R19" s="305"/>
      <c r="S19" s="310"/>
      <c r="T19" s="310"/>
      <c r="U19" s="310"/>
      <c r="V19" s="310"/>
      <c r="W19" s="357"/>
      <c r="X19" s="316"/>
      <c r="Y19" s="310"/>
      <c r="Z19" s="310"/>
      <c r="AA19" s="310"/>
      <c r="AB19" s="310"/>
      <c r="AC19" s="310"/>
      <c r="AD19" s="310"/>
      <c r="AE19" s="310"/>
      <c r="AF19" s="310"/>
      <c r="AG19" s="310"/>
      <c r="AH19" s="310"/>
      <c r="AI19" s="357"/>
      <c r="AJ19" s="363"/>
      <c r="AK19" s="359"/>
      <c r="AL19" s="359"/>
      <c r="AM19" s="359"/>
      <c r="AN19" s="361"/>
    </row>
    <row r="20" spans="1:40" ht="18.75" customHeight="1">
      <c r="A20" s="316"/>
      <c r="B20" s="310"/>
      <c r="C20" s="313"/>
      <c r="D20" s="308"/>
      <c r="E20" s="305"/>
      <c r="F20" s="328"/>
      <c r="G20" s="308"/>
      <c r="H20" s="308"/>
      <c r="I20" s="305"/>
      <c r="J20" s="328"/>
      <c r="K20" s="308"/>
      <c r="L20" s="14"/>
      <c r="M20" s="14" t="str">
        <f>+IFERROR(VLOOKUP(L20,DATOS!$E$2:$F$9,2,FALSE),"")</f>
        <v/>
      </c>
      <c r="N20" s="310"/>
      <c r="O20" s="308"/>
      <c r="P20" s="308"/>
      <c r="Q20" s="308"/>
      <c r="R20" s="305"/>
      <c r="S20" s="310"/>
      <c r="T20" s="310"/>
      <c r="U20" s="310"/>
      <c r="V20" s="310"/>
      <c r="W20" s="357"/>
      <c r="X20" s="316"/>
      <c r="Y20" s="310"/>
      <c r="Z20" s="310"/>
      <c r="AA20" s="310"/>
      <c r="AB20" s="310"/>
      <c r="AC20" s="310"/>
      <c r="AD20" s="310"/>
      <c r="AE20" s="310"/>
      <c r="AF20" s="310"/>
      <c r="AG20" s="310"/>
      <c r="AH20" s="310"/>
      <c r="AI20" s="357"/>
      <c r="AJ20" s="363"/>
      <c r="AK20" s="359"/>
      <c r="AL20" s="359"/>
      <c r="AM20" s="359"/>
      <c r="AN20" s="361"/>
    </row>
    <row r="21" spans="1:40" ht="18.75" customHeight="1">
      <c r="A21" s="316"/>
      <c r="B21" s="310"/>
      <c r="C21" s="313"/>
      <c r="D21" s="308"/>
      <c r="E21" s="305"/>
      <c r="F21" s="328"/>
      <c r="G21" s="308"/>
      <c r="H21" s="308"/>
      <c r="I21" s="305"/>
      <c r="J21" s="328"/>
      <c r="K21" s="308"/>
      <c r="L21" s="14"/>
      <c r="M21" s="14" t="str">
        <f>+IFERROR(VLOOKUP(L21,DATOS!$E$2:$F$9,2,FALSE),"")</f>
        <v/>
      </c>
      <c r="N21" s="310"/>
      <c r="O21" s="308"/>
      <c r="P21" s="308"/>
      <c r="Q21" s="308"/>
      <c r="R21" s="305"/>
      <c r="S21" s="310"/>
      <c r="T21" s="310"/>
      <c r="U21" s="310"/>
      <c r="V21" s="310"/>
      <c r="W21" s="357"/>
      <c r="X21" s="316"/>
      <c r="Y21" s="310"/>
      <c r="Z21" s="310"/>
      <c r="AA21" s="310"/>
      <c r="AB21" s="310"/>
      <c r="AC21" s="310"/>
      <c r="AD21" s="310"/>
      <c r="AE21" s="310"/>
      <c r="AF21" s="310"/>
      <c r="AG21" s="310"/>
      <c r="AH21" s="310"/>
      <c r="AI21" s="357"/>
      <c r="AJ21" s="363"/>
      <c r="AK21" s="359"/>
      <c r="AL21" s="359"/>
      <c r="AM21" s="359"/>
      <c r="AN21" s="361"/>
    </row>
    <row r="22" spans="1:40" ht="18.75" customHeight="1">
      <c r="A22" s="316"/>
      <c r="B22" s="310"/>
      <c r="C22" s="313"/>
      <c r="D22" s="308"/>
      <c r="E22" s="305"/>
      <c r="F22" s="328"/>
      <c r="G22" s="308"/>
      <c r="H22" s="308"/>
      <c r="I22" s="305"/>
      <c r="J22" s="328"/>
      <c r="K22" s="308"/>
      <c r="L22" s="14"/>
      <c r="M22" s="14" t="str">
        <f>+IFERROR(VLOOKUP(L22,DATOS!$E$2:$F$9,2,FALSE),"")</f>
        <v/>
      </c>
      <c r="N22" s="310"/>
      <c r="O22" s="308"/>
      <c r="P22" s="308"/>
      <c r="Q22" s="308"/>
      <c r="R22" s="305"/>
      <c r="S22" s="310"/>
      <c r="T22" s="310"/>
      <c r="U22" s="310"/>
      <c r="V22" s="310"/>
      <c r="W22" s="357"/>
      <c r="X22" s="316"/>
      <c r="Y22" s="310"/>
      <c r="Z22" s="310"/>
      <c r="AA22" s="310"/>
      <c r="AB22" s="310"/>
      <c r="AC22" s="310"/>
      <c r="AD22" s="310"/>
      <c r="AE22" s="310"/>
      <c r="AF22" s="310"/>
      <c r="AG22" s="310"/>
      <c r="AH22" s="310"/>
      <c r="AI22" s="357"/>
      <c r="AJ22" s="363"/>
      <c r="AK22" s="359"/>
      <c r="AL22" s="359"/>
      <c r="AM22" s="359"/>
      <c r="AN22" s="361"/>
    </row>
    <row r="23" spans="1:40" ht="18.75" customHeight="1">
      <c r="A23" s="316"/>
      <c r="B23" s="310"/>
      <c r="C23" s="313"/>
      <c r="D23" s="308"/>
      <c r="E23" s="305"/>
      <c r="F23" s="328"/>
      <c r="G23" s="308"/>
      <c r="H23" s="308"/>
      <c r="I23" s="305"/>
      <c r="J23" s="328"/>
      <c r="K23" s="308"/>
      <c r="L23" s="14"/>
      <c r="M23" s="14" t="str">
        <f>+IFERROR(VLOOKUP(L23,DATOS!$E$2:$F$9,2,FALSE),"")</f>
        <v/>
      </c>
      <c r="N23" s="310"/>
      <c r="O23" s="308"/>
      <c r="P23" s="308"/>
      <c r="Q23" s="308"/>
      <c r="R23" s="305"/>
      <c r="S23" s="310"/>
      <c r="T23" s="310"/>
      <c r="U23" s="310"/>
      <c r="V23" s="310"/>
      <c r="W23" s="357"/>
      <c r="X23" s="316"/>
      <c r="Y23" s="310"/>
      <c r="Z23" s="310"/>
      <c r="AA23" s="310"/>
      <c r="AB23" s="310"/>
      <c r="AC23" s="310"/>
      <c r="AD23" s="310"/>
      <c r="AE23" s="310"/>
      <c r="AF23" s="310"/>
      <c r="AG23" s="310"/>
      <c r="AH23" s="310"/>
      <c r="AI23" s="357"/>
      <c r="AJ23" s="363"/>
      <c r="AK23" s="359"/>
      <c r="AL23" s="359"/>
      <c r="AM23" s="359"/>
      <c r="AN23" s="361"/>
    </row>
    <row r="24" spans="1:40" ht="18.75" customHeight="1">
      <c r="A24" s="316"/>
      <c r="B24" s="310"/>
      <c r="C24" s="313"/>
      <c r="D24" s="308"/>
      <c r="E24" s="305"/>
      <c r="F24" s="328"/>
      <c r="G24" s="308"/>
      <c r="H24" s="308"/>
      <c r="I24" s="305"/>
      <c r="J24" s="328"/>
      <c r="K24" s="308"/>
      <c r="L24" s="14"/>
      <c r="M24" s="14" t="str">
        <f>+IFERROR(VLOOKUP(L24,DATOS!$E$2:$F$9,2,FALSE),"")</f>
        <v/>
      </c>
      <c r="N24" s="310"/>
      <c r="O24" s="308"/>
      <c r="P24" s="308"/>
      <c r="Q24" s="308"/>
      <c r="R24" s="305"/>
      <c r="S24" s="310"/>
      <c r="T24" s="310"/>
      <c r="U24" s="310"/>
      <c r="V24" s="310"/>
      <c r="W24" s="357"/>
      <c r="X24" s="316"/>
      <c r="Y24" s="310"/>
      <c r="Z24" s="310"/>
      <c r="AA24" s="310"/>
      <c r="AB24" s="310"/>
      <c r="AC24" s="310"/>
      <c r="AD24" s="310"/>
      <c r="AE24" s="310"/>
      <c r="AF24" s="310"/>
      <c r="AG24" s="310"/>
      <c r="AH24" s="310"/>
      <c r="AI24" s="357"/>
      <c r="AJ24" s="363"/>
      <c r="AK24" s="359"/>
      <c r="AL24" s="359"/>
      <c r="AM24" s="359"/>
      <c r="AN24" s="361"/>
    </row>
    <row r="25" spans="1:40" ht="18.75" customHeight="1">
      <c r="A25" s="316"/>
      <c r="B25" s="310"/>
      <c r="C25" s="313"/>
      <c r="D25" s="308"/>
      <c r="E25" s="305"/>
      <c r="F25" s="328"/>
      <c r="G25" s="308"/>
      <c r="H25" s="308"/>
      <c r="I25" s="305"/>
      <c r="J25" s="328"/>
      <c r="K25" s="308"/>
      <c r="L25" s="14"/>
      <c r="M25" s="14" t="str">
        <f>+IFERROR(VLOOKUP(L25,DATOS!$E$2:$F$9,2,FALSE),"")</f>
        <v/>
      </c>
      <c r="N25" s="310">
        <f>SUM(M25:M32)</f>
        <v>0</v>
      </c>
      <c r="O25" s="308"/>
      <c r="P25" s="308"/>
      <c r="Q25" s="308"/>
      <c r="R25" s="305"/>
      <c r="S25" s="310"/>
      <c r="T25" s="310"/>
      <c r="U25" s="310"/>
      <c r="V25" s="310"/>
      <c r="W25" s="357"/>
      <c r="X25" s="316"/>
      <c r="Y25" s="310"/>
      <c r="Z25" s="310"/>
      <c r="AA25" s="310"/>
      <c r="AB25" s="310"/>
      <c r="AC25" s="310"/>
      <c r="AD25" s="310"/>
      <c r="AE25" s="310"/>
      <c r="AF25" s="310"/>
      <c r="AG25" s="310"/>
      <c r="AH25" s="310"/>
      <c r="AI25" s="357"/>
      <c r="AJ25" s="363"/>
      <c r="AK25" s="359"/>
      <c r="AL25" s="359"/>
      <c r="AM25" s="359"/>
      <c r="AN25" s="361"/>
    </row>
    <row r="26" spans="1:40" ht="18.75" customHeight="1">
      <c r="A26" s="316"/>
      <c r="B26" s="310"/>
      <c r="C26" s="313"/>
      <c r="D26" s="308"/>
      <c r="E26" s="305"/>
      <c r="F26" s="328"/>
      <c r="G26" s="308"/>
      <c r="H26" s="308"/>
      <c r="I26" s="305"/>
      <c r="J26" s="328"/>
      <c r="K26" s="308"/>
      <c r="L26" s="14"/>
      <c r="M26" s="14" t="str">
        <f>+IFERROR(VLOOKUP(L26,DATOS!$E$2:$F$9,2,FALSE),"")</f>
        <v/>
      </c>
      <c r="N26" s="310"/>
      <c r="O26" s="308"/>
      <c r="P26" s="308"/>
      <c r="Q26" s="308"/>
      <c r="R26" s="305"/>
      <c r="S26" s="310"/>
      <c r="T26" s="310"/>
      <c r="U26" s="310"/>
      <c r="V26" s="310"/>
      <c r="W26" s="357"/>
      <c r="X26" s="316"/>
      <c r="Y26" s="310"/>
      <c r="Z26" s="310"/>
      <c r="AA26" s="310"/>
      <c r="AB26" s="310"/>
      <c r="AC26" s="310"/>
      <c r="AD26" s="310"/>
      <c r="AE26" s="310"/>
      <c r="AF26" s="310"/>
      <c r="AG26" s="310"/>
      <c r="AH26" s="310"/>
      <c r="AI26" s="357"/>
      <c r="AJ26" s="363"/>
      <c r="AK26" s="359"/>
      <c r="AL26" s="359"/>
      <c r="AM26" s="359"/>
      <c r="AN26" s="361"/>
    </row>
    <row r="27" spans="1:40" ht="18.75" customHeight="1">
      <c r="A27" s="316"/>
      <c r="B27" s="310"/>
      <c r="C27" s="313"/>
      <c r="D27" s="308"/>
      <c r="E27" s="305"/>
      <c r="F27" s="328"/>
      <c r="G27" s="308"/>
      <c r="H27" s="308"/>
      <c r="I27" s="305"/>
      <c r="J27" s="328"/>
      <c r="K27" s="308"/>
      <c r="L27" s="14"/>
      <c r="M27" s="14" t="str">
        <f>+IFERROR(VLOOKUP(L27,DATOS!$E$2:$F$9,2,FALSE),"")</f>
        <v/>
      </c>
      <c r="N27" s="310"/>
      <c r="O27" s="308"/>
      <c r="P27" s="308"/>
      <c r="Q27" s="308"/>
      <c r="R27" s="305"/>
      <c r="S27" s="310"/>
      <c r="T27" s="310"/>
      <c r="U27" s="310"/>
      <c r="V27" s="310"/>
      <c r="W27" s="357"/>
      <c r="X27" s="316"/>
      <c r="Y27" s="310"/>
      <c r="Z27" s="310"/>
      <c r="AA27" s="310"/>
      <c r="AB27" s="310"/>
      <c r="AC27" s="310"/>
      <c r="AD27" s="310"/>
      <c r="AE27" s="310"/>
      <c r="AF27" s="310"/>
      <c r="AG27" s="310"/>
      <c r="AH27" s="310"/>
      <c r="AI27" s="357"/>
      <c r="AJ27" s="363"/>
      <c r="AK27" s="359"/>
      <c r="AL27" s="359"/>
      <c r="AM27" s="359"/>
      <c r="AN27" s="361"/>
    </row>
    <row r="28" spans="1:40" ht="18.75" customHeight="1">
      <c r="A28" s="316"/>
      <c r="B28" s="310"/>
      <c r="C28" s="313"/>
      <c r="D28" s="308"/>
      <c r="E28" s="305"/>
      <c r="F28" s="328"/>
      <c r="G28" s="308"/>
      <c r="H28" s="308"/>
      <c r="I28" s="305"/>
      <c r="J28" s="328"/>
      <c r="K28" s="308"/>
      <c r="L28" s="14"/>
      <c r="M28" s="14" t="str">
        <f>+IFERROR(VLOOKUP(L28,DATOS!$E$2:$F$9,2,FALSE),"")</f>
        <v/>
      </c>
      <c r="N28" s="310"/>
      <c r="O28" s="308"/>
      <c r="P28" s="308"/>
      <c r="Q28" s="308"/>
      <c r="R28" s="305"/>
      <c r="S28" s="310"/>
      <c r="T28" s="310"/>
      <c r="U28" s="310"/>
      <c r="V28" s="310"/>
      <c r="W28" s="357"/>
      <c r="X28" s="316"/>
      <c r="Y28" s="310"/>
      <c r="Z28" s="310"/>
      <c r="AA28" s="310"/>
      <c r="AB28" s="310"/>
      <c r="AC28" s="310"/>
      <c r="AD28" s="310"/>
      <c r="AE28" s="310"/>
      <c r="AF28" s="310"/>
      <c r="AG28" s="310"/>
      <c r="AH28" s="310"/>
      <c r="AI28" s="357"/>
      <c r="AJ28" s="363"/>
      <c r="AK28" s="359"/>
      <c r="AL28" s="359"/>
      <c r="AM28" s="359"/>
      <c r="AN28" s="361"/>
    </row>
    <row r="29" spans="1:40" ht="18.75" customHeight="1">
      <c r="A29" s="316"/>
      <c r="B29" s="310"/>
      <c r="C29" s="313"/>
      <c r="D29" s="308"/>
      <c r="E29" s="305"/>
      <c r="F29" s="328"/>
      <c r="G29" s="308"/>
      <c r="H29" s="308"/>
      <c r="I29" s="305"/>
      <c r="J29" s="328"/>
      <c r="K29" s="308"/>
      <c r="L29" s="14"/>
      <c r="M29" s="14" t="str">
        <f>+IFERROR(VLOOKUP(L29,DATOS!$E$2:$F$9,2,FALSE),"")</f>
        <v/>
      </c>
      <c r="N29" s="310"/>
      <c r="O29" s="308"/>
      <c r="P29" s="308"/>
      <c r="Q29" s="308"/>
      <c r="R29" s="305"/>
      <c r="S29" s="310"/>
      <c r="T29" s="310"/>
      <c r="U29" s="310"/>
      <c r="V29" s="310"/>
      <c r="W29" s="357"/>
      <c r="X29" s="316"/>
      <c r="Y29" s="310"/>
      <c r="Z29" s="310"/>
      <c r="AA29" s="310"/>
      <c r="AB29" s="310"/>
      <c r="AC29" s="310"/>
      <c r="AD29" s="310"/>
      <c r="AE29" s="310"/>
      <c r="AF29" s="310"/>
      <c r="AG29" s="310"/>
      <c r="AH29" s="310"/>
      <c r="AI29" s="357"/>
      <c r="AJ29" s="363"/>
      <c r="AK29" s="359"/>
      <c r="AL29" s="359"/>
      <c r="AM29" s="359"/>
      <c r="AN29" s="361"/>
    </row>
    <row r="30" spans="1:40" ht="18.75" customHeight="1">
      <c r="A30" s="316"/>
      <c r="B30" s="310"/>
      <c r="C30" s="313"/>
      <c r="D30" s="308"/>
      <c r="E30" s="305"/>
      <c r="F30" s="328"/>
      <c r="G30" s="308"/>
      <c r="H30" s="308"/>
      <c r="I30" s="305"/>
      <c r="J30" s="328"/>
      <c r="K30" s="308"/>
      <c r="L30" s="14"/>
      <c r="M30" s="14" t="str">
        <f>+IFERROR(VLOOKUP(L30,DATOS!$E$2:$F$9,2,FALSE),"")</f>
        <v/>
      </c>
      <c r="N30" s="310"/>
      <c r="O30" s="308"/>
      <c r="P30" s="308"/>
      <c r="Q30" s="308"/>
      <c r="R30" s="305"/>
      <c r="S30" s="310"/>
      <c r="T30" s="310"/>
      <c r="U30" s="310"/>
      <c r="V30" s="310"/>
      <c r="W30" s="357"/>
      <c r="X30" s="316"/>
      <c r="Y30" s="310"/>
      <c r="Z30" s="310"/>
      <c r="AA30" s="310"/>
      <c r="AB30" s="310"/>
      <c r="AC30" s="310"/>
      <c r="AD30" s="310"/>
      <c r="AE30" s="310"/>
      <c r="AF30" s="310"/>
      <c r="AG30" s="310"/>
      <c r="AH30" s="310"/>
      <c r="AI30" s="357"/>
      <c r="AJ30" s="363"/>
      <c r="AK30" s="359"/>
      <c r="AL30" s="359"/>
      <c r="AM30" s="359"/>
      <c r="AN30" s="361"/>
    </row>
    <row r="31" spans="1:40" ht="18.75" customHeight="1">
      <c r="A31" s="316"/>
      <c r="B31" s="310"/>
      <c r="C31" s="313"/>
      <c r="D31" s="308"/>
      <c r="E31" s="305"/>
      <c r="F31" s="328"/>
      <c r="G31" s="308"/>
      <c r="H31" s="308"/>
      <c r="I31" s="305"/>
      <c r="J31" s="328"/>
      <c r="K31" s="308"/>
      <c r="L31" s="14"/>
      <c r="M31" s="14" t="str">
        <f>+IFERROR(VLOOKUP(L31,DATOS!$E$2:$F$9,2,FALSE),"")</f>
        <v/>
      </c>
      <c r="N31" s="310"/>
      <c r="O31" s="308"/>
      <c r="P31" s="308"/>
      <c r="Q31" s="308"/>
      <c r="R31" s="305"/>
      <c r="S31" s="310"/>
      <c r="T31" s="310"/>
      <c r="U31" s="310"/>
      <c r="V31" s="310"/>
      <c r="W31" s="357"/>
      <c r="X31" s="316"/>
      <c r="Y31" s="310"/>
      <c r="Z31" s="310"/>
      <c r="AA31" s="310"/>
      <c r="AB31" s="310"/>
      <c r="AC31" s="310"/>
      <c r="AD31" s="310"/>
      <c r="AE31" s="310"/>
      <c r="AF31" s="310"/>
      <c r="AG31" s="310"/>
      <c r="AH31" s="310"/>
      <c r="AI31" s="357"/>
      <c r="AJ31" s="363"/>
      <c r="AK31" s="359"/>
      <c r="AL31" s="359"/>
      <c r="AM31" s="359"/>
      <c r="AN31" s="361"/>
    </row>
    <row r="32" spans="1:40" ht="18.75" customHeight="1" thickBot="1">
      <c r="A32" s="317"/>
      <c r="B32" s="311"/>
      <c r="C32" s="314"/>
      <c r="D32" s="309"/>
      <c r="E32" s="306"/>
      <c r="F32" s="355"/>
      <c r="G32" s="309"/>
      <c r="H32" s="309"/>
      <c r="I32" s="306"/>
      <c r="J32" s="355"/>
      <c r="K32" s="309"/>
      <c r="L32" s="16"/>
      <c r="M32" s="16" t="str">
        <f>+IFERROR(VLOOKUP(L32,DATOS!$E$2:$F$9,2,FALSE),"")</f>
        <v/>
      </c>
      <c r="N32" s="311"/>
      <c r="O32" s="309"/>
      <c r="P32" s="309"/>
      <c r="Q32" s="309"/>
      <c r="R32" s="306"/>
      <c r="S32" s="311"/>
      <c r="T32" s="311"/>
      <c r="U32" s="311"/>
      <c r="V32" s="311"/>
      <c r="W32" s="364"/>
      <c r="X32" s="317"/>
      <c r="Y32" s="311"/>
      <c r="Z32" s="311"/>
      <c r="AA32" s="311"/>
      <c r="AB32" s="311"/>
      <c r="AC32" s="311"/>
      <c r="AD32" s="311"/>
      <c r="AE32" s="311"/>
      <c r="AF32" s="311"/>
      <c r="AG32" s="311"/>
      <c r="AH32" s="311"/>
      <c r="AI32" s="364"/>
      <c r="AJ32" s="365"/>
      <c r="AK32" s="366"/>
      <c r="AL32" s="366"/>
      <c r="AM32" s="366"/>
      <c r="AN32" s="367"/>
    </row>
    <row r="33" spans="1:40">
      <c r="A33" s="315">
        <v>2</v>
      </c>
      <c r="B33" s="307"/>
      <c r="C33" s="312"/>
      <c r="D33" s="307"/>
      <c r="E33" s="304"/>
      <c r="F33" s="327"/>
      <c r="G33" s="307"/>
      <c r="H33" s="307"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304" t="str">
        <f>IF(EXACT(H33,"Baja"),"Asumir el Riesgo",IF(EXACT(H33,"Moderada"),"Asumir el Riesgo, Reducir el Riesgo",IF(EXACT(H33,"Alta"),"Asumir el Riesgo, Evitar, Compartir o Transferir",IF(EXACT(H33,"Extrema"),"Reducir el Riesgo, Evitar, Compartir o Transferir",""))))</f>
        <v/>
      </c>
      <c r="J33" s="327"/>
      <c r="K33" s="307"/>
      <c r="L33" s="15"/>
      <c r="M33" s="15" t="str">
        <f>+IFERROR(VLOOKUP(L33,DATOS!$E$2:$F$9,2,FALSE),"")</f>
        <v/>
      </c>
      <c r="N33" s="331">
        <f>SUM(M33:M40)</f>
        <v>0</v>
      </c>
      <c r="O33" s="307"/>
      <c r="P33" s="307"/>
      <c r="Q33" s="307"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304" t="str">
        <f>IF(EXACT(Q33,"Baja"),"Asumir el Riesgo",IF(EXACT(Q33,"Moderada"),"Asumir el Riesgo, Reducir el Riesgo",IF(EXACT(Q33,"Alta"),"Asumir el Riesgo, Evitar, Compartir o Transferir",IF(EXACT(Q33,"Extrema"),"Reducir el Riesgo, Evitar, Compartir o Transferir",""))))</f>
        <v/>
      </c>
      <c r="S33" s="331"/>
      <c r="T33" s="331"/>
      <c r="U33" s="331"/>
      <c r="V33" s="331"/>
      <c r="W33" s="356"/>
      <c r="X33" s="315"/>
      <c r="Y33" s="331"/>
      <c r="Z33" s="331"/>
      <c r="AA33" s="331"/>
      <c r="AB33" s="331"/>
      <c r="AC33" s="331"/>
      <c r="AD33" s="331"/>
      <c r="AE33" s="331"/>
      <c r="AF33" s="331"/>
      <c r="AG33" s="331"/>
      <c r="AH33" s="331"/>
      <c r="AI33" s="356"/>
      <c r="AJ33" s="362"/>
      <c r="AK33" s="358"/>
      <c r="AL33" s="358"/>
      <c r="AM33" s="358"/>
      <c r="AN33" s="360"/>
    </row>
    <row r="34" spans="1:40">
      <c r="A34" s="316"/>
      <c r="B34" s="308"/>
      <c r="C34" s="313"/>
      <c r="D34" s="308"/>
      <c r="E34" s="305"/>
      <c r="F34" s="328"/>
      <c r="G34" s="308"/>
      <c r="H34" s="308"/>
      <c r="I34" s="305"/>
      <c r="J34" s="328"/>
      <c r="K34" s="308"/>
      <c r="L34" s="14"/>
      <c r="M34" s="14" t="str">
        <f>+IFERROR(VLOOKUP(L34,DATOS!$E$2:$F$9,2,FALSE),"")</f>
        <v/>
      </c>
      <c r="N34" s="310"/>
      <c r="O34" s="308"/>
      <c r="P34" s="308"/>
      <c r="Q34" s="308"/>
      <c r="R34" s="305"/>
      <c r="S34" s="310"/>
      <c r="T34" s="310"/>
      <c r="U34" s="310"/>
      <c r="V34" s="310"/>
      <c r="W34" s="357"/>
      <c r="X34" s="316"/>
      <c r="Y34" s="310"/>
      <c r="Z34" s="310"/>
      <c r="AA34" s="310"/>
      <c r="AB34" s="310"/>
      <c r="AC34" s="310"/>
      <c r="AD34" s="310"/>
      <c r="AE34" s="310"/>
      <c r="AF34" s="310"/>
      <c r="AG34" s="310"/>
      <c r="AH34" s="310"/>
      <c r="AI34" s="357"/>
      <c r="AJ34" s="363"/>
      <c r="AK34" s="359"/>
      <c r="AL34" s="359"/>
      <c r="AM34" s="359"/>
      <c r="AN34" s="361"/>
    </row>
    <row r="35" spans="1:40">
      <c r="A35" s="316"/>
      <c r="B35" s="308"/>
      <c r="C35" s="313"/>
      <c r="D35" s="308"/>
      <c r="E35" s="305"/>
      <c r="F35" s="328"/>
      <c r="G35" s="308"/>
      <c r="H35" s="308"/>
      <c r="I35" s="305"/>
      <c r="J35" s="328"/>
      <c r="K35" s="308"/>
      <c r="L35" s="14"/>
      <c r="M35" s="14" t="str">
        <f>+IFERROR(VLOOKUP(L35,DATOS!$E$2:$F$9,2,FALSE),"")</f>
        <v/>
      </c>
      <c r="N35" s="310"/>
      <c r="O35" s="308"/>
      <c r="P35" s="308"/>
      <c r="Q35" s="308"/>
      <c r="R35" s="305"/>
      <c r="S35" s="310"/>
      <c r="T35" s="310"/>
      <c r="U35" s="310"/>
      <c r="V35" s="310"/>
      <c r="W35" s="357"/>
      <c r="X35" s="316"/>
      <c r="Y35" s="310"/>
      <c r="Z35" s="310"/>
      <c r="AA35" s="310"/>
      <c r="AB35" s="310"/>
      <c r="AC35" s="310"/>
      <c r="AD35" s="310"/>
      <c r="AE35" s="310"/>
      <c r="AF35" s="310"/>
      <c r="AG35" s="310"/>
      <c r="AH35" s="310"/>
      <c r="AI35" s="357"/>
      <c r="AJ35" s="363"/>
      <c r="AK35" s="359"/>
      <c r="AL35" s="359"/>
      <c r="AM35" s="359"/>
      <c r="AN35" s="361"/>
    </row>
    <row r="36" spans="1:40">
      <c r="A36" s="316"/>
      <c r="B36" s="308"/>
      <c r="C36" s="313"/>
      <c r="D36" s="308"/>
      <c r="E36" s="305"/>
      <c r="F36" s="328"/>
      <c r="G36" s="308"/>
      <c r="H36" s="308"/>
      <c r="I36" s="305"/>
      <c r="J36" s="328"/>
      <c r="K36" s="308"/>
      <c r="L36" s="14"/>
      <c r="M36" s="14" t="str">
        <f>+IFERROR(VLOOKUP(L36,DATOS!$E$2:$F$9,2,FALSE),"")</f>
        <v/>
      </c>
      <c r="N36" s="310"/>
      <c r="O36" s="308"/>
      <c r="P36" s="308"/>
      <c r="Q36" s="308"/>
      <c r="R36" s="305"/>
      <c r="S36" s="310"/>
      <c r="T36" s="310"/>
      <c r="U36" s="310"/>
      <c r="V36" s="310"/>
      <c r="W36" s="357"/>
      <c r="X36" s="316"/>
      <c r="Y36" s="310"/>
      <c r="Z36" s="310"/>
      <c r="AA36" s="310"/>
      <c r="AB36" s="310"/>
      <c r="AC36" s="310"/>
      <c r="AD36" s="310"/>
      <c r="AE36" s="310"/>
      <c r="AF36" s="310"/>
      <c r="AG36" s="310"/>
      <c r="AH36" s="310"/>
      <c r="AI36" s="357"/>
      <c r="AJ36" s="363"/>
      <c r="AK36" s="359"/>
      <c r="AL36" s="359"/>
      <c r="AM36" s="359"/>
      <c r="AN36" s="361"/>
    </row>
    <row r="37" spans="1:40">
      <c r="A37" s="316"/>
      <c r="B37" s="308"/>
      <c r="C37" s="313"/>
      <c r="D37" s="308"/>
      <c r="E37" s="305"/>
      <c r="F37" s="328"/>
      <c r="G37" s="308"/>
      <c r="H37" s="308"/>
      <c r="I37" s="305"/>
      <c r="J37" s="328"/>
      <c r="K37" s="308"/>
      <c r="L37" s="14"/>
      <c r="M37" s="14" t="str">
        <f>+IFERROR(VLOOKUP(L37,DATOS!$E$2:$F$9,2,FALSE),"")</f>
        <v/>
      </c>
      <c r="N37" s="310"/>
      <c r="O37" s="308"/>
      <c r="P37" s="308"/>
      <c r="Q37" s="308"/>
      <c r="R37" s="305"/>
      <c r="S37" s="310"/>
      <c r="T37" s="310"/>
      <c r="U37" s="310"/>
      <c r="V37" s="310"/>
      <c r="W37" s="357"/>
      <c r="X37" s="316"/>
      <c r="Y37" s="310"/>
      <c r="Z37" s="310"/>
      <c r="AA37" s="310"/>
      <c r="AB37" s="310"/>
      <c r="AC37" s="310"/>
      <c r="AD37" s="310"/>
      <c r="AE37" s="310"/>
      <c r="AF37" s="310"/>
      <c r="AG37" s="310"/>
      <c r="AH37" s="310"/>
      <c r="AI37" s="357"/>
      <c r="AJ37" s="363"/>
      <c r="AK37" s="359"/>
      <c r="AL37" s="359"/>
      <c r="AM37" s="359"/>
      <c r="AN37" s="361"/>
    </row>
    <row r="38" spans="1:40">
      <c r="A38" s="316"/>
      <c r="B38" s="308"/>
      <c r="C38" s="313"/>
      <c r="D38" s="308"/>
      <c r="E38" s="305"/>
      <c r="F38" s="328"/>
      <c r="G38" s="308"/>
      <c r="H38" s="308"/>
      <c r="I38" s="305"/>
      <c r="J38" s="328"/>
      <c r="K38" s="308"/>
      <c r="L38" s="14"/>
      <c r="M38" s="14" t="str">
        <f>+IFERROR(VLOOKUP(L38,DATOS!$E$2:$F$9,2,FALSE),"")</f>
        <v/>
      </c>
      <c r="N38" s="310"/>
      <c r="O38" s="308"/>
      <c r="P38" s="308"/>
      <c r="Q38" s="308"/>
      <c r="R38" s="305"/>
      <c r="S38" s="310"/>
      <c r="T38" s="310"/>
      <c r="U38" s="310"/>
      <c r="V38" s="310"/>
      <c r="W38" s="357"/>
      <c r="X38" s="316"/>
      <c r="Y38" s="310"/>
      <c r="Z38" s="310"/>
      <c r="AA38" s="310"/>
      <c r="AB38" s="310"/>
      <c r="AC38" s="310"/>
      <c r="AD38" s="310"/>
      <c r="AE38" s="310"/>
      <c r="AF38" s="310"/>
      <c r="AG38" s="310"/>
      <c r="AH38" s="310"/>
      <c r="AI38" s="357"/>
      <c r="AJ38" s="363"/>
      <c r="AK38" s="359"/>
      <c r="AL38" s="359"/>
      <c r="AM38" s="359"/>
      <c r="AN38" s="361"/>
    </row>
    <row r="39" spans="1:40">
      <c r="A39" s="316"/>
      <c r="B39" s="308"/>
      <c r="C39" s="313"/>
      <c r="D39" s="308"/>
      <c r="E39" s="305"/>
      <c r="F39" s="328"/>
      <c r="G39" s="308"/>
      <c r="H39" s="308"/>
      <c r="I39" s="305"/>
      <c r="J39" s="328"/>
      <c r="K39" s="308"/>
      <c r="L39" s="14"/>
      <c r="M39" s="14" t="str">
        <f>+IFERROR(VLOOKUP(L39,DATOS!$E$2:$F$9,2,FALSE),"")</f>
        <v/>
      </c>
      <c r="N39" s="310"/>
      <c r="O39" s="308"/>
      <c r="P39" s="308"/>
      <c r="Q39" s="308"/>
      <c r="R39" s="305"/>
      <c r="S39" s="310"/>
      <c r="T39" s="310"/>
      <c r="U39" s="310"/>
      <c r="V39" s="310"/>
      <c r="W39" s="357"/>
      <c r="X39" s="316"/>
      <c r="Y39" s="310"/>
      <c r="Z39" s="310"/>
      <c r="AA39" s="310"/>
      <c r="AB39" s="310"/>
      <c r="AC39" s="310"/>
      <c r="AD39" s="310"/>
      <c r="AE39" s="310"/>
      <c r="AF39" s="310"/>
      <c r="AG39" s="310"/>
      <c r="AH39" s="310"/>
      <c r="AI39" s="357"/>
      <c r="AJ39" s="363"/>
      <c r="AK39" s="359"/>
      <c r="AL39" s="359"/>
      <c r="AM39" s="359"/>
      <c r="AN39" s="361"/>
    </row>
    <row r="40" spans="1:40">
      <c r="A40" s="316"/>
      <c r="B40" s="308"/>
      <c r="C40" s="313"/>
      <c r="D40" s="308"/>
      <c r="E40" s="305"/>
      <c r="F40" s="328"/>
      <c r="G40" s="308"/>
      <c r="H40" s="308"/>
      <c r="I40" s="305"/>
      <c r="J40" s="328"/>
      <c r="K40" s="308"/>
      <c r="L40" s="14"/>
      <c r="M40" s="14" t="str">
        <f>+IFERROR(VLOOKUP(L40,DATOS!$E$2:$F$9,2,FALSE),"")</f>
        <v/>
      </c>
      <c r="N40" s="310"/>
      <c r="O40" s="308"/>
      <c r="P40" s="308"/>
      <c r="Q40" s="308"/>
      <c r="R40" s="305"/>
      <c r="S40" s="310"/>
      <c r="T40" s="310"/>
      <c r="U40" s="310"/>
      <c r="V40" s="310"/>
      <c r="W40" s="357"/>
      <c r="X40" s="316"/>
      <c r="Y40" s="310"/>
      <c r="Z40" s="310"/>
      <c r="AA40" s="310"/>
      <c r="AB40" s="310"/>
      <c r="AC40" s="310"/>
      <c r="AD40" s="310"/>
      <c r="AE40" s="310"/>
      <c r="AF40" s="310"/>
      <c r="AG40" s="310"/>
      <c r="AH40" s="310"/>
      <c r="AI40" s="357"/>
      <c r="AJ40" s="363"/>
      <c r="AK40" s="359"/>
      <c r="AL40" s="359"/>
      <c r="AM40" s="359"/>
      <c r="AN40" s="361"/>
    </row>
    <row r="41" spans="1:40">
      <c r="A41" s="316"/>
      <c r="B41" s="310"/>
      <c r="C41" s="313"/>
      <c r="D41" s="308"/>
      <c r="E41" s="305"/>
      <c r="F41" s="328"/>
      <c r="G41" s="308"/>
      <c r="H41" s="308"/>
      <c r="I41" s="305"/>
      <c r="J41" s="328"/>
      <c r="K41" s="308"/>
      <c r="L41" s="14"/>
      <c r="M41" s="14" t="str">
        <f>+IFERROR(VLOOKUP(L41,DATOS!$E$2:$F$9,2,FALSE),"")</f>
        <v/>
      </c>
      <c r="N41" s="310">
        <f>SUM(M41:M48)</f>
        <v>0</v>
      </c>
      <c r="O41" s="308"/>
      <c r="P41" s="308"/>
      <c r="Q41" s="308"/>
      <c r="R41" s="305"/>
      <c r="S41" s="310"/>
      <c r="T41" s="310"/>
      <c r="U41" s="310"/>
      <c r="V41" s="310"/>
      <c r="W41" s="357"/>
      <c r="X41" s="316"/>
      <c r="Y41" s="310"/>
      <c r="Z41" s="310"/>
      <c r="AA41" s="310"/>
      <c r="AB41" s="310"/>
      <c r="AC41" s="310"/>
      <c r="AD41" s="310"/>
      <c r="AE41" s="310"/>
      <c r="AF41" s="310"/>
      <c r="AG41" s="310"/>
      <c r="AH41" s="310"/>
      <c r="AI41" s="357"/>
      <c r="AJ41" s="363"/>
      <c r="AK41" s="359"/>
      <c r="AL41" s="359"/>
      <c r="AM41" s="359"/>
      <c r="AN41" s="361"/>
    </row>
    <row r="42" spans="1:40">
      <c r="A42" s="316"/>
      <c r="B42" s="310"/>
      <c r="C42" s="313"/>
      <c r="D42" s="308"/>
      <c r="E42" s="305"/>
      <c r="F42" s="328"/>
      <c r="G42" s="308"/>
      <c r="H42" s="308"/>
      <c r="I42" s="305"/>
      <c r="J42" s="328"/>
      <c r="K42" s="308"/>
      <c r="L42" s="14"/>
      <c r="M42" s="14" t="str">
        <f>+IFERROR(VLOOKUP(L42,DATOS!$E$2:$F$9,2,FALSE),"")</f>
        <v/>
      </c>
      <c r="N42" s="310"/>
      <c r="O42" s="308"/>
      <c r="P42" s="308"/>
      <c r="Q42" s="308"/>
      <c r="R42" s="305"/>
      <c r="S42" s="310"/>
      <c r="T42" s="310"/>
      <c r="U42" s="310"/>
      <c r="V42" s="310"/>
      <c r="W42" s="357"/>
      <c r="X42" s="316"/>
      <c r="Y42" s="310"/>
      <c r="Z42" s="310"/>
      <c r="AA42" s="310"/>
      <c r="AB42" s="310"/>
      <c r="AC42" s="310"/>
      <c r="AD42" s="310"/>
      <c r="AE42" s="310"/>
      <c r="AF42" s="310"/>
      <c r="AG42" s="310"/>
      <c r="AH42" s="310"/>
      <c r="AI42" s="357"/>
      <c r="AJ42" s="363"/>
      <c r="AK42" s="359"/>
      <c r="AL42" s="359"/>
      <c r="AM42" s="359"/>
      <c r="AN42" s="361"/>
    </row>
    <row r="43" spans="1:40">
      <c r="A43" s="316"/>
      <c r="B43" s="310"/>
      <c r="C43" s="313"/>
      <c r="D43" s="308"/>
      <c r="E43" s="305"/>
      <c r="F43" s="328"/>
      <c r="G43" s="308"/>
      <c r="H43" s="308"/>
      <c r="I43" s="305"/>
      <c r="J43" s="328"/>
      <c r="K43" s="308"/>
      <c r="L43" s="14"/>
      <c r="M43" s="14" t="str">
        <f>+IFERROR(VLOOKUP(L43,DATOS!$E$2:$F$9,2,FALSE),"")</f>
        <v/>
      </c>
      <c r="N43" s="310"/>
      <c r="O43" s="308"/>
      <c r="P43" s="308"/>
      <c r="Q43" s="308"/>
      <c r="R43" s="305"/>
      <c r="S43" s="310"/>
      <c r="T43" s="310"/>
      <c r="U43" s="310"/>
      <c r="V43" s="310"/>
      <c r="W43" s="357"/>
      <c r="X43" s="316"/>
      <c r="Y43" s="310"/>
      <c r="Z43" s="310"/>
      <c r="AA43" s="310"/>
      <c r="AB43" s="310"/>
      <c r="AC43" s="310"/>
      <c r="AD43" s="310"/>
      <c r="AE43" s="310"/>
      <c r="AF43" s="310"/>
      <c r="AG43" s="310"/>
      <c r="AH43" s="310"/>
      <c r="AI43" s="357"/>
      <c r="AJ43" s="363"/>
      <c r="AK43" s="359"/>
      <c r="AL43" s="359"/>
      <c r="AM43" s="359"/>
      <c r="AN43" s="361"/>
    </row>
    <row r="44" spans="1:40">
      <c r="A44" s="316"/>
      <c r="B44" s="310"/>
      <c r="C44" s="313"/>
      <c r="D44" s="308"/>
      <c r="E44" s="305"/>
      <c r="F44" s="328"/>
      <c r="G44" s="308"/>
      <c r="H44" s="308"/>
      <c r="I44" s="305"/>
      <c r="J44" s="328"/>
      <c r="K44" s="308"/>
      <c r="L44" s="14"/>
      <c r="M44" s="14" t="str">
        <f>+IFERROR(VLOOKUP(L44,DATOS!$E$2:$F$9,2,FALSE),"")</f>
        <v/>
      </c>
      <c r="N44" s="310"/>
      <c r="O44" s="308"/>
      <c r="P44" s="308"/>
      <c r="Q44" s="308"/>
      <c r="R44" s="305"/>
      <c r="S44" s="310"/>
      <c r="T44" s="310"/>
      <c r="U44" s="310"/>
      <c r="V44" s="310"/>
      <c r="W44" s="357"/>
      <c r="X44" s="316"/>
      <c r="Y44" s="310"/>
      <c r="Z44" s="310"/>
      <c r="AA44" s="310"/>
      <c r="AB44" s="310"/>
      <c r="AC44" s="310"/>
      <c r="AD44" s="310"/>
      <c r="AE44" s="310"/>
      <c r="AF44" s="310"/>
      <c r="AG44" s="310"/>
      <c r="AH44" s="310"/>
      <c r="AI44" s="357"/>
      <c r="AJ44" s="363"/>
      <c r="AK44" s="359"/>
      <c r="AL44" s="359"/>
      <c r="AM44" s="359"/>
      <c r="AN44" s="361"/>
    </row>
    <row r="45" spans="1:40">
      <c r="A45" s="316"/>
      <c r="B45" s="310"/>
      <c r="C45" s="313"/>
      <c r="D45" s="308"/>
      <c r="E45" s="305"/>
      <c r="F45" s="328"/>
      <c r="G45" s="308"/>
      <c r="H45" s="308"/>
      <c r="I45" s="305"/>
      <c r="J45" s="328"/>
      <c r="K45" s="308"/>
      <c r="L45" s="14"/>
      <c r="M45" s="14" t="str">
        <f>+IFERROR(VLOOKUP(L45,DATOS!$E$2:$F$9,2,FALSE),"")</f>
        <v/>
      </c>
      <c r="N45" s="310"/>
      <c r="O45" s="308"/>
      <c r="P45" s="308"/>
      <c r="Q45" s="308"/>
      <c r="R45" s="305"/>
      <c r="S45" s="310"/>
      <c r="T45" s="310"/>
      <c r="U45" s="310"/>
      <c r="V45" s="310"/>
      <c r="W45" s="357"/>
      <c r="X45" s="316"/>
      <c r="Y45" s="310"/>
      <c r="Z45" s="310"/>
      <c r="AA45" s="310"/>
      <c r="AB45" s="310"/>
      <c r="AC45" s="310"/>
      <c r="AD45" s="310"/>
      <c r="AE45" s="310"/>
      <c r="AF45" s="310"/>
      <c r="AG45" s="310"/>
      <c r="AH45" s="310"/>
      <c r="AI45" s="357"/>
      <c r="AJ45" s="363"/>
      <c r="AK45" s="359"/>
      <c r="AL45" s="359"/>
      <c r="AM45" s="359"/>
      <c r="AN45" s="361"/>
    </row>
    <row r="46" spans="1:40">
      <c r="A46" s="316"/>
      <c r="B46" s="310"/>
      <c r="C46" s="313"/>
      <c r="D46" s="308"/>
      <c r="E46" s="305"/>
      <c r="F46" s="328"/>
      <c r="G46" s="308"/>
      <c r="H46" s="308"/>
      <c r="I46" s="305"/>
      <c r="J46" s="328"/>
      <c r="K46" s="308"/>
      <c r="L46" s="14"/>
      <c r="M46" s="14" t="str">
        <f>+IFERROR(VLOOKUP(L46,DATOS!$E$2:$F$9,2,FALSE),"")</f>
        <v/>
      </c>
      <c r="N46" s="310"/>
      <c r="O46" s="308"/>
      <c r="P46" s="308"/>
      <c r="Q46" s="308"/>
      <c r="R46" s="305"/>
      <c r="S46" s="310"/>
      <c r="T46" s="310"/>
      <c r="U46" s="310"/>
      <c r="V46" s="310"/>
      <c r="W46" s="357"/>
      <c r="X46" s="316"/>
      <c r="Y46" s="310"/>
      <c r="Z46" s="310"/>
      <c r="AA46" s="310"/>
      <c r="AB46" s="310"/>
      <c r="AC46" s="310"/>
      <c r="AD46" s="310"/>
      <c r="AE46" s="310"/>
      <c r="AF46" s="310"/>
      <c r="AG46" s="310"/>
      <c r="AH46" s="310"/>
      <c r="AI46" s="357"/>
      <c r="AJ46" s="363"/>
      <c r="AK46" s="359"/>
      <c r="AL46" s="359"/>
      <c r="AM46" s="359"/>
      <c r="AN46" s="361"/>
    </row>
    <row r="47" spans="1:40">
      <c r="A47" s="316"/>
      <c r="B47" s="310"/>
      <c r="C47" s="313"/>
      <c r="D47" s="308"/>
      <c r="E47" s="305"/>
      <c r="F47" s="328"/>
      <c r="G47" s="308"/>
      <c r="H47" s="308"/>
      <c r="I47" s="305"/>
      <c r="J47" s="328"/>
      <c r="K47" s="308"/>
      <c r="L47" s="14"/>
      <c r="M47" s="14" t="str">
        <f>+IFERROR(VLOOKUP(L47,DATOS!$E$2:$F$9,2,FALSE),"")</f>
        <v/>
      </c>
      <c r="N47" s="310"/>
      <c r="O47" s="308"/>
      <c r="P47" s="308"/>
      <c r="Q47" s="308"/>
      <c r="R47" s="305"/>
      <c r="S47" s="310"/>
      <c r="T47" s="310"/>
      <c r="U47" s="310"/>
      <c r="V47" s="310"/>
      <c r="W47" s="357"/>
      <c r="X47" s="316"/>
      <c r="Y47" s="310"/>
      <c r="Z47" s="310"/>
      <c r="AA47" s="310"/>
      <c r="AB47" s="310"/>
      <c r="AC47" s="310"/>
      <c r="AD47" s="310"/>
      <c r="AE47" s="310"/>
      <c r="AF47" s="310"/>
      <c r="AG47" s="310"/>
      <c r="AH47" s="310"/>
      <c r="AI47" s="357"/>
      <c r="AJ47" s="363"/>
      <c r="AK47" s="359"/>
      <c r="AL47" s="359"/>
      <c r="AM47" s="359"/>
      <c r="AN47" s="361"/>
    </row>
    <row r="48" spans="1:40">
      <c r="A48" s="316"/>
      <c r="B48" s="310"/>
      <c r="C48" s="313"/>
      <c r="D48" s="308"/>
      <c r="E48" s="305"/>
      <c r="F48" s="328"/>
      <c r="G48" s="308"/>
      <c r="H48" s="308"/>
      <c r="I48" s="305"/>
      <c r="J48" s="328"/>
      <c r="K48" s="308"/>
      <c r="L48" s="14"/>
      <c r="M48" s="14" t="str">
        <f>+IFERROR(VLOOKUP(L48,DATOS!$E$2:$F$9,2,FALSE),"")</f>
        <v/>
      </c>
      <c r="N48" s="310"/>
      <c r="O48" s="308"/>
      <c r="P48" s="308"/>
      <c r="Q48" s="308"/>
      <c r="R48" s="305"/>
      <c r="S48" s="310"/>
      <c r="T48" s="310"/>
      <c r="U48" s="310"/>
      <c r="V48" s="310"/>
      <c r="W48" s="357"/>
      <c r="X48" s="316"/>
      <c r="Y48" s="310"/>
      <c r="Z48" s="310"/>
      <c r="AA48" s="310"/>
      <c r="AB48" s="310"/>
      <c r="AC48" s="310"/>
      <c r="AD48" s="310"/>
      <c r="AE48" s="310"/>
      <c r="AF48" s="310"/>
      <c r="AG48" s="310"/>
      <c r="AH48" s="310"/>
      <c r="AI48" s="357"/>
      <c r="AJ48" s="363"/>
      <c r="AK48" s="359"/>
      <c r="AL48" s="359"/>
      <c r="AM48" s="359"/>
      <c r="AN48" s="361"/>
    </row>
    <row r="49" spans="1:40">
      <c r="A49" s="316"/>
      <c r="B49" s="310"/>
      <c r="C49" s="313"/>
      <c r="D49" s="308"/>
      <c r="E49" s="305"/>
      <c r="F49" s="328"/>
      <c r="G49" s="308"/>
      <c r="H49" s="308"/>
      <c r="I49" s="305"/>
      <c r="J49" s="328"/>
      <c r="K49" s="308"/>
      <c r="L49" s="14"/>
      <c r="M49" s="14" t="str">
        <f>+IFERROR(VLOOKUP(L49,DATOS!$E$2:$F$9,2,FALSE),"")</f>
        <v/>
      </c>
      <c r="N49" s="310">
        <f>SUM(M49:M56)</f>
        <v>0</v>
      </c>
      <c r="O49" s="308"/>
      <c r="P49" s="308"/>
      <c r="Q49" s="308"/>
      <c r="R49" s="305"/>
      <c r="S49" s="310"/>
      <c r="T49" s="310"/>
      <c r="U49" s="310"/>
      <c r="V49" s="310"/>
      <c r="W49" s="357"/>
      <c r="X49" s="316"/>
      <c r="Y49" s="310"/>
      <c r="Z49" s="310"/>
      <c r="AA49" s="310"/>
      <c r="AB49" s="310"/>
      <c r="AC49" s="310"/>
      <c r="AD49" s="310"/>
      <c r="AE49" s="310"/>
      <c r="AF49" s="310"/>
      <c r="AG49" s="310"/>
      <c r="AH49" s="310"/>
      <c r="AI49" s="357"/>
      <c r="AJ49" s="363"/>
      <c r="AK49" s="359"/>
      <c r="AL49" s="359"/>
      <c r="AM49" s="359"/>
      <c r="AN49" s="361"/>
    </row>
    <row r="50" spans="1:40">
      <c r="A50" s="316"/>
      <c r="B50" s="310"/>
      <c r="C50" s="313"/>
      <c r="D50" s="308"/>
      <c r="E50" s="305"/>
      <c r="F50" s="328"/>
      <c r="G50" s="308"/>
      <c r="H50" s="308"/>
      <c r="I50" s="305"/>
      <c r="J50" s="328"/>
      <c r="K50" s="308"/>
      <c r="L50" s="14"/>
      <c r="M50" s="14" t="str">
        <f>+IFERROR(VLOOKUP(L50,DATOS!$E$2:$F$9,2,FALSE),"")</f>
        <v/>
      </c>
      <c r="N50" s="310"/>
      <c r="O50" s="308"/>
      <c r="P50" s="308"/>
      <c r="Q50" s="308"/>
      <c r="R50" s="305"/>
      <c r="S50" s="310"/>
      <c r="T50" s="310"/>
      <c r="U50" s="310"/>
      <c r="V50" s="310"/>
      <c r="W50" s="357"/>
      <c r="X50" s="316"/>
      <c r="Y50" s="310"/>
      <c r="Z50" s="310"/>
      <c r="AA50" s="310"/>
      <c r="AB50" s="310"/>
      <c r="AC50" s="310"/>
      <c r="AD50" s="310"/>
      <c r="AE50" s="310"/>
      <c r="AF50" s="310"/>
      <c r="AG50" s="310"/>
      <c r="AH50" s="310"/>
      <c r="AI50" s="357"/>
      <c r="AJ50" s="363"/>
      <c r="AK50" s="359"/>
      <c r="AL50" s="359"/>
      <c r="AM50" s="359"/>
      <c r="AN50" s="361"/>
    </row>
    <row r="51" spans="1:40">
      <c r="A51" s="316"/>
      <c r="B51" s="310"/>
      <c r="C51" s="313"/>
      <c r="D51" s="308"/>
      <c r="E51" s="305"/>
      <c r="F51" s="328"/>
      <c r="G51" s="308"/>
      <c r="H51" s="308"/>
      <c r="I51" s="305"/>
      <c r="J51" s="328"/>
      <c r="K51" s="308"/>
      <c r="L51" s="14"/>
      <c r="M51" s="14" t="str">
        <f>+IFERROR(VLOOKUP(L51,DATOS!$E$2:$F$9,2,FALSE),"")</f>
        <v/>
      </c>
      <c r="N51" s="310"/>
      <c r="O51" s="308"/>
      <c r="P51" s="308"/>
      <c r="Q51" s="308"/>
      <c r="R51" s="305"/>
      <c r="S51" s="310"/>
      <c r="T51" s="310"/>
      <c r="U51" s="310"/>
      <c r="V51" s="310"/>
      <c r="W51" s="357"/>
      <c r="X51" s="316"/>
      <c r="Y51" s="310"/>
      <c r="Z51" s="310"/>
      <c r="AA51" s="310"/>
      <c r="AB51" s="310"/>
      <c r="AC51" s="310"/>
      <c r="AD51" s="310"/>
      <c r="AE51" s="310"/>
      <c r="AF51" s="310"/>
      <c r="AG51" s="310"/>
      <c r="AH51" s="310"/>
      <c r="AI51" s="357"/>
      <c r="AJ51" s="363"/>
      <c r="AK51" s="359"/>
      <c r="AL51" s="359"/>
      <c r="AM51" s="359"/>
      <c r="AN51" s="361"/>
    </row>
    <row r="52" spans="1:40">
      <c r="A52" s="316"/>
      <c r="B52" s="310"/>
      <c r="C52" s="313"/>
      <c r="D52" s="308"/>
      <c r="E52" s="305"/>
      <c r="F52" s="328"/>
      <c r="G52" s="308"/>
      <c r="H52" s="308"/>
      <c r="I52" s="305"/>
      <c r="J52" s="328"/>
      <c r="K52" s="308"/>
      <c r="L52" s="14"/>
      <c r="M52" s="14" t="str">
        <f>+IFERROR(VLOOKUP(L52,DATOS!$E$2:$F$9,2,FALSE),"")</f>
        <v/>
      </c>
      <c r="N52" s="310"/>
      <c r="O52" s="308"/>
      <c r="P52" s="308"/>
      <c r="Q52" s="308"/>
      <c r="R52" s="305"/>
      <c r="S52" s="310"/>
      <c r="T52" s="310"/>
      <c r="U52" s="310"/>
      <c r="V52" s="310"/>
      <c r="W52" s="357"/>
      <c r="X52" s="316"/>
      <c r="Y52" s="310"/>
      <c r="Z52" s="310"/>
      <c r="AA52" s="310"/>
      <c r="AB52" s="310"/>
      <c r="AC52" s="310"/>
      <c r="AD52" s="310"/>
      <c r="AE52" s="310"/>
      <c r="AF52" s="310"/>
      <c r="AG52" s="310"/>
      <c r="AH52" s="310"/>
      <c r="AI52" s="357"/>
      <c r="AJ52" s="363"/>
      <c r="AK52" s="359"/>
      <c r="AL52" s="359"/>
      <c r="AM52" s="359"/>
      <c r="AN52" s="361"/>
    </row>
    <row r="53" spans="1:40">
      <c r="A53" s="316"/>
      <c r="B53" s="310"/>
      <c r="C53" s="313"/>
      <c r="D53" s="308"/>
      <c r="E53" s="305"/>
      <c r="F53" s="328"/>
      <c r="G53" s="308"/>
      <c r="H53" s="308"/>
      <c r="I53" s="305"/>
      <c r="J53" s="328"/>
      <c r="K53" s="308"/>
      <c r="L53" s="14"/>
      <c r="M53" s="14" t="str">
        <f>+IFERROR(VLOOKUP(L53,DATOS!$E$2:$F$9,2,FALSE),"")</f>
        <v/>
      </c>
      <c r="N53" s="310"/>
      <c r="O53" s="308"/>
      <c r="P53" s="308"/>
      <c r="Q53" s="308"/>
      <c r="R53" s="305"/>
      <c r="S53" s="310"/>
      <c r="T53" s="310"/>
      <c r="U53" s="310"/>
      <c r="V53" s="310"/>
      <c r="W53" s="357"/>
      <c r="X53" s="316"/>
      <c r="Y53" s="310"/>
      <c r="Z53" s="310"/>
      <c r="AA53" s="310"/>
      <c r="AB53" s="310"/>
      <c r="AC53" s="310"/>
      <c r="AD53" s="310"/>
      <c r="AE53" s="310"/>
      <c r="AF53" s="310"/>
      <c r="AG53" s="310"/>
      <c r="AH53" s="310"/>
      <c r="AI53" s="357"/>
      <c r="AJ53" s="363"/>
      <c r="AK53" s="359"/>
      <c r="AL53" s="359"/>
      <c r="AM53" s="359"/>
      <c r="AN53" s="361"/>
    </row>
    <row r="54" spans="1:40">
      <c r="A54" s="316"/>
      <c r="B54" s="310"/>
      <c r="C54" s="313"/>
      <c r="D54" s="308"/>
      <c r="E54" s="305"/>
      <c r="F54" s="328"/>
      <c r="G54" s="308"/>
      <c r="H54" s="308"/>
      <c r="I54" s="305"/>
      <c r="J54" s="328"/>
      <c r="K54" s="308"/>
      <c r="L54" s="14"/>
      <c r="M54" s="14" t="str">
        <f>+IFERROR(VLOOKUP(L54,DATOS!$E$2:$F$9,2,FALSE),"")</f>
        <v/>
      </c>
      <c r="N54" s="310"/>
      <c r="O54" s="308"/>
      <c r="P54" s="308"/>
      <c r="Q54" s="308"/>
      <c r="R54" s="305"/>
      <c r="S54" s="310"/>
      <c r="T54" s="310"/>
      <c r="U54" s="310"/>
      <c r="V54" s="310"/>
      <c r="W54" s="357"/>
      <c r="X54" s="316"/>
      <c r="Y54" s="310"/>
      <c r="Z54" s="310"/>
      <c r="AA54" s="310"/>
      <c r="AB54" s="310"/>
      <c r="AC54" s="310"/>
      <c r="AD54" s="310"/>
      <c r="AE54" s="310"/>
      <c r="AF54" s="310"/>
      <c r="AG54" s="310"/>
      <c r="AH54" s="310"/>
      <c r="AI54" s="357"/>
      <c r="AJ54" s="363"/>
      <c r="AK54" s="359"/>
      <c r="AL54" s="359"/>
      <c r="AM54" s="359"/>
      <c r="AN54" s="361"/>
    </row>
    <row r="55" spans="1:40">
      <c r="A55" s="316"/>
      <c r="B55" s="310"/>
      <c r="C55" s="313"/>
      <c r="D55" s="308"/>
      <c r="E55" s="305"/>
      <c r="F55" s="328"/>
      <c r="G55" s="308"/>
      <c r="H55" s="308"/>
      <c r="I55" s="305"/>
      <c r="J55" s="328"/>
      <c r="K55" s="308"/>
      <c r="L55" s="14"/>
      <c r="M55" s="14" t="str">
        <f>+IFERROR(VLOOKUP(L55,DATOS!$E$2:$F$9,2,FALSE),"")</f>
        <v/>
      </c>
      <c r="N55" s="310"/>
      <c r="O55" s="308"/>
      <c r="P55" s="308"/>
      <c r="Q55" s="308"/>
      <c r="R55" s="305"/>
      <c r="S55" s="310"/>
      <c r="T55" s="310"/>
      <c r="U55" s="310"/>
      <c r="V55" s="310"/>
      <c r="W55" s="357"/>
      <c r="X55" s="316"/>
      <c r="Y55" s="310"/>
      <c r="Z55" s="310"/>
      <c r="AA55" s="310"/>
      <c r="AB55" s="310"/>
      <c r="AC55" s="310"/>
      <c r="AD55" s="310"/>
      <c r="AE55" s="310"/>
      <c r="AF55" s="310"/>
      <c r="AG55" s="310"/>
      <c r="AH55" s="310"/>
      <c r="AI55" s="357"/>
      <c r="AJ55" s="363"/>
      <c r="AK55" s="359"/>
      <c r="AL55" s="359"/>
      <c r="AM55" s="359"/>
      <c r="AN55" s="361"/>
    </row>
    <row r="56" spans="1:40" ht="16" thickBot="1">
      <c r="A56" s="317"/>
      <c r="B56" s="311"/>
      <c r="C56" s="314"/>
      <c r="D56" s="309"/>
      <c r="E56" s="306"/>
      <c r="F56" s="355"/>
      <c r="G56" s="309"/>
      <c r="H56" s="309"/>
      <c r="I56" s="306"/>
      <c r="J56" s="355"/>
      <c r="K56" s="309"/>
      <c r="L56" s="16"/>
      <c r="M56" s="16" t="str">
        <f>+IFERROR(VLOOKUP(L56,DATOS!$E$2:$F$9,2,FALSE),"")</f>
        <v/>
      </c>
      <c r="N56" s="311"/>
      <c r="O56" s="309"/>
      <c r="P56" s="309"/>
      <c r="Q56" s="309"/>
      <c r="R56" s="306"/>
      <c r="S56" s="311"/>
      <c r="T56" s="311"/>
      <c r="U56" s="311"/>
      <c r="V56" s="311"/>
      <c r="W56" s="364"/>
      <c r="X56" s="317"/>
      <c r="Y56" s="311"/>
      <c r="Z56" s="311"/>
      <c r="AA56" s="311"/>
      <c r="AB56" s="311"/>
      <c r="AC56" s="311"/>
      <c r="AD56" s="311"/>
      <c r="AE56" s="311"/>
      <c r="AF56" s="311"/>
      <c r="AG56" s="311"/>
      <c r="AH56" s="311"/>
      <c r="AI56" s="364"/>
      <c r="AJ56" s="365"/>
      <c r="AK56" s="366"/>
      <c r="AL56" s="366"/>
      <c r="AM56" s="366"/>
      <c r="AN56" s="367"/>
    </row>
    <row r="57" spans="1:40">
      <c r="A57" s="315">
        <v>3</v>
      </c>
      <c r="B57" s="307"/>
      <c r="C57" s="312"/>
      <c r="D57" s="307"/>
      <c r="E57" s="304"/>
      <c r="F57" s="327"/>
      <c r="G57" s="307"/>
      <c r="H57" s="307"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304" t="str">
        <f>IF(EXACT(H57,"Baja"),"Asumir el Riesgo",IF(EXACT(H57,"Moderada"),"Asumir el Riesgo, Reducir el Riesgo",IF(EXACT(H57,"Alta"),"Asumir el Riesgo, Evitar, Compartir o Transferir",IF(EXACT(H57,"Extrema"),"Reducir el Riesgo, Evitar, Compartir o Transferir",""))))</f>
        <v/>
      </c>
      <c r="J57" s="327"/>
      <c r="K57" s="307"/>
      <c r="L57" s="15"/>
      <c r="M57" s="15" t="str">
        <f>+IFERROR(VLOOKUP(L57,DATOS!$E$2:$F$9,2,FALSE),"")</f>
        <v/>
      </c>
      <c r="N57" s="331">
        <f>SUM(M57:M64)</f>
        <v>0</v>
      </c>
      <c r="O57" s="307"/>
      <c r="P57" s="307"/>
      <c r="Q57" s="307"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304" t="str">
        <f>IF(EXACT(Q57,"Baja"),"Asumir el Riesgo",IF(EXACT(Q57,"Moderada"),"Asumir el Riesgo, Reducir el Riesgo",IF(EXACT(Q57,"Alta"),"Asumir el Riesgo, Evitar, Compartir o Transferir",IF(EXACT(Q57,"Extrema"),"Reducir el Riesgo, Evitar, Compartir o Transferir",""))))</f>
        <v/>
      </c>
      <c r="S57" s="331"/>
      <c r="T57" s="331"/>
      <c r="U57" s="331"/>
      <c r="V57" s="331"/>
      <c r="W57" s="356"/>
      <c r="X57" s="315"/>
      <c r="Y57" s="331"/>
      <c r="Z57" s="331"/>
      <c r="AA57" s="331"/>
      <c r="AB57" s="331"/>
      <c r="AC57" s="331"/>
      <c r="AD57" s="331"/>
      <c r="AE57" s="331"/>
      <c r="AF57" s="331"/>
      <c r="AG57" s="331"/>
      <c r="AH57" s="331"/>
      <c r="AI57" s="356"/>
      <c r="AJ57" s="362"/>
      <c r="AK57" s="358"/>
      <c r="AL57" s="358"/>
      <c r="AM57" s="358"/>
      <c r="AN57" s="360"/>
    </row>
    <row r="58" spans="1:40">
      <c r="A58" s="316"/>
      <c r="B58" s="308"/>
      <c r="C58" s="313"/>
      <c r="D58" s="308"/>
      <c r="E58" s="305"/>
      <c r="F58" s="328"/>
      <c r="G58" s="308"/>
      <c r="H58" s="308"/>
      <c r="I58" s="305"/>
      <c r="J58" s="328"/>
      <c r="K58" s="308"/>
      <c r="L58" s="14"/>
      <c r="M58" s="14" t="str">
        <f>+IFERROR(VLOOKUP(L58,DATOS!$E$2:$F$9,2,FALSE),"")</f>
        <v/>
      </c>
      <c r="N58" s="310"/>
      <c r="O58" s="308"/>
      <c r="P58" s="308"/>
      <c r="Q58" s="308"/>
      <c r="R58" s="305"/>
      <c r="S58" s="310"/>
      <c r="T58" s="310"/>
      <c r="U58" s="310"/>
      <c r="V58" s="310"/>
      <c r="W58" s="357"/>
      <c r="X58" s="316"/>
      <c r="Y58" s="310"/>
      <c r="Z58" s="310"/>
      <c r="AA58" s="310"/>
      <c r="AB58" s="310"/>
      <c r="AC58" s="310"/>
      <c r="AD58" s="310"/>
      <c r="AE58" s="310"/>
      <c r="AF58" s="310"/>
      <c r="AG58" s="310"/>
      <c r="AH58" s="310"/>
      <c r="AI58" s="357"/>
      <c r="AJ58" s="363"/>
      <c r="AK58" s="359"/>
      <c r="AL58" s="359"/>
      <c r="AM58" s="359"/>
      <c r="AN58" s="361"/>
    </row>
    <row r="59" spans="1:40">
      <c r="A59" s="316"/>
      <c r="B59" s="308"/>
      <c r="C59" s="313"/>
      <c r="D59" s="308"/>
      <c r="E59" s="305"/>
      <c r="F59" s="328"/>
      <c r="G59" s="308"/>
      <c r="H59" s="308"/>
      <c r="I59" s="305"/>
      <c r="J59" s="328"/>
      <c r="K59" s="308"/>
      <c r="L59" s="14"/>
      <c r="M59" s="14" t="str">
        <f>+IFERROR(VLOOKUP(L59,DATOS!$E$2:$F$9,2,FALSE),"")</f>
        <v/>
      </c>
      <c r="N59" s="310"/>
      <c r="O59" s="308"/>
      <c r="P59" s="308"/>
      <c r="Q59" s="308"/>
      <c r="R59" s="305"/>
      <c r="S59" s="310"/>
      <c r="T59" s="310"/>
      <c r="U59" s="310"/>
      <c r="V59" s="310"/>
      <c r="W59" s="357"/>
      <c r="X59" s="316"/>
      <c r="Y59" s="310"/>
      <c r="Z59" s="310"/>
      <c r="AA59" s="310"/>
      <c r="AB59" s="310"/>
      <c r="AC59" s="310"/>
      <c r="AD59" s="310"/>
      <c r="AE59" s="310"/>
      <c r="AF59" s="310"/>
      <c r="AG59" s="310"/>
      <c r="AH59" s="310"/>
      <c r="AI59" s="357"/>
      <c r="AJ59" s="363"/>
      <c r="AK59" s="359"/>
      <c r="AL59" s="359"/>
      <c r="AM59" s="359"/>
      <c r="AN59" s="361"/>
    </row>
    <row r="60" spans="1:40">
      <c r="A60" s="316"/>
      <c r="B60" s="308"/>
      <c r="C60" s="313"/>
      <c r="D60" s="308"/>
      <c r="E60" s="305"/>
      <c r="F60" s="328"/>
      <c r="G60" s="308"/>
      <c r="H60" s="308"/>
      <c r="I60" s="305"/>
      <c r="J60" s="328"/>
      <c r="K60" s="308"/>
      <c r="L60" s="14"/>
      <c r="M60" s="14" t="str">
        <f>+IFERROR(VLOOKUP(L60,DATOS!$E$2:$F$9,2,FALSE),"")</f>
        <v/>
      </c>
      <c r="N60" s="310"/>
      <c r="O60" s="308"/>
      <c r="P60" s="308"/>
      <c r="Q60" s="308"/>
      <c r="R60" s="305"/>
      <c r="S60" s="310"/>
      <c r="T60" s="310"/>
      <c r="U60" s="310"/>
      <c r="V60" s="310"/>
      <c r="W60" s="357"/>
      <c r="X60" s="316"/>
      <c r="Y60" s="310"/>
      <c r="Z60" s="310"/>
      <c r="AA60" s="310"/>
      <c r="AB60" s="310"/>
      <c r="AC60" s="310"/>
      <c r="AD60" s="310"/>
      <c r="AE60" s="310"/>
      <c r="AF60" s="310"/>
      <c r="AG60" s="310"/>
      <c r="AH60" s="310"/>
      <c r="AI60" s="357"/>
      <c r="AJ60" s="363"/>
      <c r="AK60" s="359"/>
      <c r="AL60" s="359"/>
      <c r="AM60" s="359"/>
      <c r="AN60" s="361"/>
    </row>
    <row r="61" spans="1:40">
      <c r="A61" s="316"/>
      <c r="B61" s="308"/>
      <c r="C61" s="313"/>
      <c r="D61" s="308"/>
      <c r="E61" s="305"/>
      <c r="F61" s="328"/>
      <c r="G61" s="308"/>
      <c r="H61" s="308"/>
      <c r="I61" s="305"/>
      <c r="J61" s="328"/>
      <c r="K61" s="308"/>
      <c r="L61" s="14"/>
      <c r="M61" s="14" t="str">
        <f>+IFERROR(VLOOKUP(L61,DATOS!$E$2:$F$9,2,FALSE),"")</f>
        <v/>
      </c>
      <c r="N61" s="310"/>
      <c r="O61" s="308"/>
      <c r="P61" s="308"/>
      <c r="Q61" s="308"/>
      <c r="R61" s="305"/>
      <c r="S61" s="310"/>
      <c r="T61" s="310"/>
      <c r="U61" s="310"/>
      <c r="V61" s="310"/>
      <c r="W61" s="357"/>
      <c r="X61" s="316"/>
      <c r="Y61" s="310"/>
      <c r="Z61" s="310"/>
      <c r="AA61" s="310"/>
      <c r="AB61" s="310"/>
      <c r="AC61" s="310"/>
      <c r="AD61" s="310"/>
      <c r="AE61" s="310"/>
      <c r="AF61" s="310"/>
      <c r="AG61" s="310"/>
      <c r="AH61" s="310"/>
      <c r="AI61" s="357"/>
      <c r="AJ61" s="363"/>
      <c r="AK61" s="359"/>
      <c r="AL61" s="359"/>
      <c r="AM61" s="359"/>
      <c r="AN61" s="361"/>
    </row>
    <row r="62" spans="1:40">
      <c r="A62" s="316"/>
      <c r="B62" s="308"/>
      <c r="C62" s="313"/>
      <c r="D62" s="308"/>
      <c r="E62" s="305"/>
      <c r="F62" s="328"/>
      <c r="G62" s="308"/>
      <c r="H62" s="308"/>
      <c r="I62" s="305"/>
      <c r="J62" s="328"/>
      <c r="K62" s="308"/>
      <c r="L62" s="14"/>
      <c r="M62" s="14" t="str">
        <f>+IFERROR(VLOOKUP(L62,DATOS!$E$2:$F$9,2,FALSE),"")</f>
        <v/>
      </c>
      <c r="N62" s="310"/>
      <c r="O62" s="308"/>
      <c r="P62" s="308"/>
      <c r="Q62" s="308"/>
      <c r="R62" s="305"/>
      <c r="S62" s="310"/>
      <c r="T62" s="310"/>
      <c r="U62" s="310"/>
      <c r="V62" s="310"/>
      <c r="W62" s="357"/>
      <c r="X62" s="316"/>
      <c r="Y62" s="310"/>
      <c r="Z62" s="310"/>
      <c r="AA62" s="310"/>
      <c r="AB62" s="310"/>
      <c r="AC62" s="310"/>
      <c r="AD62" s="310"/>
      <c r="AE62" s="310"/>
      <c r="AF62" s="310"/>
      <c r="AG62" s="310"/>
      <c r="AH62" s="310"/>
      <c r="AI62" s="357"/>
      <c r="AJ62" s="363"/>
      <c r="AK62" s="359"/>
      <c r="AL62" s="359"/>
      <c r="AM62" s="359"/>
      <c r="AN62" s="361"/>
    </row>
    <row r="63" spans="1:40">
      <c r="A63" s="316"/>
      <c r="B63" s="308"/>
      <c r="C63" s="313"/>
      <c r="D63" s="308"/>
      <c r="E63" s="305"/>
      <c r="F63" s="328"/>
      <c r="G63" s="308"/>
      <c r="H63" s="308"/>
      <c r="I63" s="305"/>
      <c r="J63" s="328"/>
      <c r="K63" s="308"/>
      <c r="L63" s="14"/>
      <c r="M63" s="14" t="str">
        <f>+IFERROR(VLOOKUP(L63,DATOS!$E$2:$F$9,2,FALSE),"")</f>
        <v/>
      </c>
      <c r="N63" s="310"/>
      <c r="O63" s="308"/>
      <c r="P63" s="308"/>
      <c r="Q63" s="308"/>
      <c r="R63" s="305"/>
      <c r="S63" s="310"/>
      <c r="T63" s="310"/>
      <c r="U63" s="310"/>
      <c r="V63" s="310"/>
      <c r="W63" s="357"/>
      <c r="X63" s="316"/>
      <c r="Y63" s="310"/>
      <c r="Z63" s="310"/>
      <c r="AA63" s="310"/>
      <c r="AB63" s="310"/>
      <c r="AC63" s="310"/>
      <c r="AD63" s="310"/>
      <c r="AE63" s="310"/>
      <c r="AF63" s="310"/>
      <c r="AG63" s="310"/>
      <c r="AH63" s="310"/>
      <c r="AI63" s="357"/>
      <c r="AJ63" s="363"/>
      <c r="AK63" s="359"/>
      <c r="AL63" s="359"/>
      <c r="AM63" s="359"/>
      <c r="AN63" s="361"/>
    </row>
    <row r="64" spans="1:40">
      <c r="A64" s="316"/>
      <c r="B64" s="308"/>
      <c r="C64" s="313"/>
      <c r="D64" s="308"/>
      <c r="E64" s="305"/>
      <c r="F64" s="328"/>
      <c r="G64" s="308"/>
      <c r="H64" s="308"/>
      <c r="I64" s="305"/>
      <c r="J64" s="328"/>
      <c r="K64" s="308"/>
      <c r="L64" s="14"/>
      <c r="M64" s="14" t="str">
        <f>+IFERROR(VLOOKUP(L64,DATOS!$E$2:$F$9,2,FALSE),"")</f>
        <v/>
      </c>
      <c r="N64" s="310"/>
      <c r="O64" s="308"/>
      <c r="P64" s="308"/>
      <c r="Q64" s="308"/>
      <c r="R64" s="305"/>
      <c r="S64" s="310"/>
      <c r="T64" s="310"/>
      <c r="U64" s="310"/>
      <c r="V64" s="310"/>
      <c r="W64" s="357"/>
      <c r="X64" s="316"/>
      <c r="Y64" s="310"/>
      <c r="Z64" s="310"/>
      <c r="AA64" s="310"/>
      <c r="AB64" s="310"/>
      <c r="AC64" s="310"/>
      <c r="AD64" s="310"/>
      <c r="AE64" s="310"/>
      <c r="AF64" s="310"/>
      <c r="AG64" s="310"/>
      <c r="AH64" s="310"/>
      <c r="AI64" s="357"/>
      <c r="AJ64" s="363"/>
      <c r="AK64" s="359"/>
      <c r="AL64" s="359"/>
      <c r="AM64" s="359"/>
      <c r="AN64" s="361"/>
    </row>
    <row r="65" spans="1:40">
      <c r="A65" s="316"/>
      <c r="B65" s="310"/>
      <c r="C65" s="313"/>
      <c r="D65" s="308"/>
      <c r="E65" s="305"/>
      <c r="F65" s="328"/>
      <c r="G65" s="308"/>
      <c r="H65" s="308"/>
      <c r="I65" s="305"/>
      <c r="J65" s="328"/>
      <c r="K65" s="308"/>
      <c r="L65" s="14"/>
      <c r="M65" s="14" t="str">
        <f>+IFERROR(VLOOKUP(L65,DATOS!$E$2:$F$9,2,FALSE),"")</f>
        <v/>
      </c>
      <c r="N65" s="310">
        <f>SUM(M65:M72)</f>
        <v>0</v>
      </c>
      <c r="O65" s="308"/>
      <c r="P65" s="308"/>
      <c r="Q65" s="308"/>
      <c r="R65" s="305"/>
      <c r="S65" s="310"/>
      <c r="T65" s="310"/>
      <c r="U65" s="310"/>
      <c r="V65" s="310"/>
      <c r="W65" s="357"/>
      <c r="X65" s="316"/>
      <c r="Y65" s="310"/>
      <c r="Z65" s="310"/>
      <c r="AA65" s="310"/>
      <c r="AB65" s="310"/>
      <c r="AC65" s="310"/>
      <c r="AD65" s="310"/>
      <c r="AE65" s="310"/>
      <c r="AF65" s="310"/>
      <c r="AG65" s="310"/>
      <c r="AH65" s="310"/>
      <c r="AI65" s="357"/>
      <c r="AJ65" s="363"/>
      <c r="AK65" s="359"/>
      <c r="AL65" s="359"/>
      <c r="AM65" s="359"/>
      <c r="AN65" s="361"/>
    </row>
    <row r="66" spans="1:40">
      <c r="A66" s="316"/>
      <c r="B66" s="310"/>
      <c r="C66" s="313"/>
      <c r="D66" s="308"/>
      <c r="E66" s="305"/>
      <c r="F66" s="328"/>
      <c r="G66" s="308"/>
      <c r="H66" s="308"/>
      <c r="I66" s="305"/>
      <c r="J66" s="328"/>
      <c r="K66" s="308"/>
      <c r="L66" s="14"/>
      <c r="M66" s="14" t="str">
        <f>+IFERROR(VLOOKUP(L66,DATOS!$E$2:$F$9,2,FALSE),"")</f>
        <v/>
      </c>
      <c r="N66" s="310"/>
      <c r="O66" s="308"/>
      <c r="P66" s="308"/>
      <c r="Q66" s="308"/>
      <c r="R66" s="305"/>
      <c r="S66" s="310"/>
      <c r="T66" s="310"/>
      <c r="U66" s="310"/>
      <c r="V66" s="310"/>
      <c r="W66" s="357"/>
      <c r="X66" s="316"/>
      <c r="Y66" s="310"/>
      <c r="Z66" s="310"/>
      <c r="AA66" s="310"/>
      <c r="AB66" s="310"/>
      <c r="AC66" s="310"/>
      <c r="AD66" s="310"/>
      <c r="AE66" s="310"/>
      <c r="AF66" s="310"/>
      <c r="AG66" s="310"/>
      <c r="AH66" s="310"/>
      <c r="AI66" s="357"/>
      <c r="AJ66" s="363"/>
      <c r="AK66" s="359"/>
      <c r="AL66" s="359"/>
      <c r="AM66" s="359"/>
      <c r="AN66" s="361"/>
    </row>
    <row r="67" spans="1:40">
      <c r="A67" s="316"/>
      <c r="B67" s="310"/>
      <c r="C67" s="313"/>
      <c r="D67" s="308"/>
      <c r="E67" s="305"/>
      <c r="F67" s="328"/>
      <c r="G67" s="308"/>
      <c r="H67" s="308"/>
      <c r="I67" s="305"/>
      <c r="J67" s="328"/>
      <c r="K67" s="308"/>
      <c r="L67" s="14"/>
      <c r="M67" s="14" t="str">
        <f>+IFERROR(VLOOKUP(L67,DATOS!$E$2:$F$9,2,FALSE),"")</f>
        <v/>
      </c>
      <c r="N67" s="310"/>
      <c r="O67" s="308"/>
      <c r="P67" s="308"/>
      <c r="Q67" s="308"/>
      <c r="R67" s="305"/>
      <c r="S67" s="310"/>
      <c r="T67" s="310"/>
      <c r="U67" s="310"/>
      <c r="V67" s="310"/>
      <c r="W67" s="357"/>
      <c r="X67" s="316"/>
      <c r="Y67" s="310"/>
      <c r="Z67" s="310"/>
      <c r="AA67" s="310"/>
      <c r="AB67" s="310"/>
      <c r="AC67" s="310"/>
      <c r="AD67" s="310"/>
      <c r="AE67" s="310"/>
      <c r="AF67" s="310"/>
      <c r="AG67" s="310"/>
      <c r="AH67" s="310"/>
      <c r="AI67" s="357"/>
      <c r="AJ67" s="363"/>
      <c r="AK67" s="359"/>
      <c r="AL67" s="359"/>
      <c r="AM67" s="359"/>
      <c r="AN67" s="361"/>
    </row>
    <row r="68" spans="1:40">
      <c r="A68" s="316"/>
      <c r="B68" s="310"/>
      <c r="C68" s="313"/>
      <c r="D68" s="308"/>
      <c r="E68" s="305"/>
      <c r="F68" s="328"/>
      <c r="G68" s="308"/>
      <c r="H68" s="308"/>
      <c r="I68" s="305"/>
      <c r="J68" s="328"/>
      <c r="K68" s="308"/>
      <c r="L68" s="14"/>
      <c r="M68" s="14" t="str">
        <f>+IFERROR(VLOOKUP(L68,DATOS!$E$2:$F$9,2,FALSE),"")</f>
        <v/>
      </c>
      <c r="N68" s="310"/>
      <c r="O68" s="308"/>
      <c r="P68" s="308"/>
      <c r="Q68" s="308"/>
      <c r="R68" s="305"/>
      <c r="S68" s="310"/>
      <c r="T68" s="310"/>
      <c r="U68" s="310"/>
      <c r="V68" s="310"/>
      <c r="W68" s="357"/>
      <c r="X68" s="316"/>
      <c r="Y68" s="310"/>
      <c r="Z68" s="310"/>
      <c r="AA68" s="310"/>
      <c r="AB68" s="310"/>
      <c r="AC68" s="310"/>
      <c r="AD68" s="310"/>
      <c r="AE68" s="310"/>
      <c r="AF68" s="310"/>
      <c r="AG68" s="310"/>
      <c r="AH68" s="310"/>
      <c r="AI68" s="357"/>
      <c r="AJ68" s="363"/>
      <c r="AK68" s="359"/>
      <c r="AL68" s="359"/>
      <c r="AM68" s="359"/>
      <c r="AN68" s="361"/>
    </row>
    <row r="69" spans="1:40">
      <c r="A69" s="316"/>
      <c r="B69" s="310"/>
      <c r="C69" s="313"/>
      <c r="D69" s="308"/>
      <c r="E69" s="305"/>
      <c r="F69" s="328"/>
      <c r="G69" s="308"/>
      <c r="H69" s="308"/>
      <c r="I69" s="305"/>
      <c r="J69" s="328"/>
      <c r="K69" s="308"/>
      <c r="L69" s="14"/>
      <c r="M69" s="14" t="str">
        <f>+IFERROR(VLOOKUP(L69,DATOS!$E$2:$F$9,2,FALSE),"")</f>
        <v/>
      </c>
      <c r="N69" s="310"/>
      <c r="O69" s="308"/>
      <c r="P69" s="308"/>
      <c r="Q69" s="308"/>
      <c r="R69" s="305"/>
      <c r="S69" s="310"/>
      <c r="T69" s="310"/>
      <c r="U69" s="310"/>
      <c r="V69" s="310"/>
      <c r="W69" s="357"/>
      <c r="X69" s="316"/>
      <c r="Y69" s="310"/>
      <c r="Z69" s="310"/>
      <c r="AA69" s="310"/>
      <c r="AB69" s="310"/>
      <c r="AC69" s="310"/>
      <c r="AD69" s="310"/>
      <c r="AE69" s="310"/>
      <c r="AF69" s="310"/>
      <c r="AG69" s="310"/>
      <c r="AH69" s="310"/>
      <c r="AI69" s="357"/>
      <c r="AJ69" s="363"/>
      <c r="AK69" s="359"/>
      <c r="AL69" s="359"/>
      <c r="AM69" s="359"/>
      <c r="AN69" s="361"/>
    </row>
    <row r="70" spans="1:40">
      <c r="A70" s="316"/>
      <c r="B70" s="310"/>
      <c r="C70" s="313"/>
      <c r="D70" s="308"/>
      <c r="E70" s="305"/>
      <c r="F70" s="328"/>
      <c r="G70" s="308"/>
      <c r="H70" s="308"/>
      <c r="I70" s="305"/>
      <c r="J70" s="328"/>
      <c r="K70" s="308"/>
      <c r="L70" s="14"/>
      <c r="M70" s="14" t="str">
        <f>+IFERROR(VLOOKUP(L70,DATOS!$E$2:$F$9,2,FALSE),"")</f>
        <v/>
      </c>
      <c r="N70" s="310"/>
      <c r="O70" s="308"/>
      <c r="P70" s="308"/>
      <c r="Q70" s="308"/>
      <c r="R70" s="305"/>
      <c r="S70" s="310"/>
      <c r="T70" s="310"/>
      <c r="U70" s="310"/>
      <c r="V70" s="310"/>
      <c r="W70" s="357"/>
      <c r="X70" s="316"/>
      <c r="Y70" s="310"/>
      <c r="Z70" s="310"/>
      <c r="AA70" s="310"/>
      <c r="AB70" s="310"/>
      <c r="AC70" s="310"/>
      <c r="AD70" s="310"/>
      <c r="AE70" s="310"/>
      <c r="AF70" s="310"/>
      <c r="AG70" s="310"/>
      <c r="AH70" s="310"/>
      <c r="AI70" s="357"/>
      <c r="AJ70" s="363"/>
      <c r="AK70" s="359"/>
      <c r="AL70" s="359"/>
      <c r="AM70" s="359"/>
      <c r="AN70" s="361"/>
    </row>
    <row r="71" spans="1:40">
      <c r="A71" s="316"/>
      <c r="B71" s="310"/>
      <c r="C71" s="313"/>
      <c r="D71" s="308"/>
      <c r="E71" s="305"/>
      <c r="F71" s="328"/>
      <c r="G71" s="308"/>
      <c r="H71" s="308"/>
      <c r="I71" s="305"/>
      <c r="J71" s="328"/>
      <c r="K71" s="308"/>
      <c r="L71" s="14"/>
      <c r="M71" s="14" t="str">
        <f>+IFERROR(VLOOKUP(L71,DATOS!$E$2:$F$9,2,FALSE),"")</f>
        <v/>
      </c>
      <c r="N71" s="310"/>
      <c r="O71" s="308"/>
      <c r="P71" s="308"/>
      <c r="Q71" s="308"/>
      <c r="R71" s="305"/>
      <c r="S71" s="310"/>
      <c r="T71" s="310"/>
      <c r="U71" s="310"/>
      <c r="V71" s="310"/>
      <c r="W71" s="357"/>
      <c r="X71" s="316"/>
      <c r="Y71" s="310"/>
      <c r="Z71" s="310"/>
      <c r="AA71" s="310"/>
      <c r="AB71" s="310"/>
      <c r="AC71" s="310"/>
      <c r="AD71" s="310"/>
      <c r="AE71" s="310"/>
      <c r="AF71" s="310"/>
      <c r="AG71" s="310"/>
      <c r="AH71" s="310"/>
      <c r="AI71" s="357"/>
      <c r="AJ71" s="363"/>
      <c r="AK71" s="359"/>
      <c r="AL71" s="359"/>
      <c r="AM71" s="359"/>
      <c r="AN71" s="361"/>
    </row>
    <row r="72" spans="1:40">
      <c r="A72" s="316"/>
      <c r="B72" s="310"/>
      <c r="C72" s="313"/>
      <c r="D72" s="308"/>
      <c r="E72" s="305"/>
      <c r="F72" s="328"/>
      <c r="G72" s="308"/>
      <c r="H72" s="308"/>
      <c r="I72" s="305"/>
      <c r="J72" s="328"/>
      <c r="K72" s="308"/>
      <c r="L72" s="14"/>
      <c r="M72" s="14" t="str">
        <f>+IFERROR(VLOOKUP(L72,DATOS!$E$2:$F$9,2,FALSE),"")</f>
        <v/>
      </c>
      <c r="N72" s="310"/>
      <c r="O72" s="308"/>
      <c r="P72" s="308"/>
      <c r="Q72" s="308"/>
      <c r="R72" s="305"/>
      <c r="S72" s="310"/>
      <c r="T72" s="310"/>
      <c r="U72" s="310"/>
      <c r="V72" s="310"/>
      <c r="W72" s="357"/>
      <c r="X72" s="316"/>
      <c r="Y72" s="310"/>
      <c r="Z72" s="310"/>
      <c r="AA72" s="310"/>
      <c r="AB72" s="310"/>
      <c r="AC72" s="310"/>
      <c r="AD72" s="310"/>
      <c r="AE72" s="310"/>
      <c r="AF72" s="310"/>
      <c r="AG72" s="310"/>
      <c r="AH72" s="310"/>
      <c r="AI72" s="357"/>
      <c r="AJ72" s="363"/>
      <c r="AK72" s="359"/>
      <c r="AL72" s="359"/>
      <c r="AM72" s="359"/>
      <c r="AN72" s="361"/>
    </row>
    <row r="73" spans="1:40">
      <c r="A73" s="316"/>
      <c r="B73" s="310"/>
      <c r="C73" s="313"/>
      <c r="D73" s="308"/>
      <c r="E73" s="305"/>
      <c r="F73" s="328"/>
      <c r="G73" s="308"/>
      <c r="H73" s="308"/>
      <c r="I73" s="305"/>
      <c r="J73" s="328"/>
      <c r="K73" s="308"/>
      <c r="L73" s="14"/>
      <c r="M73" s="14" t="str">
        <f>+IFERROR(VLOOKUP(L73,DATOS!$E$2:$F$9,2,FALSE),"")</f>
        <v/>
      </c>
      <c r="N73" s="310">
        <f>SUM(M73:M80)</f>
        <v>0</v>
      </c>
      <c r="O73" s="308"/>
      <c r="P73" s="308"/>
      <c r="Q73" s="308"/>
      <c r="R73" s="305"/>
      <c r="S73" s="310"/>
      <c r="T73" s="310"/>
      <c r="U73" s="310"/>
      <c r="V73" s="310"/>
      <c r="W73" s="357"/>
      <c r="X73" s="316"/>
      <c r="Y73" s="310"/>
      <c r="Z73" s="310"/>
      <c r="AA73" s="310"/>
      <c r="AB73" s="310"/>
      <c r="AC73" s="310"/>
      <c r="AD73" s="310"/>
      <c r="AE73" s="310"/>
      <c r="AF73" s="310"/>
      <c r="AG73" s="310"/>
      <c r="AH73" s="310"/>
      <c r="AI73" s="357"/>
      <c r="AJ73" s="363"/>
      <c r="AK73" s="359"/>
      <c r="AL73" s="359"/>
      <c r="AM73" s="359"/>
      <c r="AN73" s="361"/>
    </row>
    <row r="74" spans="1:40">
      <c r="A74" s="316"/>
      <c r="B74" s="310"/>
      <c r="C74" s="313"/>
      <c r="D74" s="308"/>
      <c r="E74" s="305"/>
      <c r="F74" s="328"/>
      <c r="G74" s="308"/>
      <c r="H74" s="308"/>
      <c r="I74" s="305"/>
      <c r="J74" s="328"/>
      <c r="K74" s="308"/>
      <c r="L74" s="14"/>
      <c r="M74" s="14" t="str">
        <f>+IFERROR(VLOOKUP(L74,DATOS!$E$2:$F$9,2,FALSE),"")</f>
        <v/>
      </c>
      <c r="N74" s="310"/>
      <c r="O74" s="308"/>
      <c r="P74" s="308"/>
      <c r="Q74" s="308"/>
      <c r="R74" s="305"/>
      <c r="S74" s="310"/>
      <c r="T74" s="310"/>
      <c r="U74" s="310"/>
      <c r="V74" s="310"/>
      <c r="W74" s="357"/>
      <c r="X74" s="316"/>
      <c r="Y74" s="310"/>
      <c r="Z74" s="310"/>
      <c r="AA74" s="310"/>
      <c r="AB74" s="310"/>
      <c r="AC74" s="310"/>
      <c r="AD74" s="310"/>
      <c r="AE74" s="310"/>
      <c r="AF74" s="310"/>
      <c r="AG74" s="310"/>
      <c r="AH74" s="310"/>
      <c r="AI74" s="357"/>
      <c r="AJ74" s="363"/>
      <c r="AK74" s="359"/>
      <c r="AL74" s="359"/>
      <c r="AM74" s="359"/>
      <c r="AN74" s="361"/>
    </row>
    <row r="75" spans="1:40">
      <c r="A75" s="316"/>
      <c r="B75" s="310"/>
      <c r="C75" s="313"/>
      <c r="D75" s="308"/>
      <c r="E75" s="305"/>
      <c r="F75" s="328"/>
      <c r="G75" s="308"/>
      <c r="H75" s="308"/>
      <c r="I75" s="305"/>
      <c r="J75" s="328"/>
      <c r="K75" s="308"/>
      <c r="L75" s="14"/>
      <c r="M75" s="14" t="str">
        <f>+IFERROR(VLOOKUP(L75,DATOS!$E$2:$F$9,2,FALSE),"")</f>
        <v/>
      </c>
      <c r="N75" s="310"/>
      <c r="O75" s="308"/>
      <c r="P75" s="308"/>
      <c r="Q75" s="308"/>
      <c r="R75" s="305"/>
      <c r="S75" s="310"/>
      <c r="T75" s="310"/>
      <c r="U75" s="310"/>
      <c r="V75" s="310"/>
      <c r="W75" s="357"/>
      <c r="X75" s="316"/>
      <c r="Y75" s="310"/>
      <c r="Z75" s="310"/>
      <c r="AA75" s="310"/>
      <c r="AB75" s="310"/>
      <c r="AC75" s="310"/>
      <c r="AD75" s="310"/>
      <c r="AE75" s="310"/>
      <c r="AF75" s="310"/>
      <c r="AG75" s="310"/>
      <c r="AH75" s="310"/>
      <c r="AI75" s="357"/>
      <c r="AJ75" s="363"/>
      <c r="AK75" s="359"/>
      <c r="AL75" s="359"/>
      <c r="AM75" s="359"/>
      <c r="AN75" s="361"/>
    </row>
    <row r="76" spans="1:40">
      <c r="A76" s="316"/>
      <c r="B76" s="310"/>
      <c r="C76" s="313"/>
      <c r="D76" s="308"/>
      <c r="E76" s="305"/>
      <c r="F76" s="328"/>
      <c r="G76" s="308"/>
      <c r="H76" s="308"/>
      <c r="I76" s="305"/>
      <c r="J76" s="328"/>
      <c r="K76" s="308"/>
      <c r="L76" s="14"/>
      <c r="M76" s="14" t="str">
        <f>+IFERROR(VLOOKUP(L76,DATOS!$E$2:$F$9,2,FALSE),"")</f>
        <v/>
      </c>
      <c r="N76" s="310"/>
      <c r="O76" s="308"/>
      <c r="P76" s="308"/>
      <c r="Q76" s="308"/>
      <c r="R76" s="305"/>
      <c r="S76" s="310"/>
      <c r="T76" s="310"/>
      <c r="U76" s="310"/>
      <c r="V76" s="310"/>
      <c r="W76" s="357"/>
      <c r="X76" s="316"/>
      <c r="Y76" s="310"/>
      <c r="Z76" s="310"/>
      <c r="AA76" s="310"/>
      <c r="AB76" s="310"/>
      <c r="AC76" s="310"/>
      <c r="AD76" s="310"/>
      <c r="AE76" s="310"/>
      <c r="AF76" s="310"/>
      <c r="AG76" s="310"/>
      <c r="AH76" s="310"/>
      <c r="AI76" s="357"/>
      <c r="AJ76" s="363"/>
      <c r="AK76" s="359"/>
      <c r="AL76" s="359"/>
      <c r="AM76" s="359"/>
      <c r="AN76" s="361"/>
    </row>
    <row r="77" spans="1:40">
      <c r="A77" s="316"/>
      <c r="B77" s="310"/>
      <c r="C77" s="313"/>
      <c r="D77" s="308"/>
      <c r="E77" s="305"/>
      <c r="F77" s="328"/>
      <c r="G77" s="308"/>
      <c r="H77" s="308"/>
      <c r="I77" s="305"/>
      <c r="J77" s="328"/>
      <c r="K77" s="308"/>
      <c r="L77" s="14"/>
      <c r="M77" s="14" t="str">
        <f>+IFERROR(VLOOKUP(L77,DATOS!$E$2:$F$9,2,FALSE),"")</f>
        <v/>
      </c>
      <c r="N77" s="310"/>
      <c r="O77" s="308"/>
      <c r="P77" s="308"/>
      <c r="Q77" s="308"/>
      <c r="R77" s="305"/>
      <c r="S77" s="310"/>
      <c r="T77" s="310"/>
      <c r="U77" s="310"/>
      <c r="V77" s="310"/>
      <c r="W77" s="357"/>
      <c r="X77" s="316"/>
      <c r="Y77" s="310"/>
      <c r="Z77" s="310"/>
      <c r="AA77" s="310"/>
      <c r="AB77" s="310"/>
      <c r="AC77" s="310"/>
      <c r="AD77" s="310"/>
      <c r="AE77" s="310"/>
      <c r="AF77" s="310"/>
      <c r="AG77" s="310"/>
      <c r="AH77" s="310"/>
      <c r="AI77" s="357"/>
      <c r="AJ77" s="363"/>
      <c r="AK77" s="359"/>
      <c r="AL77" s="359"/>
      <c r="AM77" s="359"/>
      <c r="AN77" s="361"/>
    </row>
    <row r="78" spans="1:40">
      <c r="A78" s="316"/>
      <c r="B78" s="310"/>
      <c r="C78" s="313"/>
      <c r="D78" s="308"/>
      <c r="E78" s="305"/>
      <c r="F78" s="328"/>
      <c r="G78" s="308"/>
      <c r="H78" s="308"/>
      <c r="I78" s="305"/>
      <c r="J78" s="328"/>
      <c r="K78" s="308"/>
      <c r="L78" s="14"/>
      <c r="M78" s="14" t="str">
        <f>+IFERROR(VLOOKUP(L78,DATOS!$E$2:$F$9,2,FALSE),"")</f>
        <v/>
      </c>
      <c r="N78" s="310"/>
      <c r="O78" s="308"/>
      <c r="P78" s="308"/>
      <c r="Q78" s="308"/>
      <c r="R78" s="305"/>
      <c r="S78" s="310"/>
      <c r="T78" s="310"/>
      <c r="U78" s="310"/>
      <c r="V78" s="310"/>
      <c r="W78" s="357"/>
      <c r="X78" s="316"/>
      <c r="Y78" s="310"/>
      <c r="Z78" s="310"/>
      <c r="AA78" s="310"/>
      <c r="AB78" s="310"/>
      <c r="AC78" s="310"/>
      <c r="AD78" s="310"/>
      <c r="AE78" s="310"/>
      <c r="AF78" s="310"/>
      <c r="AG78" s="310"/>
      <c r="AH78" s="310"/>
      <c r="AI78" s="357"/>
      <c r="AJ78" s="363"/>
      <c r="AK78" s="359"/>
      <c r="AL78" s="359"/>
      <c r="AM78" s="359"/>
      <c r="AN78" s="361"/>
    </row>
    <row r="79" spans="1:40">
      <c r="A79" s="316"/>
      <c r="B79" s="310"/>
      <c r="C79" s="313"/>
      <c r="D79" s="308"/>
      <c r="E79" s="305"/>
      <c r="F79" s="328"/>
      <c r="G79" s="308"/>
      <c r="H79" s="308"/>
      <c r="I79" s="305"/>
      <c r="J79" s="328"/>
      <c r="K79" s="308"/>
      <c r="L79" s="14"/>
      <c r="M79" s="14" t="str">
        <f>+IFERROR(VLOOKUP(L79,DATOS!$E$2:$F$9,2,FALSE),"")</f>
        <v/>
      </c>
      <c r="N79" s="310"/>
      <c r="O79" s="308"/>
      <c r="P79" s="308"/>
      <c r="Q79" s="308"/>
      <c r="R79" s="305"/>
      <c r="S79" s="310"/>
      <c r="T79" s="310"/>
      <c r="U79" s="310"/>
      <c r="V79" s="310"/>
      <c r="W79" s="357"/>
      <c r="X79" s="316"/>
      <c r="Y79" s="310"/>
      <c r="Z79" s="310"/>
      <c r="AA79" s="310"/>
      <c r="AB79" s="310"/>
      <c r="AC79" s="310"/>
      <c r="AD79" s="310"/>
      <c r="AE79" s="310"/>
      <c r="AF79" s="310"/>
      <c r="AG79" s="310"/>
      <c r="AH79" s="310"/>
      <c r="AI79" s="357"/>
      <c r="AJ79" s="363"/>
      <c r="AK79" s="359"/>
      <c r="AL79" s="359"/>
      <c r="AM79" s="359"/>
      <c r="AN79" s="361"/>
    </row>
    <row r="80" spans="1:40" ht="16" thickBot="1">
      <c r="A80" s="317"/>
      <c r="B80" s="311"/>
      <c r="C80" s="314"/>
      <c r="D80" s="309"/>
      <c r="E80" s="306"/>
      <c r="F80" s="355"/>
      <c r="G80" s="309"/>
      <c r="H80" s="309"/>
      <c r="I80" s="306"/>
      <c r="J80" s="355"/>
      <c r="K80" s="309"/>
      <c r="L80" s="16"/>
      <c r="M80" s="16" t="str">
        <f>+IFERROR(VLOOKUP(L80,DATOS!$E$2:$F$9,2,FALSE),"")</f>
        <v/>
      </c>
      <c r="N80" s="311"/>
      <c r="O80" s="309"/>
      <c r="P80" s="309"/>
      <c r="Q80" s="309"/>
      <c r="R80" s="306"/>
      <c r="S80" s="311"/>
      <c r="T80" s="311"/>
      <c r="U80" s="311"/>
      <c r="V80" s="311"/>
      <c r="W80" s="364"/>
      <c r="X80" s="317"/>
      <c r="Y80" s="311"/>
      <c r="Z80" s="311"/>
      <c r="AA80" s="311"/>
      <c r="AB80" s="311"/>
      <c r="AC80" s="311"/>
      <c r="AD80" s="311"/>
      <c r="AE80" s="311"/>
      <c r="AF80" s="311"/>
      <c r="AG80" s="311"/>
      <c r="AH80" s="311"/>
      <c r="AI80" s="364"/>
      <c r="AJ80" s="365"/>
      <c r="AK80" s="366"/>
      <c r="AL80" s="366"/>
      <c r="AM80" s="366"/>
      <c r="AN80" s="367"/>
    </row>
    <row r="81" spans="1:40">
      <c r="A81" s="315">
        <v>4</v>
      </c>
      <c r="B81" s="307"/>
      <c r="C81" s="312"/>
      <c r="D81" s="307"/>
      <c r="E81" s="304"/>
      <c r="F81" s="327"/>
      <c r="G81" s="307"/>
      <c r="H81" s="307"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304" t="str">
        <f>IF(EXACT(H81,"Baja"),"Asumir el Riesgo",IF(EXACT(H81,"Moderada"),"Asumir el Riesgo, Reducir el Riesgo",IF(EXACT(H81,"Alta"),"Asumir el Riesgo, Evitar, Compartir o Transferir",IF(EXACT(H81,"Extrema"),"Reducir el Riesgo, Evitar, Compartir o Transferir",""))))</f>
        <v/>
      </c>
      <c r="J81" s="327"/>
      <c r="K81" s="307"/>
      <c r="L81" s="15"/>
      <c r="M81" s="15" t="str">
        <f>+IFERROR(VLOOKUP(L81,DATOS!$E$2:$F$9,2,FALSE),"")</f>
        <v/>
      </c>
      <c r="N81" s="331">
        <f>SUM(M81:M88)</f>
        <v>0</v>
      </c>
      <c r="O81" s="307"/>
      <c r="P81" s="307"/>
      <c r="Q81" s="307"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304" t="str">
        <f>IF(EXACT(Q81,"Baja"),"Asumir el Riesgo",IF(EXACT(Q81,"Moderada"),"Asumir el Riesgo, Reducir el Riesgo",IF(EXACT(Q81,"Alta"),"Asumir el Riesgo, Evitar, Compartir o Transferir",IF(EXACT(Q81,"Extrema"),"Reducir el Riesgo, Evitar, Compartir o Transferir",""))))</f>
        <v/>
      </c>
      <c r="S81" s="331"/>
      <c r="T81" s="331"/>
      <c r="U81" s="331"/>
      <c r="V81" s="331"/>
      <c r="W81" s="356"/>
      <c r="X81" s="315"/>
      <c r="Y81" s="331"/>
      <c r="Z81" s="331"/>
      <c r="AA81" s="331"/>
      <c r="AB81" s="331"/>
      <c r="AC81" s="331"/>
      <c r="AD81" s="331"/>
      <c r="AE81" s="331"/>
      <c r="AF81" s="331"/>
      <c r="AG81" s="331"/>
      <c r="AH81" s="331"/>
      <c r="AI81" s="356"/>
      <c r="AJ81" s="362"/>
      <c r="AK81" s="358"/>
      <c r="AL81" s="358"/>
      <c r="AM81" s="358"/>
      <c r="AN81" s="360"/>
    </row>
    <row r="82" spans="1:40">
      <c r="A82" s="316"/>
      <c r="B82" s="308"/>
      <c r="C82" s="313"/>
      <c r="D82" s="308"/>
      <c r="E82" s="305"/>
      <c r="F82" s="328"/>
      <c r="G82" s="308"/>
      <c r="H82" s="308"/>
      <c r="I82" s="305"/>
      <c r="J82" s="328"/>
      <c r="K82" s="308"/>
      <c r="L82" s="14"/>
      <c r="M82" s="14" t="str">
        <f>+IFERROR(VLOOKUP(L82,DATOS!$E$2:$F$9,2,FALSE),"")</f>
        <v/>
      </c>
      <c r="N82" s="310"/>
      <c r="O82" s="308"/>
      <c r="P82" s="308"/>
      <c r="Q82" s="308"/>
      <c r="R82" s="305"/>
      <c r="S82" s="310"/>
      <c r="T82" s="310"/>
      <c r="U82" s="310"/>
      <c r="V82" s="310"/>
      <c r="W82" s="357"/>
      <c r="X82" s="316"/>
      <c r="Y82" s="310"/>
      <c r="Z82" s="310"/>
      <c r="AA82" s="310"/>
      <c r="AB82" s="310"/>
      <c r="AC82" s="310"/>
      <c r="AD82" s="310"/>
      <c r="AE82" s="310"/>
      <c r="AF82" s="310"/>
      <c r="AG82" s="310"/>
      <c r="AH82" s="310"/>
      <c r="AI82" s="357"/>
      <c r="AJ82" s="363"/>
      <c r="AK82" s="359"/>
      <c r="AL82" s="359"/>
      <c r="AM82" s="359"/>
      <c r="AN82" s="361"/>
    </row>
    <row r="83" spans="1:40">
      <c r="A83" s="316"/>
      <c r="B83" s="308"/>
      <c r="C83" s="313"/>
      <c r="D83" s="308"/>
      <c r="E83" s="305"/>
      <c r="F83" s="328"/>
      <c r="G83" s="308"/>
      <c r="H83" s="308"/>
      <c r="I83" s="305"/>
      <c r="J83" s="328"/>
      <c r="K83" s="308"/>
      <c r="L83" s="14"/>
      <c r="M83" s="14" t="str">
        <f>+IFERROR(VLOOKUP(L83,DATOS!$E$2:$F$9,2,FALSE),"")</f>
        <v/>
      </c>
      <c r="N83" s="310"/>
      <c r="O83" s="308"/>
      <c r="P83" s="308"/>
      <c r="Q83" s="308"/>
      <c r="R83" s="305"/>
      <c r="S83" s="310"/>
      <c r="T83" s="310"/>
      <c r="U83" s="310"/>
      <c r="V83" s="310"/>
      <c r="W83" s="357"/>
      <c r="X83" s="316"/>
      <c r="Y83" s="310"/>
      <c r="Z83" s="310"/>
      <c r="AA83" s="310"/>
      <c r="AB83" s="310"/>
      <c r="AC83" s="310"/>
      <c r="AD83" s="310"/>
      <c r="AE83" s="310"/>
      <c r="AF83" s="310"/>
      <c r="AG83" s="310"/>
      <c r="AH83" s="310"/>
      <c r="AI83" s="357"/>
      <c r="AJ83" s="363"/>
      <c r="AK83" s="359"/>
      <c r="AL83" s="359"/>
      <c r="AM83" s="359"/>
      <c r="AN83" s="361"/>
    </row>
    <row r="84" spans="1:40">
      <c r="A84" s="316"/>
      <c r="B84" s="308"/>
      <c r="C84" s="313"/>
      <c r="D84" s="308"/>
      <c r="E84" s="305"/>
      <c r="F84" s="328"/>
      <c r="G84" s="308"/>
      <c r="H84" s="308"/>
      <c r="I84" s="305"/>
      <c r="J84" s="328"/>
      <c r="K84" s="308"/>
      <c r="L84" s="14"/>
      <c r="M84" s="14" t="str">
        <f>+IFERROR(VLOOKUP(L84,DATOS!$E$2:$F$9,2,FALSE),"")</f>
        <v/>
      </c>
      <c r="N84" s="310"/>
      <c r="O84" s="308"/>
      <c r="P84" s="308"/>
      <c r="Q84" s="308"/>
      <c r="R84" s="305"/>
      <c r="S84" s="310"/>
      <c r="T84" s="310"/>
      <c r="U84" s="310"/>
      <c r="V84" s="310"/>
      <c r="W84" s="357"/>
      <c r="X84" s="316"/>
      <c r="Y84" s="310"/>
      <c r="Z84" s="310"/>
      <c r="AA84" s="310"/>
      <c r="AB84" s="310"/>
      <c r="AC84" s="310"/>
      <c r="AD84" s="310"/>
      <c r="AE84" s="310"/>
      <c r="AF84" s="310"/>
      <c r="AG84" s="310"/>
      <c r="AH84" s="310"/>
      <c r="AI84" s="357"/>
      <c r="AJ84" s="363"/>
      <c r="AK84" s="359"/>
      <c r="AL84" s="359"/>
      <c r="AM84" s="359"/>
      <c r="AN84" s="361"/>
    </row>
    <row r="85" spans="1:40">
      <c r="A85" s="316"/>
      <c r="B85" s="308"/>
      <c r="C85" s="313"/>
      <c r="D85" s="308"/>
      <c r="E85" s="305"/>
      <c r="F85" s="328"/>
      <c r="G85" s="308"/>
      <c r="H85" s="308"/>
      <c r="I85" s="305"/>
      <c r="J85" s="328"/>
      <c r="K85" s="308"/>
      <c r="L85" s="14"/>
      <c r="M85" s="14" t="str">
        <f>+IFERROR(VLOOKUP(L85,DATOS!$E$2:$F$9,2,FALSE),"")</f>
        <v/>
      </c>
      <c r="N85" s="310"/>
      <c r="O85" s="308"/>
      <c r="P85" s="308"/>
      <c r="Q85" s="308"/>
      <c r="R85" s="305"/>
      <c r="S85" s="310"/>
      <c r="T85" s="310"/>
      <c r="U85" s="310"/>
      <c r="V85" s="310"/>
      <c r="W85" s="357"/>
      <c r="X85" s="316"/>
      <c r="Y85" s="310"/>
      <c r="Z85" s="310"/>
      <c r="AA85" s="310"/>
      <c r="AB85" s="310"/>
      <c r="AC85" s="310"/>
      <c r="AD85" s="310"/>
      <c r="AE85" s="310"/>
      <c r="AF85" s="310"/>
      <c r="AG85" s="310"/>
      <c r="AH85" s="310"/>
      <c r="AI85" s="357"/>
      <c r="AJ85" s="363"/>
      <c r="AK85" s="359"/>
      <c r="AL85" s="359"/>
      <c r="AM85" s="359"/>
      <c r="AN85" s="361"/>
    </row>
    <row r="86" spans="1:40">
      <c r="A86" s="316"/>
      <c r="B86" s="308"/>
      <c r="C86" s="313"/>
      <c r="D86" s="308"/>
      <c r="E86" s="305"/>
      <c r="F86" s="328"/>
      <c r="G86" s="308"/>
      <c r="H86" s="308"/>
      <c r="I86" s="305"/>
      <c r="J86" s="328"/>
      <c r="K86" s="308"/>
      <c r="L86" s="14"/>
      <c r="M86" s="14" t="str">
        <f>+IFERROR(VLOOKUP(L86,DATOS!$E$2:$F$9,2,FALSE),"")</f>
        <v/>
      </c>
      <c r="N86" s="310"/>
      <c r="O86" s="308"/>
      <c r="P86" s="308"/>
      <c r="Q86" s="308"/>
      <c r="R86" s="305"/>
      <c r="S86" s="310"/>
      <c r="T86" s="310"/>
      <c r="U86" s="310"/>
      <c r="V86" s="310"/>
      <c r="W86" s="357"/>
      <c r="X86" s="316"/>
      <c r="Y86" s="310"/>
      <c r="Z86" s="310"/>
      <c r="AA86" s="310"/>
      <c r="AB86" s="310"/>
      <c r="AC86" s="310"/>
      <c r="AD86" s="310"/>
      <c r="AE86" s="310"/>
      <c r="AF86" s="310"/>
      <c r="AG86" s="310"/>
      <c r="AH86" s="310"/>
      <c r="AI86" s="357"/>
      <c r="AJ86" s="363"/>
      <c r="AK86" s="359"/>
      <c r="AL86" s="359"/>
      <c r="AM86" s="359"/>
      <c r="AN86" s="361"/>
    </row>
    <row r="87" spans="1:40">
      <c r="A87" s="316"/>
      <c r="B87" s="308"/>
      <c r="C87" s="313"/>
      <c r="D87" s="308"/>
      <c r="E87" s="305"/>
      <c r="F87" s="328"/>
      <c r="G87" s="308"/>
      <c r="H87" s="308"/>
      <c r="I87" s="305"/>
      <c r="J87" s="328"/>
      <c r="K87" s="308"/>
      <c r="L87" s="14"/>
      <c r="M87" s="14" t="str">
        <f>+IFERROR(VLOOKUP(L87,DATOS!$E$2:$F$9,2,FALSE),"")</f>
        <v/>
      </c>
      <c r="N87" s="310"/>
      <c r="O87" s="308"/>
      <c r="P87" s="308"/>
      <c r="Q87" s="308"/>
      <c r="R87" s="305"/>
      <c r="S87" s="310"/>
      <c r="T87" s="310"/>
      <c r="U87" s="310"/>
      <c r="V87" s="310"/>
      <c r="W87" s="357"/>
      <c r="X87" s="316"/>
      <c r="Y87" s="310"/>
      <c r="Z87" s="310"/>
      <c r="AA87" s="310"/>
      <c r="AB87" s="310"/>
      <c r="AC87" s="310"/>
      <c r="AD87" s="310"/>
      <c r="AE87" s="310"/>
      <c r="AF87" s="310"/>
      <c r="AG87" s="310"/>
      <c r="AH87" s="310"/>
      <c r="AI87" s="357"/>
      <c r="AJ87" s="363"/>
      <c r="AK87" s="359"/>
      <c r="AL87" s="359"/>
      <c r="AM87" s="359"/>
      <c r="AN87" s="361"/>
    </row>
    <row r="88" spans="1:40">
      <c r="A88" s="316"/>
      <c r="B88" s="308"/>
      <c r="C88" s="313"/>
      <c r="D88" s="308"/>
      <c r="E88" s="305"/>
      <c r="F88" s="328"/>
      <c r="G88" s="308"/>
      <c r="H88" s="308"/>
      <c r="I88" s="305"/>
      <c r="J88" s="328"/>
      <c r="K88" s="308"/>
      <c r="L88" s="14"/>
      <c r="M88" s="14" t="str">
        <f>+IFERROR(VLOOKUP(L88,DATOS!$E$2:$F$9,2,FALSE),"")</f>
        <v/>
      </c>
      <c r="N88" s="310"/>
      <c r="O88" s="308"/>
      <c r="P88" s="308"/>
      <c r="Q88" s="308"/>
      <c r="R88" s="305"/>
      <c r="S88" s="310"/>
      <c r="T88" s="310"/>
      <c r="U88" s="310"/>
      <c r="V88" s="310"/>
      <c r="W88" s="357"/>
      <c r="X88" s="316"/>
      <c r="Y88" s="310"/>
      <c r="Z88" s="310"/>
      <c r="AA88" s="310"/>
      <c r="AB88" s="310"/>
      <c r="AC88" s="310"/>
      <c r="AD88" s="310"/>
      <c r="AE88" s="310"/>
      <c r="AF88" s="310"/>
      <c r="AG88" s="310"/>
      <c r="AH88" s="310"/>
      <c r="AI88" s="357"/>
      <c r="AJ88" s="363"/>
      <c r="AK88" s="359"/>
      <c r="AL88" s="359"/>
      <c r="AM88" s="359"/>
      <c r="AN88" s="361"/>
    </row>
    <row r="89" spans="1:40">
      <c r="A89" s="316"/>
      <c r="B89" s="310"/>
      <c r="C89" s="313"/>
      <c r="D89" s="308"/>
      <c r="E89" s="305"/>
      <c r="F89" s="328"/>
      <c r="G89" s="308"/>
      <c r="H89" s="308"/>
      <c r="I89" s="305"/>
      <c r="J89" s="328"/>
      <c r="K89" s="308"/>
      <c r="L89" s="14"/>
      <c r="M89" s="14" t="str">
        <f>+IFERROR(VLOOKUP(L89,DATOS!$E$2:$F$9,2,FALSE),"")</f>
        <v/>
      </c>
      <c r="N89" s="310">
        <f>SUM(M89:M96)</f>
        <v>0</v>
      </c>
      <c r="O89" s="308"/>
      <c r="P89" s="308"/>
      <c r="Q89" s="308"/>
      <c r="R89" s="305"/>
      <c r="S89" s="310"/>
      <c r="T89" s="310"/>
      <c r="U89" s="310"/>
      <c r="V89" s="310"/>
      <c r="W89" s="357"/>
      <c r="X89" s="316"/>
      <c r="Y89" s="310"/>
      <c r="Z89" s="310"/>
      <c r="AA89" s="310"/>
      <c r="AB89" s="310"/>
      <c r="AC89" s="310"/>
      <c r="AD89" s="310"/>
      <c r="AE89" s="310"/>
      <c r="AF89" s="310"/>
      <c r="AG89" s="310"/>
      <c r="AH89" s="310"/>
      <c r="AI89" s="357"/>
      <c r="AJ89" s="363"/>
      <c r="AK89" s="359"/>
      <c r="AL89" s="359"/>
      <c r="AM89" s="359"/>
      <c r="AN89" s="361"/>
    </row>
    <row r="90" spans="1:40">
      <c r="A90" s="316"/>
      <c r="B90" s="310"/>
      <c r="C90" s="313"/>
      <c r="D90" s="308"/>
      <c r="E90" s="305"/>
      <c r="F90" s="328"/>
      <c r="G90" s="308"/>
      <c r="H90" s="308"/>
      <c r="I90" s="305"/>
      <c r="J90" s="328"/>
      <c r="K90" s="308"/>
      <c r="L90" s="14"/>
      <c r="M90" s="14" t="str">
        <f>+IFERROR(VLOOKUP(L90,DATOS!$E$2:$F$9,2,FALSE),"")</f>
        <v/>
      </c>
      <c r="N90" s="310"/>
      <c r="O90" s="308"/>
      <c r="P90" s="308"/>
      <c r="Q90" s="308"/>
      <c r="R90" s="305"/>
      <c r="S90" s="310"/>
      <c r="T90" s="310"/>
      <c r="U90" s="310"/>
      <c r="V90" s="310"/>
      <c r="W90" s="357"/>
      <c r="X90" s="316"/>
      <c r="Y90" s="310"/>
      <c r="Z90" s="310"/>
      <c r="AA90" s="310"/>
      <c r="AB90" s="310"/>
      <c r="AC90" s="310"/>
      <c r="AD90" s="310"/>
      <c r="AE90" s="310"/>
      <c r="AF90" s="310"/>
      <c r="AG90" s="310"/>
      <c r="AH90" s="310"/>
      <c r="AI90" s="357"/>
      <c r="AJ90" s="363"/>
      <c r="AK90" s="359"/>
      <c r="AL90" s="359"/>
      <c r="AM90" s="359"/>
      <c r="AN90" s="361"/>
    </row>
    <row r="91" spans="1:40">
      <c r="A91" s="316"/>
      <c r="B91" s="310"/>
      <c r="C91" s="313"/>
      <c r="D91" s="308"/>
      <c r="E91" s="305"/>
      <c r="F91" s="328"/>
      <c r="G91" s="308"/>
      <c r="H91" s="308"/>
      <c r="I91" s="305"/>
      <c r="J91" s="328"/>
      <c r="K91" s="308"/>
      <c r="L91" s="14"/>
      <c r="M91" s="14" t="str">
        <f>+IFERROR(VLOOKUP(L91,DATOS!$E$2:$F$9,2,FALSE),"")</f>
        <v/>
      </c>
      <c r="N91" s="310"/>
      <c r="O91" s="308"/>
      <c r="P91" s="308"/>
      <c r="Q91" s="308"/>
      <c r="R91" s="305"/>
      <c r="S91" s="310"/>
      <c r="T91" s="310"/>
      <c r="U91" s="310"/>
      <c r="V91" s="310"/>
      <c r="W91" s="357"/>
      <c r="X91" s="316"/>
      <c r="Y91" s="310"/>
      <c r="Z91" s="310"/>
      <c r="AA91" s="310"/>
      <c r="AB91" s="310"/>
      <c r="AC91" s="310"/>
      <c r="AD91" s="310"/>
      <c r="AE91" s="310"/>
      <c r="AF91" s="310"/>
      <c r="AG91" s="310"/>
      <c r="AH91" s="310"/>
      <c r="AI91" s="357"/>
      <c r="AJ91" s="363"/>
      <c r="AK91" s="359"/>
      <c r="AL91" s="359"/>
      <c r="AM91" s="359"/>
      <c r="AN91" s="361"/>
    </row>
    <row r="92" spans="1:40">
      <c r="A92" s="316"/>
      <c r="B92" s="310"/>
      <c r="C92" s="313"/>
      <c r="D92" s="308"/>
      <c r="E92" s="305"/>
      <c r="F92" s="328"/>
      <c r="G92" s="308"/>
      <c r="H92" s="308"/>
      <c r="I92" s="305"/>
      <c r="J92" s="328"/>
      <c r="K92" s="308"/>
      <c r="L92" s="14"/>
      <c r="M92" s="14" t="str">
        <f>+IFERROR(VLOOKUP(L92,DATOS!$E$2:$F$9,2,FALSE),"")</f>
        <v/>
      </c>
      <c r="N92" s="310"/>
      <c r="O92" s="308"/>
      <c r="P92" s="308"/>
      <c r="Q92" s="308"/>
      <c r="R92" s="305"/>
      <c r="S92" s="310"/>
      <c r="T92" s="310"/>
      <c r="U92" s="310"/>
      <c r="V92" s="310"/>
      <c r="W92" s="357"/>
      <c r="X92" s="316"/>
      <c r="Y92" s="310"/>
      <c r="Z92" s="310"/>
      <c r="AA92" s="310"/>
      <c r="AB92" s="310"/>
      <c r="AC92" s="310"/>
      <c r="AD92" s="310"/>
      <c r="AE92" s="310"/>
      <c r="AF92" s="310"/>
      <c r="AG92" s="310"/>
      <c r="AH92" s="310"/>
      <c r="AI92" s="357"/>
      <c r="AJ92" s="363"/>
      <c r="AK92" s="359"/>
      <c r="AL92" s="359"/>
      <c r="AM92" s="359"/>
      <c r="AN92" s="361"/>
    </row>
    <row r="93" spans="1:40">
      <c r="A93" s="316"/>
      <c r="B93" s="310"/>
      <c r="C93" s="313"/>
      <c r="D93" s="308"/>
      <c r="E93" s="305"/>
      <c r="F93" s="328"/>
      <c r="G93" s="308"/>
      <c r="H93" s="308"/>
      <c r="I93" s="305"/>
      <c r="J93" s="328"/>
      <c r="K93" s="308"/>
      <c r="L93" s="14"/>
      <c r="M93" s="14" t="str">
        <f>+IFERROR(VLOOKUP(L93,DATOS!$E$2:$F$9,2,FALSE),"")</f>
        <v/>
      </c>
      <c r="N93" s="310"/>
      <c r="O93" s="308"/>
      <c r="P93" s="308"/>
      <c r="Q93" s="308"/>
      <c r="R93" s="305"/>
      <c r="S93" s="310"/>
      <c r="T93" s="310"/>
      <c r="U93" s="310"/>
      <c r="V93" s="310"/>
      <c r="W93" s="357"/>
      <c r="X93" s="316"/>
      <c r="Y93" s="310"/>
      <c r="Z93" s="310"/>
      <c r="AA93" s="310"/>
      <c r="AB93" s="310"/>
      <c r="AC93" s="310"/>
      <c r="AD93" s="310"/>
      <c r="AE93" s="310"/>
      <c r="AF93" s="310"/>
      <c r="AG93" s="310"/>
      <c r="AH93" s="310"/>
      <c r="AI93" s="357"/>
      <c r="AJ93" s="363"/>
      <c r="AK93" s="359"/>
      <c r="AL93" s="359"/>
      <c r="AM93" s="359"/>
      <c r="AN93" s="361"/>
    </row>
    <row r="94" spans="1:40">
      <c r="A94" s="316"/>
      <c r="B94" s="310"/>
      <c r="C94" s="313"/>
      <c r="D94" s="308"/>
      <c r="E94" s="305"/>
      <c r="F94" s="328"/>
      <c r="G94" s="308"/>
      <c r="H94" s="308"/>
      <c r="I94" s="305"/>
      <c r="J94" s="328"/>
      <c r="K94" s="308"/>
      <c r="L94" s="14"/>
      <c r="M94" s="14" t="str">
        <f>+IFERROR(VLOOKUP(L94,DATOS!$E$2:$F$9,2,FALSE),"")</f>
        <v/>
      </c>
      <c r="N94" s="310"/>
      <c r="O94" s="308"/>
      <c r="P94" s="308"/>
      <c r="Q94" s="308"/>
      <c r="R94" s="305"/>
      <c r="S94" s="310"/>
      <c r="T94" s="310"/>
      <c r="U94" s="310"/>
      <c r="V94" s="310"/>
      <c r="W94" s="357"/>
      <c r="X94" s="316"/>
      <c r="Y94" s="310"/>
      <c r="Z94" s="310"/>
      <c r="AA94" s="310"/>
      <c r="AB94" s="310"/>
      <c r="AC94" s="310"/>
      <c r="AD94" s="310"/>
      <c r="AE94" s="310"/>
      <c r="AF94" s="310"/>
      <c r="AG94" s="310"/>
      <c r="AH94" s="310"/>
      <c r="AI94" s="357"/>
      <c r="AJ94" s="363"/>
      <c r="AK94" s="359"/>
      <c r="AL94" s="359"/>
      <c r="AM94" s="359"/>
      <c r="AN94" s="361"/>
    </row>
    <row r="95" spans="1:40">
      <c r="A95" s="316"/>
      <c r="B95" s="310"/>
      <c r="C95" s="313"/>
      <c r="D95" s="308"/>
      <c r="E95" s="305"/>
      <c r="F95" s="328"/>
      <c r="G95" s="308"/>
      <c r="H95" s="308"/>
      <c r="I95" s="305"/>
      <c r="J95" s="328"/>
      <c r="K95" s="308"/>
      <c r="L95" s="14"/>
      <c r="M95" s="14" t="str">
        <f>+IFERROR(VLOOKUP(L95,DATOS!$E$2:$F$9,2,FALSE),"")</f>
        <v/>
      </c>
      <c r="N95" s="310"/>
      <c r="O95" s="308"/>
      <c r="P95" s="308"/>
      <c r="Q95" s="308"/>
      <c r="R95" s="305"/>
      <c r="S95" s="310"/>
      <c r="T95" s="310"/>
      <c r="U95" s="310"/>
      <c r="V95" s="310"/>
      <c r="W95" s="357"/>
      <c r="X95" s="316"/>
      <c r="Y95" s="310"/>
      <c r="Z95" s="310"/>
      <c r="AA95" s="310"/>
      <c r="AB95" s="310"/>
      <c r="AC95" s="310"/>
      <c r="AD95" s="310"/>
      <c r="AE95" s="310"/>
      <c r="AF95" s="310"/>
      <c r="AG95" s="310"/>
      <c r="AH95" s="310"/>
      <c r="AI95" s="357"/>
      <c r="AJ95" s="363"/>
      <c r="AK95" s="359"/>
      <c r="AL95" s="359"/>
      <c r="AM95" s="359"/>
      <c r="AN95" s="361"/>
    </row>
    <row r="96" spans="1:40">
      <c r="A96" s="316"/>
      <c r="B96" s="310"/>
      <c r="C96" s="313"/>
      <c r="D96" s="308"/>
      <c r="E96" s="305"/>
      <c r="F96" s="328"/>
      <c r="G96" s="308"/>
      <c r="H96" s="308"/>
      <c r="I96" s="305"/>
      <c r="J96" s="328"/>
      <c r="K96" s="308"/>
      <c r="L96" s="14"/>
      <c r="M96" s="14" t="str">
        <f>+IFERROR(VLOOKUP(L96,DATOS!$E$2:$F$9,2,FALSE),"")</f>
        <v/>
      </c>
      <c r="N96" s="310"/>
      <c r="O96" s="308"/>
      <c r="P96" s="308"/>
      <c r="Q96" s="308"/>
      <c r="R96" s="305"/>
      <c r="S96" s="310"/>
      <c r="T96" s="310"/>
      <c r="U96" s="310"/>
      <c r="V96" s="310"/>
      <c r="W96" s="357"/>
      <c r="X96" s="316"/>
      <c r="Y96" s="310"/>
      <c r="Z96" s="310"/>
      <c r="AA96" s="310"/>
      <c r="AB96" s="310"/>
      <c r="AC96" s="310"/>
      <c r="AD96" s="310"/>
      <c r="AE96" s="310"/>
      <c r="AF96" s="310"/>
      <c r="AG96" s="310"/>
      <c r="AH96" s="310"/>
      <c r="AI96" s="357"/>
      <c r="AJ96" s="363"/>
      <c r="AK96" s="359"/>
      <c r="AL96" s="359"/>
      <c r="AM96" s="359"/>
      <c r="AN96" s="361"/>
    </row>
    <row r="97" spans="1:40">
      <c r="A97" s="316"/>
      <c r="B97" s="310"/>
      <c r="C97" s="313"/>
      <c r="D97" s="308"/>
      <c r="E97" s="305"/>
      <c r="F97" s="328"/>
      <c r="G97" s="308"/>
      <c r="H97" s="308"/>
      <c r="I97" s="305"/>
      <c r="J97" s="328"/>
      <c r="K97" s="308"/>
      <c r="L97" s="14"/>
      <c r="M97" s="14" t="str">
        <f>+IFERROR(VLOOKUP(L97,DATOS!$E$2:$F$9,2,FALSE),"")</f>
        <v/>
      </c>
      <c r="N97" s="310">
        <f>SUM(M97:M104)</f>
        <v>0</v>
      </c>
      <c r="O97" s="308"/>
      <c r="P97" s="308"/>
      <c r="Q97" s="308"/>
      <c r="R97" s="305"/>
      <c r="S97" s="310"/>
      <c r="T97" s="310"/>
      <c r="U97" s="310"/>
      <c r="V97" s="310"/>
      <c r="W97" s="357"/>
      <c r="X97" s="316"/>
      <c r="Y97" s="310"/>
      <c r="Z97" s="310"/>
      <c r="AA97" s="310"/>
      <c r="AB97" s="310"/>
      <c r="AC97" s="310"/>
      <c r="AD97" s="310"/>
      <c r="AE97" s="310"/>
      <c r="AF97" s="310"/>
      <c r="AG97" s="310"/>
      <c r="AH97" s="310"/>
      <c r="AI97" s="357"/>
      <c r="AJ97" s="363"/>
      <c r="AK97" s="359"/>
      <c r="AL97" s="359"/>
      <c r="AM97" s="359"/>
      <c r="AN97" s="361"/>
    </row>
    <row r="98" spans="1:40">
      <c r="A98" s="316"/>
      <c r="B98" s="310"/>
      <c r="C98" s="313"/>
      <c r="D98" s="308"/>
      <c r="E98" s="305"/>
      <c r="F98" s="328"/>
      <c r="G98" s="308"/>
      <c r="H98" s="308"/>
      <c r="I98" s="305"/>
      <c r="J98" s="328"/>
      <c r="K98" s="308"/>
      <c r="L98" s="14"/>
      <c r="M98" s="14" t="str">
        <f>+IFERROR(VLOOKUP(L98,DATOS!$E$2:$F$9,2,FALSE),"")</f>
        <v/>
      </c>
      <c r="N98" s="310"/>
      <c r="O98" s="308"/>
      <c r="P98" s="308"/>
      <c r="Q98" s="308"/>
      <c r="R98" s="305"/>
      <c r="S98" s="310"/>
      <c r="T98" s="310"/>
      <c r="U98" s="310"/>
      <c r="V98" s="310"/>
      <c r="W98" s="357"/>
      <c r="X98" s="316"/>
      <c r="Y98" s="310"/>
      <c r="Z98" s="310"/>
      <c r="AA98" s="310"/>
      <c r="AB98" s="310"/>
      <c r="AC98" s="310"/>
      <c r="AD98" s="310"/>
      <c r="AE98" s="310"/>
      <c r="AF98" s="310"/>
      <c r="AG98" s="310"/>
      <c r="AH98" s="310"/>
      <c r="AI98" s="357"/>
      <c r="AJ98" s="363"/>
      <c r="AK98" s="359"/>
      <c r="AL98" s="359"/>
      <c r="AM98" s="359"/>
      <c r="AN98" s="361"/>
    </row>
    <row r="99" spans="1:40">
      <c r="A99" s="316"/>
      <c r="B99" s="310"/>
      <c r="C99" s="313"/>
      <c r="D99" s="308"/>
      <c r="E99" s="305"/>
      <c r="F99" s="328"/>
      <c r="G99" s="308"/>
      <c r="H99" s="308"/>
      <c r="I99" s="305"/>
      <c r="J99" s="328"/>
      <c r="K99" s="308"/>
      <c r="L99" s="14"/>
      <c r="M99" s="14" t="str">
        <f>+IFERROR(VLOOKUP(L99,DATOS!$E$2:$F$9,2,FALSE),"")</f>
        <v/>
      </c>
      <c r="N99" s="310"/>
      <c r="O99" s="308"/>
      <c r="P99" s="308"/>
      <c r="Q99" s="308"/>
      <c r="R99" s="305"/>
      <c r="S99" s="310"/>
      <c r="T99" s="310"/>
      <c r="U99" s="310"/>
      <c r="V99" s="310"/>
      <c r="W99" s="357"/>
      <c r="X99" s="316"/>
      <c r="Y99" s="310"/>
      <c r="Z99" s="310"/>
      <c r="AA99" s="310"/>
      <c r="AB99" s="310"/>
      <c r="AC99" s="310"/>
      <c r="AD99" s="310"/>
      <c r="AE99" s="310"/>
      <c r="AF99" s="310"/>
      <c r="AG99" s="310"/>
      <c r="AH99" s="310"/>
      <c r="AI99" s="357"/>
      <c r="AJ99" s="363"/>
      <c r="AK99" s="359"/>
      <c r="AL99" s="359"/>
      <c r="AM99" s="359"/>
      <c r="AN99" s="361"/>
    </row>
    <row r="100" spans="1:40">
      <c r="A100" s="316"/>
      <c r="B100" s="310"/>
      <c r="C100" s="313"/>
      <c r="D100" s="308"/>
      <c r="E100" s="305"/>
      <c r="F100" s="328"/>
      <c r="G100" s="308"/>
      <c r="H100" s="308"/>
      <c r="I100" s="305"/>
      <c r="J100" s="328"/>
      <c r="K100" s="308"/>
      <c r="L100" s="14"/>
      <c r="M100" s="14" t="str">
        <f>+IFERROR(VLOOKUP(L100,DATOS!$E$2:$F$9,2,FALSE),"")</f>
        <v/>
      </c>
      <c r="N100" s="310"/>
      <c r="O100" s="308"/>
      <c r="P100" s="308"/>
      <c r="Q100" s="308"/>
      <c r="R100" s="305"/>
      <c r="S100" s="310"/>
      <c r="T100" s="310"/>
      <c r="U100" s="310"/>
      <c r="V100" s="310"/>
      <c r="W100" s="357"/>
      <c r="X100" s="316"/>
      <c r="Y100" s="310"/>
      <c r="Z100" s="310"/>
      <c r="AA100" s="310"/>
      <c r="AB100" s="310"/>
      <c r="AC100" s="310"/>
      <c r="AD100" s="310"/>
      <c r="AE100" s="310"/>
      <c r="AF100" s="310"/>
      <c r="AG100" s="310"/>
      <c r="AH100" s="310"/>
      <c r="AI100" s="357"/>
      <c r="AJ100" s="363"/>
      <c r="AK100" s="359"/>
      <c r="AL100" s="359"/>
      <c r="AM100" s="359"/>
      <c r="AN100" s="361"/>
    </row>
    <row r="101" spans="1:40">
      <c r="A101" s="316"/>
      <c r="B101" s="310"/>
      <c r="C101" s="313"/>
      <c r="D101" s="308"/>
      <c r="E101" s="305"/>
      <c r="F101" s="328"/>
      <c r="G101" s="308"/>
      <c r="H101" s="308"/>
      <c r="I101" s="305"/>
      <c r="J101" s="328"/>
      <c r="K101" s="308"/>
      <c r="L101" s="14"/>
      <c r="M101" s="14" t="str">
        <f>+IFERROR(VLOOKUP(L101,DATOS!$E$2:$F$9,2,FALSE),"")</f>
        <v/>
      </c>
      <c r="N101" s="310"/>
      <c r="O101" s="308"/>
      <c r="P101" s="308"/>
      <c r="Q101" s="308"/>
      <c r="R101" s="305"/>
      <c r="S101" s="310"/>
      <c r="T101" s="310"/>
      <c r="U101" s="310"/>
      <c r="V101" s="310"/>
      <c r="W101" s="357"/>
      <c r="X101" s="316"/>
      <c r="Y101" s="310"/>
      <c r="Z101" s="310"/>
      <c r="AA101" s="310"/>
      <c r="AB101" s="310"/>
      <c r="AC101" s="310"/>
      <c r="AD101" s="310"/>
      <c r="AE101" s="310"/>
      <c r="AF101" s="310"/>
      <c r="AG101" s="310"/>
      <c r="AH101" s="310"/>
      <c r="AI101" s="357"/>
      <c r="AJ101" s="363"/>
      <c r="AK101" s="359"/>
      <c r="AL101" s="359"/>
      <c r="AM101" s="359"/>
      <c r="AN101" s="361"/>
    </row>
    <row r="102" spans="1:40">
      <c r="A102" s="316"/>
      <c r="B102" s="310"/>
      <c r="C102" s="313"/>
      <c r="D102" s="308"/>
      <c r="E102" s="305"/>
      <c r="F102" s="328"/>
      <c r="G102" s="308"/>
      <c r="H102" s="308"/>
      <c r="I102" s="305"/>
      <c r="J102" s="328"/>
      <c r="K102" s="308"/>
      <c r="L102" s="14"/>
      <c r="M102" s="14" t="str">
        <f>+IFERROR(VLOOKUP(L102,DATOS!$E$2:$F$9,2,FALSE),"")</f>
        <v/>
      </c>
      <c r="N102" s="310"/>
      <c r="O102" s="308"/>
      <c r="P102" s="308"/>
      <c r="Q102" s="308"/>
      <c r="R102" s="305"/>
      <c r="S102" s="310"/>
      <c r="T102" s="310"/>
      <c r="U102" s="310"/>
      <c r="V102" s="310"/>
      <c r="W102" s="357"/>
      <c r="X102" s="316"/>
      <c r="Y102" s="310"/>
      <c r="Z102" s="310"/>
      <c r="AA102" s="310"/>
      <c r="AB102" s="310"/>
      <c r="AC102" s="310"/>
      <c r="AD102" s="310"/>
      <c r="AE102" s="310"/>
      <c r="AF102" s="310"/>
      <c r="AG102" s="310"/>
      <c r="AH102" s="310"/>
      <c r="AI102" s="357"/>
      <c r="AJ102" s="363"/>
      <c r="AK102" s="359"/>
      <c r="AL102" s="359"/>
      <c r="AM102" s="359"/>
      <c r="AN102" s="361"/>
    </row>
    <row r="103" spans="1:40">
      <c r="A103" s="316"/>
      <c r="B103" s="310"/>
      <c r="C103" s="313"/>
      <c r="D103" s="308"/>
      <c r="E103" s="305"/>
      <c r="F103" s="328"/>
      <c r="G103" s="308"/>
      <c r="H103" s="308"/>
      <c r="I103" s="305"/>
      <c r="J103" s="328"/>
      <c r="K103" s="308"/>
      <c r="L103" s="14"/>
      <c r="M103" s="14" t="str">
        <f>+IFERROR(VLOOKUP(L103,DATOS!$E$2:$F$9,2,FALSE),"")</f>
        <v/>
      </c>
      <c r="N103" s="310"/>
      <c r="O103" s="308"/>
      <c r="P103" s="308"/>
      <c r="Q103" s="308"/>
      <c r="R103" s="305"/>
      <c r="S103" s="310"/>
      <c r="T103" s="310"/>
      <c r="U103" s="310"/>
      <c r="V103" s="310"/>
      <c r="W103" s="357"/>
      <c r="X103" s="316"/>
      <c r="Y103" s="310"/>
      <c r="Z103" s="310"/>
      <c r="AA103" s="310"/>
      <c r="AB103" s="310"/>
      <c r="AC103" s="310"/>
      <c r="AD103" s="310"/>
      <c r="AE103" s="310"/>
      <c r="AF103" s="310"/>
      <c r="AG103" s="310"/>
      <c r="AH103" s="310"/>
      <c r="AI103" s="357"/>
      <c r="AJ103" s="363"/>
      <c r="AK103" s="359"/>
      <c r="AL103" s="359"/>
      <c r="AM103" s="359"/>
      <c r="AN103" s="361"/>
    </row>
    <row r="104" spans="1:40" ht="16" thickBot="1">
      <c r="A104" s="317"/>
      <c r="B104" s="311"/>
      <c r="C104" s="314"/>
      <c r="D104" s="309"/>
      <c r="E104" s="306"/>
      <c r="F104" s="355"/>
      <c r="G104" s="309"/>
      <c r="H104" s="309"/>
      <c r="I104" s="306"/>
      <c r="J104" s="355"/>
      <c r="K104" s="309"/>
      <c r="L104" s="16"/>
      <c r="M104" s="16" t="str">
        <f>+IFERROR(VLOOKUP(L104,DATOS!$E$2:$F$9,2,FALSE),"")</f>
        <v/>
      </c>
      <c r="N104" s="311"/>
      <c r="O104" s="309"/>
      <c r="P104" s="309"/>
      <c r="Q104" s="309"/>
      <c r="R104" s="306"/>
      <c r="S104" s="311"/>
      <c r="T104" s="311"/>
      <c r="U104" s="311"/>
      <c r="V104" s="311"/>
      <c r="W104" s="364"/>
      <c r="X104" s="317"/>
      <c r="Y104" s="311"/>
      <c r="Z104" s="311"/>
      <c r="AA104" s="311"/>
      <c r="AB104" s="311"/>
      <c r="AC104" s="311"/>
      <c r="AD104" s="311"/>
      <c r="AE104" s="311"/>
      <c r="AF104" s="311"/>
      <c r="AG104" s="311"/>
      <c r="AH104" s="311"/>
      <c r="AI104" s="364"/>
      <c r="AJ104" s="365"/>
      <c r="AK104" s="366"/>
      <c r="AL104" s="366"/>
      <c r="AM104" s="366"/>
      <c r="AN104" s="367"/>
    </row>
    <row r="105" spans="1:40">
      <c r="A105" s="315">
        <v>5</v>
      </c>
      <c r="B105" s="307"/>
      <c r="C105" s="312"/>
      <c r="D105" s="307"/>
      <c r="E105" s="304"/>
      <c r="F105" s="327"/>
      <c r="G105" s="307"/>
      <c r="H105" s="307"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304" t="str">
        <f>IF(EXACT(H105,"Baja"),"Asumir el Riesgo",IF(EXACT(H105,"Moderada"),"Asumir el Riesgo, Reducir el Riesgo",IF(EXACT(H105,"Alta"),"Asumir el Riesgo, Evitar, Compartir o Transferir",IF(EXACT(H105,"Extrema"),"Reducir el Riesgo, Evitar, Compartir o Transferir",""))))</f>
        <v/>
      </c>
      <c r="J105" s="327"/>
      <c r="K105" s="307"/>
      <c r="L105" s="15"/>
      <c r="M105" s="15" t="str">
        <f>+IFERROR(VLOOKUP(L105,DATOS!$E$2:$F$9,2,FALSE),"")</f>
        <v/>
      </c>
      <c r="N105" s="331">
        <f>SUM(M105:M112)</f>
        <v>0</v>
      </c>
      <c r="O105" s="307"/>
      <c r="P105" s="307"/>
      <c r="Q105" s="307"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304" t="str">
        <f>IF(EXACT(Q105,"Baja"),"Asumir el Riesgo",IF(EXACT(Q105,"Moderada"),"Asumir el Riesgo, Reducir el Riesgo",IF(EXACT(Q105,"Alta"),"Asumir el Riesgo, Evitar, Compartir o Transferir",IF(EXACT(Q105,"Extrema"),"Reducir el Riesgo, Evitar, Compartir o Transferir",""))))</f>
        <v/>
      </c>
      <c r="S105" s="331"/>
      <c r="T105" s="331"/>
      <c r="U105" s="331"/>
      <c r="V105" s="331"/>
      <c r="W105" s="356"/>
      <c r="X105" s="315"/>
      <c r="Y105" s="331"/>
      <c r="Z105" s="331"/>
      <c r="AA105" s="331"/>
      <c r="AB105" s="331"/>
      <c r="AC105" s="331"/>
      <c r="AD105" s="331"/>
      <c r="AE105" s="331"/>
      <c r="AF105" s="331"/>
      <c r="AG105" s="331"/>
      <c r="AH105" s="331"/>
      <c r="AI105" s="356"/>
      <c r="AJ105" s="362"/>
      <c r="AK105" s="358"/>
      <c r="AL105" s="358"/>
      <c r="AM105" s="358"/>
      <c r="AN105" s="360"/>
    </row>
    <row r="106" spans="1:40">
      <c r="A106" s="316"/>
      <c r="B106" s="308"/>
      <c r="C106" s="313"/>
      <c r="D106" s="308"/>
      <c r="E106" s="305"/>
      <c r="F106" s="328"/>
      <c r="G106" s="308"/>
      <c r="H106" s="308"/>
      <c r="I106" s="305"/>
      <c r="J106" s="328"/>
      <c r="K106" s="308"/>
      <c r="L106" s="14"/>
      <c r="M106" s="14" t="str">
        <f>+IFERROR(VLOOKUP(L106,DATOS!$E$2:$F$9,2,FALSE),"")</f>
        <v/>
      </c>
      <c r="N106" s="310"/>
      <c r="O106" s="308"/>
      <c r="P106" s="308"/>
      <c r="Q106" s="308"/>
      <c r="R106" s="305"/>
      <c r="S106" s="310"/>
      <c r="T106" s="310"/>
      <c r="U106" s="310"/>
      <c r="V106" s="310"/>
      <c r="W106" s="357"/>
      <c r="X106" s="316"/>
      <c r="Y106" s="310"/>
      <c r="Z106" s="310"/>
      <c r="AA106" s="310"/>
      <c r="AB106" s="310"/>
      <c r="AC106" s="310"/>
      <c r="AD106" s="310"/>
      <c r="AE106" s="310"/>
      <c r="AF106" s="310"/>
      <c r="AG106" s="310"/>
      <c r="AH106" s="310"/>
      <c r="AI106" s="357"/>
      <c r="AJ106" s="363"/>
      <c r="AK106" s="359"/>
      <c r="AL106" s="359"/>
      <c r="AM106" s="359"/>
      <c r="AN106" s="361"/>
    </row>
    <row r="107" spans="1:40">
      <c r="A107" s="316"/>
      <c r="B107" s="308"/>
      <c r="C107" s="313"/>
      <c r="D107" s="308"/>
      <c r="E107" s="305"/>
      <c r="F107" s="328"/>
      <c r="G107" s="308"/>
      <c r="H107" s="308"/>
      <c r="I107" s="305"/>
      <c r="J107" s="328"/>
      <c r="K107" s="308"/>
      <c r="L107" s="14"/>
      <c r="M107" s="14" t="str">
        <f>+IFERROR(VLOOKUP(L107,DATOS!$E$2:$F$9,2,FALSE),"")</f>
        <v/>
      </c>
      <c r="N107" s="310"/>
      <c r="O107" s="308"/>
      <c r="P107" s="308"/>
      <c r="Q107" s="308"/>
      <c r="R107" s="305"/>
      <c r="S107" s="310"/>
      <c r="T107" s="310"/>
      <c r="U107" s="310"/>
      <c r="V107" s="310"/>
      <c r="W107" s="357"/>
      <c r="X107" s="316"/>
      <c r="Y107" s="310"/>
      <c r="Z107" s="310"/>
      <c r="AA107" s="310"/>
      <c r="AB107" s="310"/>
      <c r="AC107" s="310"/>
      <c r="AD107" s="310"/>
      <c r="AE107" s="310"/>
      <c r="AF107" s="310"/>
      <c r="AG107" s="310"/>
      <c r="AH107" s="310"/>
      <c r="AI107" s="357"/>
      <c r="AJ107" s="363"/>
      <c r="AK107" s="359"/>
      <c r="AL107" s="359"/>
      <c r="AM107" s="359"/>
      <c r="AN107" s="361"/>
    </row>
    <row r="108" spans="1:40">
      <c r="A108" s="316"/>
      <c r="B108" s="308"/>
      <c r="C108" s="313"/>
      <c r="D108" s="308"/>
      <c r="E108" s="305"/>
      <c r="F108" s="328"/>
      <c r="G108" s="308"/>
      <c r="H108" s="308"/>
      <c r="I108" s="305"/>
      <c r="J108" s="328"/>
      <c r="K108" s="308"/>
      <c r="L108" s="14"/>
      <c r="M108" s="14" t="str">
        <f>+IFERROR(VLOOKUP(L108,DATOS!$E$2:$F$9,2,FALSE),"")</f>
        <v/>
      </c>
      <c r="N108" s="310"/>
      <c r="O108" s="308"/>
      <c r="P108" s="308"/>
      <c r="Q108" s="308"/>
      <c r="R108" s="305"/>
      <c r="S108" s="310"/>
      <c r="T108" s="310"/>
      <c r="U108" s="310"/>
      <c r="V108" s="310"/>
      <c r="W108" s="357"/>
      <c r="X108" s="316"/>
      <c r="Y108" s="310"/>
      <c r="Z108" s="310"/>
      <c r="AA108" s="310"/>
      <c r="AB108" s="310"/>
      <c r="AC108" s="310"/>
      <c r="AD108" s="310"/>
      <c r="AE108" s="310"/>
      <c r="AF108" s="310"/>
      <c r="AG108" s="310"/>
      <c r="AH108" s="310"/>
      <c r="AI108" s="357"/>
      <c r="AJ108" s="363"/>
      <c r="AK108" s="359"/>
      <c r="AL108" s="359"/>
      <c r="AM108" s="359"/>
      <c r="AN108" s="361"/>
    </row>
    <row r="109" spans="1:40">
      <c r="A109" s="316"/>
      <c r="B109" s="308"/>
      <c r="C109" s="313"/>
      <c r="D109" s="308"/>
      <c r="E109" s="305"/>
      <c r="F109" s="328"/>
      <c r="G109" s="308"/>
      <c r="H109" s="308"/>
      <c r="I109" s="305"/>
      <c r="J109" s="328"/>
      <c r="K109" s="308"/>
      <c r="L109" s="14"/>
      <c r="M109" s="14" t="str">
        <f>+IFERROR(VLOOKUP(L109,DATOS!$E$2:$F$9,2,FALSE),"")</f>
        <v/>
      </c>
      <c r="N109" s="310"/>
      <c r="O109" s="308"/>
      <c r="P109" s="308"/>
      <c r="Q109" s="308"/>
      <c r="R109" s="305"/>
      <c r="S109" s="310"/>
      <c r="T109" s="310"/>
      <c r="U109" s="310"/>
      <c r="V109" s="310"/>
      <c r="W109" s="357"/>
      <c r="X109" s="316"/>
      <c r="Y109" s="310"/>
      <c r="Z109" s="310"/>
      <c r="AA109" s="310"/>
      <c r="AB109" s="310"/>
      <c r="AC109" s="310"/>
      <c r="AD109" s="310"/>
      <c r="AE109" s="310"/>
      <c r="AF109" s="310"/>
      <c r="AG109" s="310"/>
      <c r="AH109" s="310"/>
      <c r="AI109" s="357"/>
      <c r="AJ109" s="363"/>
      <c r="AK109" s="359"/>
      <c r="AL109" s="359"/>
      <c r="AM109" s="359"/>
      <c r="AN109" s="361"/>
    </row>
    <row r="110" spans="1:40">
      <c r="A110" s="316"/>
      <c r="B110" s="308"/>
      <c r="C110" s="313"/>
      <c r="D110" s="308"/>
      <c r="E110" s="305"/>
      <c r="F110" s="328"/>
      <c r="G110" s="308"/>
      <c r="H110" s="308"/>
      <c r="I110" s="305"/>
      <c r="J110" s="328"/>
      <c r="K110" s="308"/>
      <c r="L110" s="14"/>
      <c r="M110" s="14" t="str">
        <f>+IFERROR(VLOOKUP(L110,DATOS!$E$2:$F$9,2,FALSE),"")</f>
        <v/>
      </c>
      <c r="N110" s="310"/>
      <c r="O110" s="308"/>
      <c r="P110" s="308"/>
      <c r="Q110" s="308"/>
      <c r="R110" s="305"/>
      <c r="S110" s="310"/>
      <c r="T110" s="310"/>
      <c r="U110" s="310"/>
      <c r="V110" s="310"/>
      <c r="W110" s="357"/>
      <c r="X110" s="316"/>
      <c r="Y110" s="310"/>
      <c r="Z110" s="310"/>
      <c r="AA110" s="310"/>
      <c r="AB110" s="310"/>
      <c r="AC110" s="310"/>
      <c r="AD110" s="310"/>
      <c r="AE110" s="310"/>
      <c r="AF110" s="310"/>
      <c r="AG110" s="310"/>
      <c r="AH110" s="310"/>
      <c r="AI110" s="357"/>
      <c r="AJ110" s="363"/>
      <c r="AK110" s="359"/>
      <c r="AL110" s="359"/>
      <c r="AM110" s="359"/>
      <c r="AN110" s="361"/>
    </row>
    <row r="111" spans="1:40">
      <c r="A111" s="316"/>
      <c r="B111" s="308"/>
      <c r="C111" s="313"/>
      <c r="D111" s="308"/>
      <c r="E111" s="305"/>
      <c r="F111" s="328"/>
      <c r="G111" s="308"/>
      <c r="H111" s="308"/>
      <c r="I111" s="305"/>
      <c r="J111" s="328"/>
      <c r="K111" s="308"/>
      <c r="L111" s="14"/>
      <c r="M111" s="14" t="str">
        <f>+IFERROR(VLOOKUP(L111,DATOS!$E$2:$F$9,2,FALSE),"")</f>
        <v/>
      </c>
      <c r="N111" s="310"/>
      <c r="O111" s="308"/>
      <c r="P111" s="308"/>
      <c r="Q111" s="308"/>
      <c r="R111" s="305"/>
      <c r="S111" s="310"/>
      <c r="T111" s="310"/>
      <c r="U111" s="310"/>
      <c r="V111" s="310"/>
      <c r="W111" s="357"/>
      <c r="X111" s="316"/>
      <c r="Y111" s="310"/>
      <c r="Z111" s="310"/>
      <c r="AA111" s="310"/>
      <c r="AB111" s="310"/>
      <c r="AC111" s="310"/>
      <c r="AD111" s="310"/>
      <c r="AE111" s="310"/>
      <c r="AF111" s="310"/>
      <c r="AG111" s="310"/>
      <c r="AH111" s="310"/>
      <c r="AI111" s="357"/>
      <c r="AJ111" s="363"/>
      <c r="AK111" s="359"/>
      <c r="AL111" s="359"/>
      <c r="AM111" s="359"/>
      <c r="AN111" s="361"/>
    </row>
    <row r="112" spans="1:40">
      <c r="A112" s="316"/>
      <c r="B112" s="308"/>
      <c r="C112" s="313"/>
      <c r="D112" s="308"/>
      <c r="E112" s="305"/>
      <c r="F112" s="328"/>
      <c r="G112" s="308"/>
      <c r="H112" s="308"/>
      <c r="I112" s="305"/>
      <c r="J112" s="328"/>
      <c r="K112" s="308"/>
      <c r="L112" s="14"/>
      <c r="M112" s="14" t="str">
        <f>+IFERROR(VLOOKUP(L112,DATOS!$E$2:$F$9,2,FALSE),"")</f>
        <v/>
      </c>
      <c r="N112" s="310"/>
      <c r="O112" s="308"/>
      <c r="P112" s="308"/>
      <c r="Q112" s="308"/>
      <c r="R112" s="305"/>
      <c r="S112" s="310"/>
      <c r="T112" s="310"/>
      <c r="U112" s="310"/>
      <c r="V112" s="310"/>
      <c r="W112" s="357"/>
      <c r="X112" s="316"/>
      <c r="Y112" s="310"/>
      <c r="Z112" s="310"/>
      <c r="AA112" s="310"/>
      <c r="AB112" s="310"/>
      <c r="AC112" s="310"/>
      <c r="AD112" s="310"/>
      <c r="AE112" s="310"/>
      <c r="AF112" s="310"/>
      <c r="AG112" s="310"/>
      <c r="AH112" s="310"/>
      <c r="AI112" s="357"/>
      <c r="AJ112" s="363"/>
      <c r="AK112" s="359"/>
      <c r="AL112" s="359"/>
      <c r="AM112" s="359"/>
      <c r="AN112" s="361"/>
    </row>
    <row r="113" spans="1:40">
      <c r="A113" s="316"/>
      <c r="B113" s="310"/>
      <c r="C113" s="313"/>
      <c r="D113" s="308"/>
      <c r="E113" s="305"/>
      <c r="F113" s="328"/>
      <c r="G113" s="308"/>
      <c r="H113" s="308"/>
      <c r="I113" s="305"/>
      <c r="J113" s="328"/>
      <c r="K113" s="308"/>
      <c r="L113" s="14"/>
      <c r="M113" s="14" t="str">
        <f>+IFERROR(VLOOKUP(L113,DATOS!$E$2:$F$9,2,FALSE),"")</f>
        <v/>
      </c>
      <c r="N113" s="310">
        <f>SUM(M113:M120)</f>
        <v>0</v>
      </c>
      <c r="O113" s="308"/>
      <c r="P113" s="308"/>
      <c r="Q113" s="308"/>
      <c r="R113" s="305"/>
      <c r="S113" s="310"/>
      <c r="T113" s="310"/>
      <c r="U113" s="310"/>
      <c r="V113" s="310"/>
      <c r="W113" s="357"/>
      <c r="X113" s="316"/>
      <c r="Y113" s="310"/>
      <c r="Z113" s="310"/>
      <c r="AA113" s="310"/>
      <c r="AB113" s="310"/>
      <c r="AC113" s="310"/>
      <c r="AD113" s="310"/>
      <c r="AE113" s="310"/>
      <c r="AF113" s="310"/>
      <c r="AG113" s="310"/>
      <c r="AH113" s="310"/>
      <c r="AI113" s="357"/>
      <c r="AJ113" s="363"/>
      <c r="AK113" s="359"/>
      <c r="AL113" s="359"/>
      <c r="AM113" s="359"/>
      <c r="AN113" s="361"/>
    </row>
    <row r="114" spans="1:40">
      <c r="A114" s="316"/>
      <c r="B114" s="310"/>
      <c r="C114" s="313"/>
      <c r="D114" s="308"/>
      <c r="E114" s="305"/>
      <c r="F114" s="328"/>
      <c r="G114" s="308"/>
      <c r="H114" s="308"/>
      <c r="I114" s="305"/>
      <c r="J114" s="328"/>
      <c r="K114" s="308"/>
      <c r="L114" s="14"/>
      <c r="M114" s="14" t="str">
        <f>+IFERROR(VLOOKUP(L114,DATOS!$E$2:$F$9,2,FALSE),"")</f>
        <v/>
      </c>
      <c r="N114" s="310"/>
      <c r="O114" s="308"/>
      <c r="P114" s="308"/>
      <c r="Q114" s="308"/>
      <c r="R114" s="305"/>
      <c r="S114" s="310"/>
      <c r="T114" s="310"/>
      <c r="U114" s="310"/>
      <c r="V114" s="310"/>
      <c r="W114" s="357"/>
      <c r="X114" s="316"/>
      <c r="Y114" s="310"/>
      <c r="Z114" s="310"/>
      <c r="AA114" s="310"/>
      <c r="AB114" s="310"/>
      <c r="AC114" s="310"/>
      <c r="AD114" s="310"/>
      <c r="AE114" s="310"/>
      <c r="AF114" s="310"/>
      <c r="AG114" s="310"/>
      <c r="AH114" s="310"/>
      <c r="AI114" s="357"/>
      <c r="AJ114" s="363"/>
      <c r="AK114" s="359"/>
      <c r="AL114" s="359"/>
      <c r="AM114" s="359"/>
      <c r="AN114" s="361"/>
    </row>
    <row r="115" spans="1:40">
      <c r="A115" s="316"/>
      <c r="B115" s="310"/>
      <c r="C115" s="313"/>
      <c r="D115" s="308"/>
      <c r="E115" s="305"/>
      <c r="F115" s="328"/>
      <c r="G115" s="308"/>
      <c r="H115" s="308"/>
      <c r="I115" s="305"/>
      <c r="J115" s="328"/>
      <c r="K115" s="308"/>
      <c r="L115" s="14"/>
      <c r="M115" s="14" t="str">
        <f>+IFERROR(VLOOKUP(L115,DATOS!$E$2:$F$9,2,FALSE),"")</f>
        <v/>
      </c>
      <c r="N115" s="310"/>
      <c r="O115" s="308"/>
      <c r="P115" s="308"/>
      <c r="Q115" s="308"/>
      <c r="R115" s="305"/>
      <c r="S115" s="310"/>
      <c r="T115" s="310"/>
      <c r="U115" s="310"/>
      <c r="V115" s="310"/>
      <c r="W115" s="357"/>
      <c r="X115" s="316"/>
      <c r="Y115" s="310"/>
      <c r="Z115" s="310"/>
      <c r="AA115" s="310"/>
      <c r="AB115" s="310"/>
      <c r="AC115" s="310"/>
      <c r="AD115" s="310"/>
      <c r="AE115" s="310"/>
      <c r="AF115" s="310"/>
      <c r="AG115" s="310"/>
      <c r="AH115" s="310"/>
      <c r="AI115" s="357"/>
      <c r="AJ115" s="363"/>
      <c r="AK115" s="359"/>
      <c r="AL115" s="359"/>
      <c r="AM115" s="359"/>
      <c r="AN115" s="361"/>
    </row>
    <row r="116" spans="1:40">
      <c r="A116" s="316"/>
      <c r="B116" s="310"/>
      <c r="C116" s="313"/>
      <c r="D116" s="308"/>
      <c r="E116" s="305"/>
      <c r="F116" s="328"/>
      <c r="G116" s="308"/>
      <c r="H116" s="308"/>
      <c r="I116" s="305"/>
      <c r="J116" s="328"/>
      <c r="K116" s="308"/>
      <c r="L116" s="14"/>
      <c r="M116" s="14" t="str">
        <f>+IFERROR(VLOOKUP(L116,DATOS!$E$2:$F$9,2,FALSE),"")</f>
        <v/>
      </c>
      <c r="N116" s="310"/>
      <c r="O116" s="308"/>
      <c r="P116" s="308"/>
      <c r="Q116" s="308"/>
      <c r="R116" s="305"/>
      <c r="S116" s="310"/>
      <c r="T116" s="310"/>
      <c r="U116" s="310"/>
      <c r="V116" s="310"/>
      <c r="W116" s="357"/>
      <c r="X116" s="316"/>
      <c r="Y116" s="310"/>
      <c r="Z116" s="310"/>
      <c r="AA116" s="310"/>
      <c r="AB116" s="310"/>
      <c r="AC116" s="310"/>
      <c r="AD116" s="310"/>
      <c r="AE116" s="310"/>
      <c r="AF116" s="310"/>
      <c r="AG116" s="310"/>
      <c r="AH116" s="310"/>
      <c r="AI116" s="357"/>
      <c r="AJ116" s="363"/>
      <c r="AK116" s="359"/>
      <c r="AL116" s="359"/>
      <c r="AM116" s="359"/>
      <c r="AN116" s="361"/>
    </row>
    <row r="117" spans="1:40">
      <c r="A117" s="316"/>
      <c r="B117" s="310"/>
      <c r="C117" s="313"/>
      <c r="D117" s="308"/>
      <c r="E117" s="305"/>
      <c r="F117" s="328"/>
      <c r="G117" s="308"/>
      <c r="H117" s="308"/>
      <c r="I117" s="305"/>
      <c r="J117" s="328"/>
      <c r="K117" s="308"/>
      <c r="L117" s="14"/>
      <c r="M117" s="14" t="str">
        <f>+IFERROR(VLOOKUP(L117,DATOS!$E$2:$F$9,2,FALSE),"")</f>
        <v/>
      </c>
      <c r="N117" s="310"/>
      <c r="O117" s="308"/>
      <c r="P117" s="308"/>
      <c r="Q117" s="308"/>
      <c r="R117" s="305"/>
      <c r="S117" s="310"/>
      <c r="T117" s="310"/>
      <c r="U117" s="310"/>
      <c r="V117" s="310"/>
      <c r="W117" s="357"/>
      <c r="X117" s="316"/>
      <c r="Y117" s="310"/>
      <c r="Z117" s="310"/>
      <c r="AA117" s="310"/>
      <c r="AB117" s="310"/>
      <c r="AC117" s="310"/>
      <c r="AD117" s="310"/>
      <c r="AE117" s="310"/>
      <c r="AF117" s="310"/>
      <c r="AG117" s="310"/>
      <c r="AH117" s="310"/>
      <c r="AI117" s="357"/>
      <c r="AJ117" s="363"/>
      <c r="AK117" s="359"/>
      <c r="AL117" s="359"/>
      <c r="AM117" s="359"/>
      <c r="AN117" s="361"/>
    </row>
    <row r="118" spans="1:40">
      <c r="A118" s="316"/>
      <c r="B118" s="310"/>
      <c r="C118" s="313"/>
      <c r="D118" s="308"/>
      <c r="E118" s="305"/>
      <c r="F118" s="328"/>
      <c r="G118" s="308"/>
      <c r="H118" s="308"/>
      <c r="I118" s="305"/>
      <c r="J118" s="328"/>
      <c r="K118" s="308"/>
      <c r="L118" s="14"/>
      <c r="M118" s="14" t="str">
        <f>+IFERROR(VLOOKUP(L118,DATOS!$E$2:$F$9,2,FALSE),"")</f>
        <v/>
      </c>
      <c r="N118" s="310"/>
      <c r="O118" s="308"/>
      <c r="P118" s="308"/>
      <c r="Q118" s="308"/>
      <c r="R118" s="305"/>
      <c r="S118" s="310"/>
      <c r="T118" s="310"/>
      <c r="U118" s="310"/>
      <c r="V118" s="310"/>
      <c r="W118" s="357"/>
      <c r="X118" s="316"/>
      <c r="Y118" s="310"/>
      <c r="Z118" s="310"/>
      <c r="AA118" s="310"/>
      <c r="AB118" s="310"/>
      <c r="AC118" s="310"/>
      <c r="AD118" s="310"/>
      <c r="AE118" s="310"/>
      <c r="AF118" s="310"/>
      <c r="AG118" s="310"/>
      <c r="AH118" s="310"/>
      <c r="AI118" s="357"/>
      <c r="AJ118" s="363"/>
      <c r="AK118" s="359"/>
      <c r="AL118" s="359"/>
      <c r="AM118" s="359"/>
      <c r="AN118" s="361"/>
    </row>
    <row r="119" spans="1:40">
      <c r="A119" s="316"/>
      <c r="B119" s="310"/>
      <c r="C119" s="313"/>
      <c r="D119" s="308"/>
      <c r="E119" s="305"/>
      <c r="F119" s="328"/>
      <c r="G119" s="308"/>
      <c r="H119" s="308"/>
      <c r="I119" s="305"/>
      <c r="J119" s="328"/>
      <c r="K119" s="308"/>
      <c r="L119" s="14"/>
      <c r="M119" s="14" t="str">
        <f>+IFERROR(VLOOKUP(L119,DATOS!$E$2:$F$9,2,FALSE),"")</f>
        <v/>
      </c>
      <c r="N119" s="310"/>
      <c r="O119" s="308"/>
      <c r="P119" s="308"/>
      <c r="Q119" s="308"/>
      <c r="R119" s="305"/>
      <c r="S119" s="310"/>
      <c r="T119" s="310"/>
      <c r="U119" s="310"/>
      <c r="V119" s="310"/>
      <c r="W119" s="357"/>
      <c r="X119" s="316"/>
      <c r="Y119" s="310"/>
      <c r="Z119" s="310"/>
      <c r="AA119" s="310"/>
      <c r="AB119" s="310"/>
      <c r="AC119" s="310"/>
      <c r="AD119" s="310"/>
      <c r="AE119" s="310"/>
      <c r="AF119" s="310"/>
      <c r="AG119" s="310"/>
      <c r="AH119" s="310"/>
      <c r="AI119" s="357"/>
      <c r="AJ119" s="363"/>
      <c r="AK119" s="359"/>
      <c r="AL119" s="359"/>
      <c r="AM119" s="359"/>
      <c r="AN119" s="361"/>
    </row>
    <row r="120" spans="1:40">
      <c r="A120" s="316"/>
      <c r="B120" s="310"/>
      <c r="C120" s="313"/>
      <c r="D120" s="308"/>
      <c r="E120" s="305"/>
      <c r="F120" s="328"/>
      <c r="G120" s="308"/>
      <c r="H120" s="308"/>
      <c r="I120" s="305"/>
      <c r="J120" s="328"/>
      <c r="K120" s="308"/>
      <c r="L120" s="14"/>
      <c r="M120" s="14" t="str">
        <f>+IFERROR(VLOOKUP(L120,DATOS!$E$2:$F$9,2,FALSE),"")</f>
        <v/>
      </c>
      <c r="N120" s="310"/>
      <c r="O120" s="308"/>
      <c r="P120" s="308"/>
      <c r="Q120" s="308"/>
      <c r="R120" s="305"/>
      <c r="S120" s="310"/>
      <c r="T120" s="310"/>
      <c r="U120" s="310"/>
      <c r="V120" s="310"/>
      <c r="W120" s="357"/>
      <c r="X120" s="316"/>
      <c r="Y120" s="310"/>
      <c r="Z120" s="310"/>
      <c r="AA120" s="310"/>
      <c r="AB120" s="310"/>
      <c r="AC120" s="310"/>
      <c r="AD120" s="310"/>
      <c r="AE120" s="310"/>
      <c r="AF120" s="310"/>
      <c r="AG120" s="310"/>
      <c r="AH120" s="310"/>
      <c r="AI120" s="357"/>
      <c r="AJ120" s="363"/>
      <c r="AK120" s="359"/>
      <c r="AL120" s="359"/>
      <c r="AM120" s="359"/>
      <c r="AN120" s="361"/>
    </row>
    <row r="121" spans="1:40">
      <c r="A121" s="316"/>
      <c r="B121" s="310"/>
      <c r="C121" s="313"/>
      <c r="D121" s="308"/>
      <c r="E121" s="305"/>
      <c r="F121" s="328"/>
      <c r="G121" s="308"/>
      <c r="H121" s="308"/>
      <c r="I121" s="305"/>
      <c r="J121" s="328"/>
      <c r="K121" s="308"/>
      <c r="L121" s="14"/>
      <c r="M121" s="14" t="str">
        <f>+IFERROR(VLOOKUP(L121,DATOS!$E$2:$F$9,2,FALSE),"")</f>
        <v/>
      </c>
      <c r="N121" s="310">
        <f>SUM(M121:M128)</f>
        <v>0</v>
      </c>
      <c r="O121" s="308"/>
      <c r="P121" s="308"/>
      <c r="Q121" s="308"/>
      <c r="R121" s="305"/>
      <c r="S121" s="310"/>
      <c r="T121" s="310"/>
      <c r="U121" s="310"/>
      <c r="V121" s="310"/>
      <c r="W121" s="357"/>
      <c r="X121" s="316"/>
      <c r="Y121" s="310"/>
      <c r="Z121" s="310"/>
      <c r="AA121" s="310"/>
      <c r="AB121" s="310"/>
      <c r="AC121" s="310"/>
      <c r="AD121" s="310"/>
      <c r="AE121" s="310"/>
      <c r="AF121" s="310"/>
      <c r="AG121" s="310"/>
      <c r="AH121" s="310"/>
      <c r="AI121" s="357"/>
      <c r="AJ121" s="363"/>
      <c r="AK121" s="359"/>
      <c r="AL121" s="359"/>
      <c r="AM121" s="359"/>
      <c r="AN121" s="361"/>
    </row>
    <row r="122" spans="1:40">
      <c r="A122" s="316"/>
      <c r="B122" s="310"/>
      <c r="C122" s="313"/>
      <c r="D122" s="308"/>
      <c r="E122" s="305"/>
      <c r="F122" s="328"/>
      <c r="G122" s="308"/>
      <c r="H122" s="308"/>
      <c r="I122" s="305"/>
      <c r="J122" s="328"/>
      <c r="K122" s="308"/>
      <c r="L122" s="14"/>
      <c r="M122" s="14" t="str">
        <f>+IFERROR(VLOOKUP(L122,DATOS!$E$2:$F$9,2,FALSE),"")</f>
        <v/>
      </c>
      <c r="N122" s="310"/>
      <c r="O122" s="308"/>
      <c r="P122" s="308"/>
      <c r="Q122" s="308"/>
      <c r="R122" s="305"/>
      <c r="S122" s="310"/>
      <c r="T122" s="310"/>
      <c r="U122" s="310"/>
      <c r="V122" s="310"/>
      <c r="W122" s="357"/>
      <c r="X122" s="316"/>
      <c r="Y122" s="310"/>
      <c r="Z122" s="310"/>
      <c r="AA122" s="310"/>
      <c r="AB122" s="310"/>
      <c r="AC122" s="310"/>
      <c r="AD122" s="310"/>
      <c r="AE122" s="310"/>
      <c r="AF122" s="310"/>
      <c r="AG122" s="310"/>
      <c r="AH122" s="310"/>
      <c r="AI122" s="357"/>
      <c r="AJ122" s="363"/>
      <c r="AK122" s="359"/>
      <c r="AL122" s="359"/>
      <c r="AM122" s="359"/>
      <c r="AN122" s="361"/>
    </row>
    <row r="123" spans="1:40">
      <c r="A123" s="316"/>
      <c r="B123" s="310"/>
      <c r="C123" s="313"/>
      <c r="D123" s="308"/>
      <c r="E123" s="305"/>
      <c r="F123" s="328"/>
      <c r="G123" s="308"/>
      <c r="H123" s="308"/>
      <c r="I123" s="305"/>
      <c r="J123" s="328"/>
      <c r="K123" s="308"/>
      <c r="L123" s="14"/>
      <c r="M123" s="14" t="str">
        <f>+IFERROR(VLOOKUP(L123,DATOS!$E$2:$F$9,2,FALSE),"")</f>
        <v/>
      </c>
      <c r="N123" s="310"/>
      <c r="O123" s="308"/>
      <c r="P123" s="308"/>
      <c r="Q123" s="308"/>
      <c r="R123" s="305"/>
      <c r="S123" s="310"/>
      <c r="T123" s="310"/>
      <c r="U123" s="310"/>
      <c r="V123" s="310"/>
      <c r="W123" s="357"/>
      <c r="X123" s="316"/>
      <c r="Y123" s="310"/>
      <c r="Z123" s="310"/>
      <c r="AA123" s="310"/>
      <c r="AB123" s="310"/>
      <c r="AC123" s="310"/>
      <c r="AD123" s="310"/>
      <c r="AE123" s="310"/>
      <c r="AF123" s="310"/>
      <c r="AG123" s="310"/>
      <c r="AH123" s="310"/>
      <c r="AI123" s="357"/>
      <c r="AJ123" s="363"/>
      <c r="AK123" s="359"/>
      <c r="AL123" s="359"/>
      <c r="AM123" s="359"/>
      <c r="AN123" s="361"/>
    </row>
    <row r="124" spans="1:40">
      <c r="A124" s="316"/>
      <c r="B124" s="310"/>
      <c r="C124" s="313"/>
      <c r="D124" s="308"/>
      <c r="E124" s="305"/>
      <c r="F124" s="328"/>
      <c r="G124" s="308"/>
      <c r="H124" s="308"/>
      <c r="I124" s="305"/>
      <c r="J124" s="328"/>
      <c r="K124" s="308"/>
      <c r="L124" s="14"/>
      <c r="M124" s="14" t="str">
        <f>+IFERROR(VLOOKUP(L124,DATOS!$E$2:$F$9,2,FALSE),"")</f>
        <v/>
      </c>
      <c r="N124" s="310"/>
      <c r="O124" s="308"/>
      <c r="P124" s="308"/>
      <c r="Q124" s="308"/>
      <c r="R124" s="305"/>
      <c r="S124" s="310"/>
      <c r="T124" s="310"/>
      <c r="U124" s="310"/>
      <c r="V124" s="310"/>
      <c r="W124" s="357"/>
      <c r="X124" s="316"/>
      <c r="Y124" s="310"/>
      <c r="Z124" s="310"/>
      <c r="AA124" s="310"/>
      <c r="AB124" s="310"/>
      <c r="AC124" s="310"/>
      <c r="AD124" s="310"/>
      <c r="AE124" s="310"/>
      <c r="AF124" s="310"/>
      <c r="AG124" s="310"/>
      <c r="AH124" s="310"/>
      <c r="AI124" s="357"/>
      <c r="AJ124" s="363"/>
      <c r="AK124" s="359"/>
      <c r="AL124" s="359"/>
      <c r="AM124" s="359"/>
      <c r="AN124" s="361"/>
    </row>
    <row r="125" spans="1:40">
      <c r="A125" s="316"/>
      <c r="B125" s="310"/>
      <c r="C125" s="313"/>
      <c r="D125" s="308"/>
      <c r="E125" s="305"/>
      <c r="F125" s="328"/>
      <c r="G125" s="308"/>
      <c r="H125" s="308"/>
      <c r="I125" s="305"/>
      <c r="J125" s="328"/>
      <c r="K125" s="308"/>
      <c r="L125" s="14"/>
      <c r="M125" s="14" t="str">
        <f>+IFERROR(VLOOKUP(L125,DATOS!$E$2:$F$9,2,FALSE),"")</f>
        <v/>
      </c>
      <c r="N125" s="310"/>
      <c r="O125" s="308"/>
      <c r="P125" s="308"/>
      <c r="Q125" s="308"/>
      <c r="R125" s="305"/>
      <c r="S125" s="310"/>
      <c r="T125" s="310"/>
      <c r="U125" s="310"/>
      <c r="V125" s="310"/>
      <c r="W125" s="357"/>
      <c r="X125" s="316"/>
      <c r="Y125" s="310"/>
      <c r="Z125" s="310"/>
      <c r="AA125" s="310"/>
      <c r="AB125" s="310"/>
      <c r="AC125" s="310"/>
      <c r="AD125" s="310"/>
      <c r="AE125" s="310"/>
      <c r="AF125" s="310"/>
      <c r="AG125" s="310"/>
      <c r="AH125" s="310"/>
      <c r="AI125" s="357"/>
      <c r="AJ125" s="363"/>
      <c r="AK125" s="359"/>
      <c r="AL125" s="359"/>
      <c r="AM125" s="359"/>
      <c r="AN125" s="361"/>
    </row>
    <row r="126" spans="1:40">
      <c r="A126" s="316"/>
      <c r="B126" s="310"/>
      <c r="C126" s="313"/>
      <c r="D126" s="308"/>
      <c r="E126" s="305"/>
      <c r="F126" s="328"/>
      <c r="G126" s="308"/>
      <c r="H126" s="308"/>
      <c r="I126" s="305"/>
      <c r="J126" s="328"/>
      <c r="K126" s="308"/>
      <c r="L126" s="14"/>
      <c r="M126" s="14" t="str">
        <f>+IFERROR(VLOOKUP(L126,DATOS!$E$2:$F$9,2,FALSE),"")</f>
        <v/>
      </c>
      <c r="N126" s="310"/>
      <c r="O126" s="308"/>
      <c r="P126" s="308"/>
      <c r="Q126" s="308"/>
      <c r="R126" s="305"/>
      <c r="S126" s="310"/>
      <c r="T126" s="310"/>
      <c r="U126" s="310"/>
      <c r="V126" s="310"/>
      <c r="W126" s="357"/>
      <c r="X126" s="316"/>
      <c r="Y126" s="310"/>
      <c r="Z126" s="310"/>
      <c r="AA126" s="310"/>
      <c r="AB126" s="310"/>
      <c r="AC126" s="310"/>
      <c r="AD126" s="310"/>
      <c r="AE126" s="310"/>
      <c r="AF126" s="310"/>
      <c r="AG126" s="310"/>
      <c r="AH126" s="310"/>
      <c r="AI126" s="357"/>
      <c r="AJ126" s="363"/>
      <c r="AK126" s="359"/>
      <c r="AL126" s="359"/>
      <c r="AM126" s="359"/>
      <c r="AN126" s="361"/>
    </row>
    <row r="127" spans="1:40">
      <c r="A127" s="316"/>
      <c r="B127" s="310"/>
      <c r="C127" s="313"/>
      <c r="D127" s="308"/>
      <c r="E127" s="305"/>
      <c r="F127" s="328"/>
      <c r="G127" s="308"/>
      <c r="H127" s="308"/>
      <c r="I127" s="305"/>
      <c r="J127" s="328"/>
      <c r="K127" s="308"/>
      <c r="L127" s="14"/>
      <c r="M127" s="14" t="str">
        <f>+IFERROR(VLOOKUP(L127,DATOS!$E$2:$F$9,2,FALSE),"")</f>
        <v/>
      </c>
      <c r="N127" s="310"/>
      <c r="O127" s="308"/>
      <c r="P127" s="308"/>
      <c r="Q127" s="308"/>
      <c r="R127" s="305"/>
      <c r="S127" s="310"/>
      <c r="T127" s="310"/>
      <c r="U127" s="310"/>
      <c r="V127" s="310"/>
      <c r="W127" s="357"/>
      <c r="X127" s="316"/>
      <c r="Y127" s="310"/>
      <c r="Z127" s="310"/>
      <c r="AA127" s="310"/>
      <c r="AB127" s="310"/>
      <c r="AC127" s="310"/>
      <c r="AD127" s="310"/>
      <c r="AE127" s="310"/>
      <c r="AF127" s="310"/>
      <c r="AG127" s="310"/>
      <c r="AH127" s="310"/>
      <c r="AI127" s="357"/>
      <c r="AJ127" s="363"/>
      <c r="AK127" s="359"/>
      <c r="AL127" s="359"/>
      <c r="AM127" s="359"/>
      <c r="AN127" s="361"/>
    </row>
    <row r="128" spans="1:40" ht="16" thickBot="1">
      <c r="A128" s="317"/>
      <c r="B128" s="311"/>
      <c r="C128" s="314"/>
      <c r="D128" s="309"/>
      <c r="E128" s="306"/>
      <c r="F128" s="355"/>
      <c r="G128" s="309"/>
      <c r="H128" s="309"/>
      <c r="I128" s="306"/>
      <c r="J128" s="355"/>
      <c r="K128" s="309"/>
      <c r="L128" s="16"/>
      <c r="M128" s="16" t="str">
        <f>+IFERROR(VLOOKUP(L128,DATOS!$E$2:$F$9,2,FALSE),"")</f>
        <v/>
      </c>
      <c r="N128" s="311"/>
      <c r="O128" s="309"/>
      <c r="P128" s="309"/>
      <c r="Q128" s="309"/>
      <c r="R128" s="306"/>
      <c r="S128" s="311"/>
      <c r="T128" s="311"/>
      <c r="U128" s="311"/>
      <c r="V128" s="311"/>
      <c r="W128" s="364"/>
      <c r="X128" s="317"/>
      <c r="Y128" s="311"/>
      <c r="Z128" s="311"/>
      <c r="AA128" s="311"/>
      <c r="AB128" s="311"/>
      <c r="AC128" s="311"/>
      <c r="AD128" s="311"/>
      <c r="AE128" s="311"/>
      <c r="AF128" s="311"/>
      <c r="AG128" s="311"/>
      <c r="AH128" s="311"/>
      <c r="AI128" s="364"/>
      <c r="AJ128" s="365"/>
      <c r="AK128" s="366"/>
      <c r="AL128" s="366"/>
      <c r="AM128" s="366"/>
      <c r="AN128" s="367"/>
    </row>
    <row r="129" spans="1:40">
      <c r="A129" s="315">
        <v>6</v>
      </c>
      <c r="B129" s="307"/>
      <c r="C129" s="312"/>
      <c r="D129" s="307"/>
      <c r="E129" s="304"/>
      <c r="F129" s="327"/>
      <c r="G129" s="307"/>
      <c r="H129" s="307"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304" t="str">
        <f>IF(EXACT(H129,"Baja"),"Asumir el Riesgo",IF(EXACT(H129,"Moderada"),"Asumir el Riesgo, Reducir el Riesgo",IF(EXACT(H129,"Alta"),"Asumir el Riesgo, Evitar, Compartir o Transferir",IF(EXACT(H129,"Extrema"),"Reducir el Riesgo, Evitar, Compartir o Transferir",""))))</f>
        <v/>
      </c>
      <c r="J129" s="327"/>
      <c r="K129" s="307"/>
      <c r="L129" s="15"/>
      <c r="M129" s="15" t="str">
        <f>+IFERROR(VLOOKUP(L129,DATOS!$E$2:$F$9,2,FALSE),"")</f>
        <v/>
      </c>
      <c r="N129" s="331">
        <f>SUM(M129:M136)</f>
        <v>0</v>
      </c>
      <c r="O129" s="307"/>
      <c r="P129" s="307"/>
      <c r="Q129" s="307"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304" t="str">
        <f>IF(EXACT(Q129,"Baja"),"Asumir el Riesgo",IF(EXACT(Q129,"Moderada"),"Asumir el Riesgo, Reducir el Riesgo",IF(EXACT(Q129,"Alta"),"Asumir el Riesgo, Evitar, Compartir o Transferir",IF(EXACT(Q129,"Extrema"),"Reducir el Riesgo, Evitar, Compartir o Transferir",""))))</f>
        <v/>
      </c>
      <c r="S129" s="331"/>
      <c r="T129" s="331"/>
      <c r="U129" s="331"/>
      <c r="V129" s="331"/>
      <c r="W129" s="356"/>
      <c r="X129" s="315"/>
      <c r="Y129" s="331"/>
      <c r="Z129" s="331"/>
      <c r="AA129" s="331"/>
      <c r="AB129" s="331"/>
      <c r="AC129" s="331"/>
      <c r="AD129" s="331"/>
      <c r="AE129" s="331"/>
      <c r="AF129" s="331"/>
      <c r="AG129" s="331"/>
      <c r="AH129" s="331"/>
      <c r="AI129" s="356"/>
      <c r="AJ129" s="362"/>
      <c r="AK129" s="358"/>
      <c r="AL129" s="358"/>
      <c r="AM129" s="358"/>
      <c r="AN129" s="360"/>
    </row>
    <row r="130" spans="1:40">
      <c r="A130" s="316"/>
      <c r="B130" s="308"/>
      <c r="C130" s="313"/>
      <c r="D130" s="308"/>
      <c r="E130" s="305"/>
      <c r="F130" s="328"/>
      <c r="G130" s="308"/>
      <c r="H130" s="308"/>
      <c r="I130" s="305"/>
      <c r="J130" s="328"/>
      <c r="K130" s="308"/>
      <c r="L130" s="14"/>
      <c r="M130" s="14" t="str">
        <f>+IFERROR(VLOOKUP(L130,DATOS!$E$2:$F$9,2,FALSE),"")</f>
        <v/>
      </c>
      <c r="N130" s="310"/>
      <c r="O130" s="308"/>
      <c r="P130" s="308"/>
      <c r="Q130" s="308"/>
      <c r="R130" s="305"/>
      <c r="S130" s="310"/>
      <c r="T130" s="310"/>
      <c r="U130" s="310"/>
      <c r="V130" s="310"/>
      <c r="W130" s="357"/>
      <c r="X130" s="316"/>
      <c r="Y130" s="310"/>
      <c r="Z130" s="310"/>
      <c r="AA130" s="310"/>
      <c r="AB130" s="310"/>
      <c r="AC130" s="310"/>
      <c r="AD130" s="310"/>
      <c r="AE130" s="310"/>
      <c r="AF130" s="310"/>
      <c r="AG130" s="310"/>
      <c r="AH130" s="310"/>
      <c r="AI130" s="357"/>
      <c r="AJ130" s="363"/>
      <c r="AK130" s="359"/>
      <c r="AL130" s="359"/>
      <c r="AM130" s="359"/>
      <c r="AN130" s="361"/>
    </row>
    <row r="131" spans="1:40">
      <c r="A131" s="316"/>
      <c r="B131" s="308"/>
      <c r="C131" s="313"/>
      <c r="D131" s="308"/>
      <c r="E131" s="305"/>
      <c r="F131" s="328"/>
      <c r="G131" s="308"/>
      <c r="H131" s="308"/>
      <c r="I131" s="305"/>
      <c r="J131" s="328"/>
      <c r="K131" s="308"/>
      <c r="L131" s="14"/>
      <c r="M131" s="14" t="str">
        <f>+IFERROR(VLOOKUP(L131,DATOS!$E$2:$F$9,2,FALSE),"")</f>
        <v/>
      </c>
      <c r="N131" s="310"/>
      <c r="O131" s="308"/>
      <c r="P131" s="308"/>
      <c r="Q131" s="308"/>
      <c r="R131" s="305"/>
      <c r="S131" s="310"/>
      <c r="T131" s="310"/>
      <c r="U131" s="310"/>
      <c r="V131" s="310"/>
      <c r="W131" s="357"/>
      <c r="X131" s="316"/>
      <c r="Y131" s="310"/>
      <c r="Z131" s="310"/>
      <c r="AA131" s="310"/>
      <c r="AB131" s="310"/>
      <c r="AC131" s="310"/>
      <c r="AD131" s="310"/>
      <c r="AE131" s="310"/>
      <c r="AF131" s="310"/>
      <c r="AG131" s="310"/>
      <c r="AH131" s="310"/>
      <c r="AI131" s="357"/>
      <c r="AJ131" s="363"/>
      <c r="AK131" s="359"/>
      <c r="AL131" s="359"/>
      <c r="AM131" s="359"/>
      <c r="AN131" s="361"/>
    </row>
    <row r="132" spans="1:40">
      <c r="A132" s="316"/>
      <c r="B132" s="308"/>
      <c r="C132" s="313"/>
      <c r="D132" s="308"/>
      <c r="E132" s="305"/>
      <c r="F132" s="328"/>
      <c r="G132" s="308"/>
      <c r="H132" s="308"/>
      <c r="I132" s="305"/>
      <c r="J132" s="328"/>
      <c r="K132" s="308"/>
      <c r="L132" s="14"/>
      <c r="M132" s="14" t="str">
        <f>+IFERROR(VLOOKUP(L132,DATOS!$E$2:$F$9,2,FALSE),"")</f>
        <v/>
      </c>
      <c r="N132" s="310"/>
      <c r="O132" s="308"/>
      <c r="P132" s="308"/>
      <c r="Q132" s="308"/>
      <c r="R132" s="305"/>
      <c r="S132" s="310"/>
      <c r="T132" s="310"/>
      <c r="U132" s="310"/>
      <c r="V132" s="310"/>
      <c r="W132" s="357"/>
      <c r="X132" s="316"/>
      <c r="Y132" s="310"/>
      <c r="Z132" s="310"/>
      <c r="AA132" s="310"/>
      <c r="AB132" s="310"/>
      <c r="AC132" s="310"/>
      <c r="AD132" s="310"/>
      <c r="AE132" s="310"/>
      <c r="AF132" s="310"/>
      <c r="AG132" s="310"/>
      <c r="AH132" s="310"/>
      <c r="AI132" s="357"/>
      <c r="AJ132" s="363"/>
      <c r="AK132" s="359"/>
      <c r="AL132" s="359"/>
      <c r="AM132" s="359"/>
      <c r="AN132" s="361"/>
    </row>
    <row r="133" spans="1:40">
      <c r="A133" s="316"/>
      <c r="B133" s="308"/>
      <c r="C133" s="313"/>
      <c r="D133" s="308"/>
      <c r="E133" s="305"/>
      <c r="F133" s="328"/>
      <c r="G133" s="308"/>
      <c r="H133" s="308"/>
      <c r="I133" s="305"/>
      <c r="J133" s="328"/>
      <c r="K133" s="308"/>
      <c r="L133" s="14"/>
      <c r="M133" s="14" t="str">
        <f>+IFERROR(VLOOKUP(L133,DATOS!$E$2:$F$9,2,FALSE),"")</f>
        <v/>
      </c>
      <c r="N133" s="310"/>
      <c r="O133" s="308"/>
      <c r="P133" s="308"/>
      <c r="Q133" s="308"/>
      <c r="R133" s="305"/>
      <c r="S133" s="310"/>
      <c r="T133" s="310"/>
      <c r="U133" s="310"/>
      <c r="V133" s="310"/>
      <c r="W133" s="357"/>
      <c r="X133" s="316"/>
      <c r="Y133" s="310"/>
      <c r="Z133" s="310"/>
      <c r="AA133" s="310"/>
      <c r="AB133" s="310"/>
      <c r="AC133" s="310"/>
      <c r="AD133" s="310"/>
      <c r="AE133" s="310"/>
      <c r="AF133" s="310"/>
      <c r="AG133" s="310"/>
      <c r="AH133" s="310"/>
      <c r="AI133" s="357"/>
      <c r="AJ133" s="363"/>
      <c r="AK133" s="359"/>
      <c r="AL133" s="359"/>
      <c r="AM133" s="359"/>
      <c r="AN133" s="361"/>
    </row>
    <row r="134" spans="1:40">
      <c r="A134" s="316"/>
      <c r="B134" s="308"/>
      <c r="C134" s="313"/>
      <c r="D134" s="308"/>
      <c r="E134" s="305"/>
      <c r="F134" s="328"/>
      <c r="G134" s="308"/>
      <c r="H134" s="308"/>
      <c r="I134" s="305"/>
      <c r="J134" s="328"/>
      <c r="K134" s="308"/>
      <c r="L134" s="14"/>
      <c r="M134" s="14" t="str">
        <f>+IFERROR(VLOOKUP(L134,DATOS!$E$2:$F$9,2,FALSE),"")</f>
        <v/>
      </c>
      <c r="N134" s="310"/>
      <c r="O134" s="308"/>
      <c r="P134" s="308"/>
      <c r="Q134" s="308"/>
      <c r="R134" s="305"/>
      <c r="S134" s="310"/>
      <c r="T134" s="310"/>
      <c r="U134" s="310"/>
      <c r="V134" s="310"/>
      <c r="W134" s="357"/>
      <c r="X134" s="316"/>
      <c r="Y134" s="310"/>
      <c r="Z134" s="310"/>
      <c r="AA134" s="310"/>
      <c r="AB134" s="310"/>
      <c r="AC134" s="310"/>
      <c r="AD134" s="310"/>
      <c r="AE134" s="310"/>
      <c r="AF134" s="310"/>
      <c r="AG134" s="310"/>
      <c r="AH134" s="310"/>
      <c r="AI134" s="357"/>
      <c r="AJ134" s="363"/>
      <c r="AK134" s="359"/>
      <c r="AL134" s="359"/>
      <c r="AM134" s="359"/>
      <c r="AN134" s="361"/>
    </row>
    <row r="135" spans="1:40">
      <c r="A135" s="316"/>
      <c r="B135" s="308"/>
      <c r="C135" s="313"/>
      <c r="D135" s="308"/>
      <c r="E135" s="305"/>
      <c r="F135" s="328"/>
      <c r="G135" s="308"/>
      <c r="H135" s="308"/>
      <c r="I135" s="305"/>
      <c r="J135" s="328"/>
      <c r="K135" s="308"/>
      <c r="L135" s="14"/>
      <c r="M135" s="14" t="str">
        <f>+IFERROR(VLOOKUP(L135,DATOS!$E$2:$F$9,2,FALSE),"")</f>
        <v/>
      </c>
      <c r="N135" s="310"/>
      <c r="O135" s="308"/>
      <c r="P135" s="308"/>
      <c r="Q135" s="308"/>
      <c r="R135" s="305"/>
      <c r="S135" s="310"/>
      <c r="T135" s="310"/>
      <c r="U135" s="310"/>
      <c r="V135" s="310"/>
      <c r="W135" s="357"/>
      <c r="X135" s="316"/>
      <c r="Y135" s="310"/>
      <c r="Z135" s="310"/>
      <c r="AA135" s="310"/>
      <c r="AB135" s="310"/>
      <c r="AC135" s="310"/>
      <c r="AD135" s="310"/>
      <c r="AE135" s="310"/>
      <c r="AF135" s="310"/>
      <c r="AG135" s="310"/>
      <c r="AH135" s="310"/>
      <c r="AI135" s="357"/>
      <c r="AJ135" s="363"/>
      <c r="AK135" s="359"/>
      <c r="AL135" s="359"/>
      <c r="AM135" s="359"/>
      <c r="AN135" s="361"/>
    </row>
    <row r="136" spans="1:40">
      <c r="A136" s="316"/>
      <c r="B136" s="308"/>
      <c r="C136" s="313"/>
      <c r="D136" s="308"/>
      <c r="E136" s="305"/>
      <c r="F136" s="328"/>
      <c r="G136" s="308"/>
      <c r="H136" s="308"/>
      <c r="I136" s="305"/>
      <c r="J136" s="328"/>
      <c r="K136" s="308"/>
      <c r="L136" s="14"/>
      <c r="M136" s="14" t="str">
        <f>+IFERROR(VLOOKUP(L136,DATOS!$E$2:$F$9,2,FALSE),"")</f>
        <v/>
      </c>
      <c r="N136" s="310"/>
      <c r="O136" s="308"/>
      <c r="P136" s="308"/>
      <c r="Q136" s="308"/>
      <c r="R136" s="305"/>
      <c r="S136" s="310"/>
      <c r="T136" s="310"/>
      <c r="U136" s="310"/>
      <c r="V136" s="310"/>
      <c r="W136" s="357"/>
      <c r="X136" s="316"/>
      <c r="Y136" s="310"/>
      <c r="Z136" s="310"/>
      <c r="AA136" s="310"/>
      <c r="AB136" s="310"/>
      <c r="AC136" s="310"/>
      <c r="AD136" s="310"/>
      <c r="AE136" s="310"/>
      <c r="AF136" s="310"/>
      <c r="AG136" s="310"/>
      <c r="AH136" s="310"/>
      <c r="AI136" s="357"/>
      <c r="AJ136" s="363"/>
      <c r="AK136" s="359"/>
      <c r="AL136" s="359"/>
      <c r="AM136" s="359"/>
      <c r="AN136" s="361"/>
    </row>
    <row r="137" spans="1:40">
      <c r="A137" s="316"/>
      <c r="B137" s="310"/>
      <c r="C137" s="313"/>
      <c r="D137" s="308"/>
      <c r="E137" s="305"/>
      <c r="F137" s="328"/>
      <c r="G137" s="308"/>
      <c r="H137" s="308"/>
      <c r="I137" s="305"/>
      <c r="J137" s="328"/>
      <c r="K137" s="308"/>
      <c r="L137" s="14"/>
      <c r="M137" s="14" t="str">
        <f>+IFERROR(VLOOKUP(L137,DATOS!$E$2:$F$9,2,FALSE),"")</f>
        <v/>
      </c>
      <c r="N137" s="310">
        <f>SUM(M137:M144)</f>
        <v>0</v>
      </c>
      <c r="O137" s="308"/>
      <c r="P137" s="308"/>
      <c r="Q137" s="308"/>
      <c r="R137" s="305"/>
      <c r="S137" s="310"/>
      <c r="T137" s="310"/>
      <c r="U137" s="310"/>
      <c r="V137" s="310"/>
      <c r="W137" s="357"/>
      <c r="X137" s="316"/>
      <c r="Y137" s="310"/>
      <c r="Z137" s="310"/>
      <c r="AA137" s="310"/>
      <c r="AB137" s="310"/>
      <c r="AC137" s="310"/>
      <c r="AD137" s="310"/>
      <c r="AE137" s="310"/>
      <c r="AF137" s="310"/>
      <c r="AG137" s="310"/>
      <c r="AH137" s="310"/>
      <c r="AI137" s="357"/>
      <c r="AJ137" s="363"/>
      <c r="AK137" s="359"/>
      <c r="AL137" s="359"/>
      <c r="AM137" s="359"/>
      <c r="AN137" s="361"/>
    </row>
    <row r="138" spans="1:40">
      <c r="A138" s="316"/>
      <c r="B138" s="310"/>
      <c r="C138" s="313"/>
      <c r="D138" s="308"/>
      <c r="E138" s="305"/>
      <c r="F138" s="328"/>
      <c r="G138" s="308"/>
      <c r="H138" s="308"/>
      <c r="I138" s="305"/>
      <c r="J138" s="328"/>
      <c r="K138" s="308"/>
      <c r="L138" s="14"/>
      <c r="M138" s="14" t="str">
        <f>+IFERROR(VLOOKUP(L138,DATOS!$E$2:$F$9,2,FALSE),"")</f>
        <v/>
      </c>
      <c r="N138" s="310"/>
      <c r="O138" s="308"/>
      <c r="P138" s="308"/>
      <c r="Q138" s="308"/>
      <c r="R138" s="305"/>
      <c r="S138" s="310"/>
      <c r="T138" s="310"/>
      <c r="U138" s="310"/>
      <c r="V138" s="310"/>
      <c r="W138" s="357"/>
      <c r="X138" s="316"/>
      <c r="Y138" s="310"/>
      <c r="Z138" s="310"/>
      <c r="AA138" s="310"/>
      <c r="AB138" s="310"/>
      <c r="AC138" s="310"/>
      <c r="AD138" s="310"/>
      <c r="AE138" s="310"/>
      <c r="AF138" s="310"/>
      <c r="AG138" s="310"/>
      <c r="AH138" s="310"/>
      <c r="AI138" s="357"/>
      <c r="AJ138" s="363"/>
      <c r="AK138" s="359"/>
      <c r="AL138" s="359"/>
      <c r="AM138" s="359"/>
      <c r="AN138" s="361"/>
    </row>
    <row r="139" spans="1:40">
      <c r="A139" s="316"/>
      <c r="B139" s="310"/>
      <c r="C139" s="313"/>
      <c r="D139" s="308"/>
      <c r="E139" s="305"/>
      <c r="F139" s="328"/>
      <c r="G139" s="308"/>
      <c r="H139" s="308"/>
      <c r="I139" s="305"/>
      <c r="J139" s="328"/>
      <c r="K139" s="308"/>
      <c r="L139" s="14"/>
      <c r="M139" s="14" t="str">
        <f>+IFERROR(VLOOKUP(L139,DATOS!$E$2:$F$9,2,FALSE),"")</f>
        <v/>
      </c>
      <c r="N139" s="310"/>
      <c r="O139" s="308"/>
      <c r="P139" s="308"/>
      <c r="Q139" s="308"/>
      <c r="R139" s="305"/>
      <c r="S139" s="310"/>
      <c r="T139" s="310"/>
      <c r="U139" s="310"/>
      <c r="V139" s="310"/>
      <c r="W139" s="357"/>
      <c r="X139" s="316"/>
      <c r="Y139" s="310"/>
      <c r="Z139" s="310"/>
      <c r="AA139" s="310"/>
      <c r="AB139" s="310"/>
      <c r="AC139" s="310"/>
      <c r="AD139" s="310"/>
      <c r="AE139" s="310"/>
      <c r="AF139" s="310"/>
      <c r="AG139" s="310"/>
      <c r="AH139" s="310"/>
      <c r="AI139" s="357"/>
      <c r="AJ139" s="363"/>
      <c r="AK139" s="359"/>
      <c r="AL139" s="359"/>
      <c r="AM139" s="359"/>
      <c r="AN139" s="361"/>
    </row>
    <row r="140" spans="1:40">
      <c r="A140" s="316"/>
      <c r="B140" s="310"/>
      <c r="C140" s="313"/>
      <c r="D140" s="308"/>
      <c r="E140" s="305"/>
      <c r="F140" s="328"/>
      <c r="G140" s="308"/>
      <c r="H140" s="308"/>
      <c r="I140" s="305"/>
      <c r="J140" s="328"/>
      <c r="K140" s="308"/>
      <c r="L140" s="14"/>
      <c r="M140" s="14" t="str">
        <f>+IFERROR(VLOOKUP(L140,DATOS!$E$2:$F$9,2,FALSE),"")</f>
        <v/>
      </c>
      <c r="N140" s="310"/>
      <c r="O140" s="308"/>
      <c r="P140" s="308"/>
      <c r="Q140" s="308"/>
      <c r="R140" s="305"/>
      <c r="S140" s="310"/>
      <c r="T140" s="310"/>
      <c r="U140" s="310"/>
      <c r="V140" s="310"/>
      <c r="W140" s="357"/>
      <c r="X140" s="316"/>
      <c r="Y140" s="310"/>
      <c r="Z140" s="310"/>
      <c r="AA140" s="310"/>
      <c r="AB140" s="310"/>
      <c r="AC140" s="310"/>
      <c r="AD140" s="310"/>
      <c r="AE140" s="310"/>
      <c r="AF140" s="310"/>
      <c r="AG140" s="310"/>
      <c r="AH140" s="310"/>
      <c r="AI140" s="357"/>
      <c r="AJ140" s="363"/>
      <c r="AK140" s="359"/>
      <c r="AL140" s="359"/>
      <c r="AM140" s="359"/>
      <c r="AN140" s="361"/>
    </row>
    <row r="141" spans="1:40">
      <c r="A141" s="316"/>
      <c r="B141" s="310"/>
      <c r="C141" s="313"/>
      <c r="D141" s="308"/>
      <c r="E141" s="305"/>
      <c r="F141" s="328"/>
      <c r="G141" s="308"/>
      <c r="H141" s="308"/>
      <c r="I141" s="305"/>
      <c r="J141" s="328"/>
      <c r="K141" s="308"/>
      <c r="L141" s="14"/>
      <c r="M141" s="14" t="str">
        <f>+IFERROR(VLOOKUP(L141,DATOS!$E$2:$F$9,2,FALSE),"")</f>
        <v/>
      </c>
      <c r="N141" s="310"/>
      <c r="O141" s="308"/>
      <c r="P141" s="308"/>
      <c r="Q141" s="308"/>
      <c r="R141" s="305"/>
      <c r="S141" s="310"/>
      <c r="T141" s="310"/>
      <c r="U141" s="310"/>
      <c r="V141" s="310"/>
      <c r="W141" s="357"/>
      <c r="X141" s="316"/>
      <c r="Y141" s="310"/>
      <c r="Z141" s="310"/>
      <c r="AA141" s="310"/>
      <c r="AB141" s="310"/>
      <c r="AC141" s="310"/>
      <c r="AD141" s="310"/>
      <c r="AE141" s="310"/>
      <c r="AF141" s="310"/>
      <c r="AG141" s="310"/>
      <c r="AH141" s="310"/>
      <c r="AI141" s="357"/>
      <c r="AJ141" s="363"/>
      <c r="AK141" s="359"/>
      <c r="AL141" s="359"/>
      <c r="AM141" s="359"/>
      <c r="AN141" s="361"/>
    </row>
    <row r="142" spans="1:40">
      <c r="A142" s="316"/>
      <c r="B142" s="310"/>
      <c r="C142" s="313"/>
      <c r="D142" s="308"/>
      <c r="E142" s="305"/>
      <c r="F142" s="328"/>
      <c r="G142" s="308"/>
      <c r="H142" s="308"/>
      <c r="I142" s="305"/>
      <c r="J142" s="328"/>
      <c r="K142" s="308"/>
      <c r="L142" s="14"/>
      <c r="M142" s="14" t="str">
        <f>+IFERROR(VLOOKUP(L142,DATOS!$E$2:$F$9,2,FALSE),"")</f>
        <v/>
      </c>
      <c r="N142" s="310"/>
      <c r="O142" s="308"/>
      <c r="P142" s="308"/>
      <c r="Q142" s="308"/>
      <c r="R142" s="305"/>
      <c r="S142" s="310"/>
      <c r="T142" s="310"/>
      <c r="U142" s="310"/>
      <c r="V142" s="310"/>
      <c r="W142" s="357"/>
      <c r="X142" s="316"/>
      <c r="Y142" s="310"/>
      <c r="Z142" s="310"/>
      <c r="AA142" s="310"/>
      <c r="AB142" s="310"/>
      <c r="AC142" s="310"/>
      <c r="AD142" s="310"/>
      <c r="AE142" s="310"/>
      <c r="AF142" s="310"/>
      <c r="AG142" s="310"/>
      <c r="AH142" s="310"/>
      <c r="AI142" s="357"/>
      <c r="AJ142" s="363"/>
      <c r="AK142" s="359"/>
      <c r="AL142" s="359"/>
      <c r="AM142" s="359"/>
      <c r="AN142" s="361"/>
    </row>
    <row r="143" spans="1:40">
      <c r="A143" s="316"/>
      <c r="B143" s="310"/>
      <c r="C143" s="313"/>
      <c r="D143" s="308"/>
      <c r="E143" s="305"/>
      <c r="F143" s="328"/>
      <c r="G143" s="308"/>
      <c r="H143" s="308"/>
      <c r="I143" s="305"/>
      <c r="J143" s="328"/>
      <c r="K143" s="308"/>
      <c r="L143" s="14"/>
      <c r="M143" s="14" t="str">
        <f>+IFERROR(VLOOKUP(L143,DATOS!$E$2:$F$9,2,FALSE),"")</f>
        <v/>
      </c>
      <c r="N143" s="310"/>
      <c r="O143" s="308"/>
      <c r="P143" s="308"/>
      <c r="Q143" s="308"/>
      <c r="R143" s="305"/>
      <c r="S143" s="310"/>
      <c r="T143" s="310"/>
      <c r="U143" s="310"/>
      <c r="V143" s="310"/>
      <c r="W143" s="357"/>
      <c r="X143" s="316"/>
      <c r="Y143" s="310"/>
      <c r="Z143" s="310"/>
      <c r="AA143" s="310"/>
      <c r="AB143" s="310"/>
      <c r="AC143" s="310"/>
      <c r="AD143" s="310"/>
      <c r="AE143" s="310"/>
      <c r="AF143" s="310"/>
      <c r="AG143" s="310"/>
      <c r="AH143" s="310"/>
      <c r="AI143" s="357"/>
      <c r="AJ143" s="363"/>
      <c r="AK143" s="359"/>
      <c r="AL143" s="359"/>
      <c r="AM143" s="359"/>
      <c r="AN143" s="361"/>
    </row>
    <row r="144" spans="1:40">
      <c r="A144" s="316"/>
      <c r="B144" s="310"/>
      <c r="C144" s="313"/>
      <c r="D144" s="308"/>
      <c r="E144" s="305"/>
      <c r="F144" s="328"/>
      <c r="G144" s="308"/>
      <c r="H144" s="308"/>
      <c r="I144" s="305"/>
      <c r="J144" s="328"/>
      <c r="K144" s="308"/>
      <c r="L144" s="14"/>
      <c r="M144" s="14" t="str">
        <f>+IFERROR(VLOOKUP(L144,DATOS!$E$2:$F$9,2,FALSE),"")</f>
        <v/>
      </c>
      <c r="N144" s="310"/>
      <c r="O144" s="308"/>
      <c r="P144" s="308"/>
      <c r="Q144" s="308"/>
      <c r="R144" s="305"/>
      <c r="S144" s="310"/>
      <c r="T144" s="310"/>
      <c r="U144" s="310"/>
      <c r="V144" s="310"/>
      <c r="W144" s="357"/>
      <c r="X144" s="316"/>
      <c r="Y144" s="310"/>
      <c r="Z144" s="310"/>
      <c r="AA144" s="310"/>
      <c r="AB144" s="310"/>
      <c r="AC144" s="310"/>
      <c r="AD144" s="310"/>
      <c r="AE144" s="310"/>
      <c r="AF144" s="310"/>
      <c r="AG144" s="310"/>
      <c r="AH144" s="310"/>
      <c r="AI144" s="357"/>
      <c r="AJ144" s="363"/>
      <c r="AK144" s="359"/>
      <c r="AL144" s="359"/>
      <c r="AM144" s="359"/>
      <c r="AN144" s="361"/>
    </row>
    <row r="145" spans="1:40">
      <c r="A145" s="316"/>
      <c r="B145" s="310"/>
      <c r="C145" s="313"/>
      <c r="D145" s="308"/>
      <c r="E145" s="305"/>
      <c r="F145" s="328"/>
      <c r="G145" s="308"/>
      <c r="H145" s="308"/>
      <c r="I145" s="305"/>
      <c r="J145" s="328"/>
      <c r="K145" s="308"/>
      <c r="L145" s="14"/>
      <c r="M145" s="14" t="str">
        <f>+IFERROR(VLOOKUP(L145,DATOS!$E$2:$F$9,2,FALSE),"")</f>
        <v/>
      </c>
      <c r="N145" s="310">
        <f>SUM(M145:M152)</f>
        <v>0</v>
      </c>
      <c r="O145" s="308"/>
      <c r="P145" s="308"/>
      <c r="Q145" s="308"/>
      <c r="R145" s="305"/>
      <c r="S145" s="310"/>
      <c r="T145" s="310"/>
      <c r="U145" s="310"/>
      <c r="V145" s="310"/>
      <c r="W145" s="357"/>
      <c r="X145" s="316"/>
      <c r="Y145" s="310"/>
      <c r="Z145" s="310"/>
      <c r="AA145" s="310"/>
      <c r="AB145" s="310"/>
      <c r="AC145" s="310"/>
      <c r="AD145" s="310"/>
      <c r="AE145" s="310"/>
      <c r="AF145" s="310"/>
      <c r="AG145" s="310"/>
      <c r="AH145" s="310"/>
      <c r="AI145" s="357"/>
      <c r="AJ145" s="363"/>
      <c r="AK145" s="359"/>
      <c r="AL145" s="359"/>
      <c r="AM145" s="359"/>
      <c r="AN145" s="361"/>
    </row>
    <row r="146" spans="1:40">
      <c r="A146" s="316"/>
      <c r="B146" s="310"/>
      <c r="C146" s="313"/>
      <c r="D146" s="308"/>
      <c r="E146" s="305"/>
      <c r="F146" s="328"/>
      <c r="G146" s="308"/>
      <c r="H146" s="308"/>
      <c r="I146" s="305"/>
      <c r="J146" s="328"/>
      <c r="K146" s="308"/>
      <c r="L146" s="14"/>
      <c r="M146" s="14" t="str">
        <f>+IFERROR(VLOOKUP(L146,DATOS!$E$2:$F$9,2,FALSE),"")</f>
        <v/>
      </c>
      <c r="N146" s="310"/>
      <c r="O146" s="308"/>
      <c r="P146" s="308"/>
      <c r="Q146" s="308"/>
      <c r="R146" s="305"/>
      <c r="S146" s="310"/>
      <c r="T146" s="310"/>
      <c r="U146" s="310"/>
      <c r="V146" s="310"/>
      <c r="W146" s="357"/>
      <c r="X146" s="316"/>
      <c r="Y146" s="310"/>
      <c r="Z146" s="310"/>
      <c r="AA146" s="310"/>
      <c r="AB146" s="310"/>
      <c r="AC146" s="310"/>
      <c r="AD146" s="310"/>
      <c r="AE146" s="310"/>
      <c r="AF146" s="310"/>
      <c r="AG146" s="310"/>
      <c r="AH146" s="310"/>
      <c r="AI146" s="357"/>
      <c r="AJ146" s="363"/>
      <c r="AK146" s="359"/>
      <c r="AL146" s="359"/>
      <c r="AM146" s="359"/>
      <c r="AN146" s="361"/>
    </row>
    <row r="147" spans="1:40">
      <c r="A147" s="316"/>
      <c r="B147" s="310"/>
      <c r="C147" s="313"/>
      <c r="D147" s="308"/>
      <c r="E147" s="305"/>
      <c r="F147" s="328"/>
      <c r="G147" s="308"/>
      <c r="H147" s="308"/>
      <c r="I147" s="305"/>
      <c r="J147" s="328"/>
      <c r="K147" s="308"/>
      <c r="L147" s="14"/>
      <c r="M147" s="14" t="str">
        <f>+IFERROR(VLOOKUP(L147,DATOS!$E$2:$F$9,2,FALSE),"")</f>
        <v/>
      </c>
      <c r="N147" s="310"/>
      <c r="O147" s="308"/>
      <c r="P147" s="308"/>
      <c r="Q147" s="308"/>
      <c r="R147" s="305"/>
      <c r="S147" s="310"/>
      <c r="T147" s="310"/>
      <c r="U147" s="310"/>
      <c r="V147" s="310"/>
      <c r="W147" s="357"/>
      <c r="X147" s="316"/>
      <c r="Y147" s="310"/>
      <c r="Z147" s="310"/>
      <c r="AA147" s="310"/>
      <c r="AB147" s="310"/>
      <c r="AC147" s="310"/>
      <c r="AD147" s="310"/>
      <c r="AE147" s="310"/>
      <c r="AF147" s="310"/>
      <c r="AG147" s="310"/>
      <c r="AH147" s="310"/>
      <c r="AI147" s="357"/>
      <c r="AJ147" s="363"/>
      <c r="AK147" s="359"/>
      <c r="AL147" s="359"/>
      <c r="AM147" s="359"/>
      <c r="AN147" s="361"/>
    </row>
    <row r="148" spans="1:40">
      <c r="A148" s="316"/>
      <c r="B148" s="310"/>
      <c r="C148" s="313"/>
      <c r="D148" s="308"/>
      <c r="E148" s="305"/>
      <c r="F148" s="328"/>
      <c r="G148" s="308"/>
      <c r="H148" s="308"/>
      <c r="I148" s="305"/>
      <c r="J148" s="328"/>
      <c r="K148" s="308"/>
      <c r="L148" s="14"/>
      <c r="M148" s="14" t="str">
        <f>+IFERROR(VLOOKUP(L148,DATOS!$E$2:$F$9,2,FALSE),"")</f>
        <v/>
      </c>
      <c r="N148" s="310"/>
      <c r="O148" s="308"/>
      <c r="P148" s="308"/>
      <c r="Q148" s="308"/>
      <c r="R148" s="305"/>
      <c r="S148" s="310"/>
      <c r="T148" s="310"/>
      <c r="U148" s="310"/>
      <c r="V148" s="310"/>
      <c r="W148" s="357"/>
      <c r="X148" s="316"/>
      <c r="Y148" s="310"/>
      <c r="Z148" s="310"/>
      <c r="AA148" s="310"/>
      <c r="AB148" s="310"/>
      <c r="AC148" s="310"/>
      <c r="AD148" s="310"/>
      <c r="AE148" s="310"/>
      <c r="AF148" s="310"/>
      <c r="AG148" s="310"/>
      <c r="AH148" s="310"/>
      <c r="AI148" s="357"/>
      <c r="AJ148" s="363"/>
      <c r="AK148" s="359"/>
      <c r="AL148" s="359"/>
      <c r="AM148" s="359"/>
      <c r="AN148" s="361"/>
    </row>
    <row r="149" spans="1:40">
      <c r="A149" s="316"/>
      <c r="B149" s="310"/>
      <c r="C149" s="313"/>
      <c r="D149" s="308"/>
      <c r="E149" s="305"/>
      <c r="F149" s="328"/>
      <c r="G149" s="308"/>
      <c r="H149" s="308"/>
      <c r="I149" s="305"/>
      <c r="J149" s="328"/>
      <c r="K149" s="308"/>
      <c r="L149" s="14"/>
      <c r="M149" s="14" t="str">
        <f>+IFERROR(VLOOKUP(L149,DATOS!$E$2:$F$9,2,FALSE),"")</f>
        <v/>
      </c>
      <c r="N149" s="310"/>
      <c r="O149" s="308"/>
      <c r="P149" s="308"/>
      <c r="Q149" s="308"/>
      <c r="R149" s="305"/>
      <c r="S149" s="310"/>
      <c r="T149" s="310"/>
      <c r="U149" s="310"/>
      <c r="V149" s="310"/>
      <c r="W149" s="357"/>
      <c r="X149" s="316"/>
      <c r="Y149" s="310"/>
      <c r="Z149" s="310"/>
      <c r="AA149" s="310"/>
      <c r="AB149" s="310"/>
      <c r="AC149" s="310"/>
      <c r="AD149" s="310"/>
      <c r="AE149" s="310"/>
      <c r="AF149" s="310"/>
      <c r="AG149" s="310"/>
      <c r="AH149" s="310"/>
      <c r="AI149" s="357"/>
      <c r="AJ149" s="363"/>
      <c r="AK149" s="359"/>
      <c r="AL149" s="359"/>
      <c r="AM149" s="359"/>
      <c r="AN149" s="361"/>
    </row>
    <row r="150" spans="1:40">
      <c r="A150" s="316"/>
      <c r="B150" s="310"/>
      <c r="C150" s="313"/>
      <c r="D150" s="308"/>
      <c r="E150" s="305"/>
      <c r="F150" s="328"/>
      <c r="G150" s="308"/>
      <c r="H150" s="308"/>
      <c r="I150" s="305"/>
      <c r="J150" s="328"/>
      <c r="K150" s="308"/>
      <c r="L150" s="14"/>
      <c r="M150" s="14" t="str">
        <f>+IFERROR(VLOOKUP(L150,DATOS!$E$2:$F$9,2,FALSE),"")</f>
        <v/>
      </c>
      <c r="N150" s="310"/>
      <c r="O150" s="308"/>
      <c r="P150" s="308"/>
      <c r="Q150" s="308"/>
      <c r="R150" s="305"/>
      <c r="S150" s="310"/>
      <c r="T150" s="310"/>
      <c r="U150" s="310"/>
      <c r="V150" s="310"/>
      <c r="W150" s="357"/>
      <c r="X150" s="316"/>
      <c r="Y150" s="310"/>
      <c r="Z150" s="310"/>
      <c r="AA150" s="310"/>
      <c r="AB150" s="310"/>
      <c r="AC150" s="310"/>
      <c r="AD150" s="310"/>
      <c r="AE150" s="310"/>
      <c r="AF150" s="310"/>
      <c r="AG150" s="310"/>
      <c r="AH150" s="310"/>
      <c r="AI150" s="357"/>
      <c r="AJ150" s="363"/>
      <c r="AK150" s="359"/>
      <c r="AL150" s="359"/>
      <c r="AM150" s="359"/>
      <c r="AN150" s="361"/>
    </row>
    <row r="151" spans="1:40">
      <c r="A151" s="316"/>
      <c r="B151" s="310"/>
      <c r="C151" s="313"/>
      <c r="D151" s="308"/>
      <c r="E151" s="305"/>
      <c r="F151" s="328"/>
      <c r="G151" s="308"/>
      <c r="H151" s="308"/>
      <c r="I151" s="305"/>
      <c r="J151" s="328"/>
      <c r="K151" s="308"/>
      <c r="L151" s="14"/>
      <c r="M151" s="14" t="str">
        <f>+IFERROR(VLOOKUP(L151,DATOS!$E$2:$F$9,2,FALSE),"")</f>
        <v/>
      </c>
      <c r="N151" s="310"/>
      <c r="O151" s="308"/>
      <c r="P151" s="308"/>
      <c r="Q151" s="308"/>
      <c r="R151" s="305"/>
      <c r="S151" s="310"/>
      <c r="T151" s="310"/>
      <c r="U151" s="310"/>
      <c r="V151" s="310"/>
      <c r="W151" s="357"/>
      <c r="X151" s="316"/>
      <c r="Y151" s="310"/>
      <c r="Z151" s="310"/>
      <c r="AA151" s="310"/>
      <c r="AB151" s="310"/>
      <c r="AC151" s="310"/>
      <c r="AD151" s="310"/>
      <c r="AE151" s="310"/>
      <c r="AF151" s="310"/>
      <c r="AG151" s="310"/>
      <c r="AH151" s="310"/>
      <c r="AI151" s="357"/>
      <c r="AJ151" s="363"/>
      <c r="AK151" s="359"/>
      <c r="AL151" s="359"/>
      <c r="AM151" s="359"/>
      <c r="AN151" s="361"/>
    </row>
    <row r="152" spans="1:40" ht="16" thickBot="1">
      <c r="A152" s="317"/>
      <c r="B152" s="311"/>
      <c r="C152" s="314"/>
      <c r="D152" s="309"/>
      <c r="E152" s="306"/>
      <c r="F152" s="355"/>
      <c r="G152" s="309"/>
      <c r="H152" s="309"/>
      <c r="I152" s="306"/>
      <c r="J152" s="355"/>
      <c r="K152" s="309"/>
      <c r="L152" s="16"/>
      <c r="M152" s="16" t="str">
        <f>+IFERROR(VLOOKUP(L152,DATOS!$E$2:$F$9,2,FALSE),"")</f>
        <v/>
      </c>
      <c r="N152" s="311"/>
      <c r="O152" s="309"/>
      <c r="P152" s="309"/>
      <c r="Q152" s="309"/>
      <c r="R152" s="306"/>
      <c r="S152" s="311"/>
      <c r="T152" s="311"/>
      <c r="U152" s="311"/>
      <c r="V152" s="311"/>
      <c r="W152" s="364"/>
      <c r="X152" s="317"/>
      <c r="Y152" s="311"/>
      <c r="Z152" s="311"/>
      <c r="AA152" s="311"/>
      <c r="AB152" s="311"/>
      <c r="AC152" s="311"/>
      <c r="AD152" s="311"/>
      <c r="AE152" s="311"/>
      <c r="AF152" s="311"/>
      <c r="AG152" s="311"/>
      <c r="AH152" s="311"/>
      <c r="AI152" s="364"/>
      <c r="AJ152" s="365"/>
      <c r="AK152" s="366"/>
      <c r="AL152" s="366"/>
      <c r="AM152" s="366"/>
      <c r="AN152" s="367"/>
    </row>
    <row r="153" spans="1:40">
      <c r="A153" s="315">
        <v>7</v>
      </c>
      <c r="B153" s="307"/>
      <c r="C153" s="312"/>
      <c r="D153" s="307"/>
      <c r="E153" s="304"/>
      <c r="F153" s="327"/>
      <c r="G153" s="307"/>
      <c r="H153" s="307"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304" t="str">
        <f>IF(EXACT(H153,"Baja"),"Asumir el Riesgo",IF(EXACT(H153,"Moderada"),"Asumir el Riesgo, Reducir el Riesgo",IF(EXACT(H153,"Alta"),"Asumir el Riesgo, Evitar, Compartir o Transferir",IF(EXACT(H153,"Extrema"),"Reducir el Riesgo, Evitar, Compartir o Transferir",""))))</f>
        <v/>
      </c>
      <c r="J153" s="327"/>
      <c r="K153" s="307"/>
      <c r="L153" s="15"/>
      <c r="M153" s="15" t="str">
        <f>+IFERROR(VLOOKUP(L153,DATOS!$E$2:$F$9,2,FALSE),"")</f>
        <v/>
      </c>
      <c r="N153" s="331">
        <f>SUM(M153:M160)</f>
        <v>0</v>
      </c>
      <c r="O153" s="307" t="s">
        <v>37</v>
      </c>
      <c r="P153" s="307" t="s">
        <v>45</v>
      </c>
      <c r="Q153" s="307"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304" t="str">
        <f>IF(EXACT(Q153,"Baja"),"Asumir el Riesgo",IF(EXACT(Q153,"Moderada"),"Asumir el Riesgo, Reducir el Riesgo",IF(EXACT(Q153,"Alta"),"Asumir el Riesgo, Evitar, Compartir o Transferir",IF(EXACT(Q153,"Extrema"),"Reducir el Riesgo, Evitar, Compartir o Transferir",""))))</f>
        <v>Asumir el Riesgo, Evitar, Compartir o Transferir</v>
      </c>
      <c r="S153" s="331"/>
      <c r="T153" s="331"/>
      <c r="U153" s="331"/>
      <c r="V153" s="331"/>
      <c r="W153" s="356"/>
      <c r="X153" s="315"/>
      <c r="Y153" s="331"/>
      <c r="Z153" s="331"/>
      <c r="AA153" s="331"/>
      <c r="AB153" s="331"/>
      <c r="AC153" s="331"/>
      <c r="AD153" s="331"/>
      <c r="AE153" s="331"/>
      <c r="AF153" s="331"/>
      <c r="AG153" s="331"/>
      <c r="AH153" s="331"/>
      <c r="AI153" s="356"/>
      <c r="AJ153" s="362"/>
      <c r="AK153" s="358"/>
      <c r="AL153" s="358"/>
      <c r="AM153" s="358"/>
      <c r="AN153" s="360"/>
    </row>
    <row r="154" spans="1:40">
      <c r="A154" s="316"/>
      <c r="B154" s="308"/>
      <c r="C154" s="313"/>
      <c r="D154" s="308"/>
      <c r="E154" s="305"/>
      <c r="F154" s="328"/>
      <c r="G154" s="308"/>
      <c r="H154" s="308"/>
      <c r="I154" s="305"/>
      <c r="J154" s="328"/>
      <c r="K154" s="308"/>
      <c r="L154" s="14"/>
      <c r="M154" s="14" t="str">
        <f>+IFERROR(VLOOKUP(L154,DATOS!$E$2:$F$9,2,FALSE),"")</f>
        <v/>
      </c>
      <c r="N154" s="310"/>
      <c r="O154" s="308"/>
      <c r="P154" s="308"/>
      <c r="Q154" s="308"/>
      <c r="R154" s="305"/>
      <c r="S154" s="310"/>
      <c r="T154" s="310"/>
      <c r="U154" s="310"/>
      <c r="V154" s="310"/>
      <c r="W154" s="357"/>
      <c r="X154" s="316"/>
      <c r="Y154" s="310"/>
      <c r="Z154" s="310"/>
      <c r="AA154" s="310"/>
      <c r="AB154" s="310"/>
      <c r="AC154" s="310"/>
      <c r="AD154" s="310"/>
      <c r="AE154" s="310"/>
      <c r="AF154" s="310"/>
      <c r="AG154" s="310"/>
      <c r="AH154" s="310"/>
      <c r="AI154" s="357"/>
      <c r="AJ154" s="363"/>
      <c r="AK154" s="359"/>
      <c r="AL154" s="359"/>
      <c r="AM154" s="359"/>
      <c r="AN154" s="361"/>
    </row>
    <row r="155" spans="1:40">
      <c r="A155" s="316"/>
      <c r="B155" s="308"/>
      <c r="C155" s="313"/>
      <c r="D155" s="308"/>
      <c r="E155" s="305"/>
      <c r="F155" s="328"/>
      <c r="G155" s="308"/>
      <c r="H155" s="308"/>
      <c r="I155" s="305"/>
      <c r="J155" s="328"/>
      <c r="K155" s="308"/>
      <c r="L155" s="14"/>
      <c r="M155" s="14" t="str">
        <f>+IFERROR(VLOOKUP(L155,DATOS!$E$2:$F$9,2,FALSE),"")</f>
        <v/>
      </c>
      <c r="N155" s="310"/>
      <c r="O155" s="308"/>
      <c r="P155" s="308"/>
      <c r="Q155" s="308"/>
      <c r="R155" s="305"/>
      <c r="S155" s="310"/>
      <c r="T155" s="310"/>
      <c r="U155" s="310"/>
      <c r="V155" s="310"/>
      <c r="W155" s="357"/>
      <c r="X155" s="316"/>
      <c r="Y155" s="310"/>
      <c r="Z155" s="310"/>
      <c r="AA155" s="310"/>
      <c r="AB155" s="310"/>
      <c r="AC155" s="310"/>
      <c r="AD155" s="310"/>
      <c r="AE155" s="310"/>
      <c r="AF155" s="310"/>
      <c r="AG155" s="310"/>
      <c r="AH155" s="310"/>
      <c r="AI155" s="357"/>
      <c r="AJ155" s="363"/>
      <c r="AK155" s="359"/>
      <c r="AL155" s="359"/>
      <c r="AM155" s="359"/>
      <c r="AN155" s="361"/>
    </row>
    <row r="156" spans="1:40">
      <c r="A156" s="316"/>
      <c r="B156" s="308"/>
      <c r="C156" s="313"/>
      <c r="D156" s="308"/>
      <c r="E156" s="305"/>
      <c r="F156" s="328"/>
      <c r="G156" s="308"/>
      <c r="H156" s="308"/>
      <c r="I156" s="305"/>
      <c r="J156" s="328"/>
      <c r="K156" s="308"/>
      <c r="L156" s="14"/>
      <c r="M156" s="14" t="str">
        <f>+IFERROR(VLOOKUP(L156,DATOS!$E$2:$F$9,2,FALSE),"")</f>
        <v/>
      </c>
      <c r="N156" s="310"/>
      <c r="O156" s="308"/>
      <c r="P156" s="308"/>
      <c r="Q156" s="308"/>
      <c r="R156" s="305"/>
      <c r="S156" s="310"/>
      <c r="T156" s="310"/>
      <c r="U156" s="310"/>
      <c r="V156" s="310"/>
      <c r="W156" s="357"/>
      <c r="X156" s="316"/>
      <c r="Y156" s="310"/>
      <c r="Z156" s="310"/>
      <c r="AA156" s="310"/>
      <c r="AB156" s="310"/>
      <c r="AC156" s="310"/>
      <c r="AD156" s="310"/>
      <c r="AE156" s="310"/>
      <c r="AF156" s="310"/>
      <c r="AG156" s="310"/>
      <c r="AH156" s="310"/>
      <c r="AI156" s="357"/>
      <c r="AJ156" s="363"/>
      <c r="AK156" s="359"/>
      <c r="AL156" s="359"/>
      <c r="AM156" s="359"/>
      <c r="AN156" s="361"/>
    </row>
    <row r="157" spans="1:40">
      <c r="A157" s="316"/>
      <c r="B157" s="308"/>
      <c r="C157" s="313"/>
      <c r="D157" s="308"/>
      <c r="E157" s="305"/>
      <c r="F157" s="328"/>
      <c r="G157" s="308"/>
      <c r="H157" s="308"/>
      <c r="I157" s="305"/>
      <c r="J157" s="328"/>
      <c r="K157" s="308"/>
      <c r="L157" s="14"/>
      <c r="M157" s="14" t="str">
        <f>+IFERROR(VLOOKUP(L157,DATOS!$E$2:$F$9,2,FALSE),"")</f>
        <v/>
      </c>
      <c r="N157" s="310"/>
      <c r="O157" s="308"/>
      <c r="P157" s="308"/>
      <c r="Q157" s="308"/>
      <c r="R157" s="305"/>
      <c r="S157" s="310"/>
      <c r="T157" s="310"/>
      <c r="U157" s="310"/>
      <c r="V157" s="310"/>
      <c r="W157" s="357"/>
      <c r="X157" s="316"/>
      <c r="Y157" s="310"/>
      <c r="Z157" s="310"/>
      <c r="AA157" s="310"/>
      <c r="AB157" s="310"/>
      <c r="AC157" s="310"/>
      <c r="AD157" s="310"/>
      <c r="AE157" s="310"/>
      <c r="AF157" s="310"/>
      <c r="AG157" s="310"/>
      <c r="AH157" s="310"/>
      <c r="AI157" s="357"/>
      <c r="AJ157" s="363"/>
      <c r="AK157" s="359"/>
      <c r="AL157" s="359"/>
      <c r="AM157" s="359"/>
      <c r="AN157" s="361"/>
    </row>
    <row r="158" spans="1:40">
      <c r="A158" s="316"/>
      <c r="B158" s="308"/>
      <c r="C158" s="313"/>
      <c r="D158" s="308"/>
      <c r="E158" s="305"/>
      <c r="F158" s="328"/>
      <c r="G158" s="308"/>
      <c r="H158" s="308"/>
      <c r="I158" s="305"/>
      <c r="J158" s="328"/>
      <c r="K158" s="308"/>
      <c r="L158" s="14"/>
      <c r="M158" s="14" t="str">
        <f>+IFERROR(VLOOKUP(L158,DATOS!$E$2:$F$9,2,FALSE),"")</f>
        <v/>
      </c>
      <c r="N158" s="310"/>
      <c r="O158" s="308"/>
      <c r="P158" s="308"/>
      <c r="Q158" s="308"/>
      <c r="R158" s="305"/>
      <c r="S158" s="310"/>
      <c r="T158" s="310"/>
      <c r="U158" s="310"/>
      <c r="V158" s="310"/>
      <c r="W158" s="357"/>
      <c r="X158" s="316"/>
      <c r="Y158" s="310"/>
      <c r="Z158" s="310"/>
      <c r="AA158" s="310"/>
      <c r="AB158" s="310"/>
      <c r="AC158" s="310"/>
      <c r="AD158" s="310"/>
      <c r="AE158" s="310"/>
      <c r="AF158" s="310"/>
      <c r="AG158" s="310"/>
      <c r="AH158" s="310"/>
      <c r="AI158" s="357"/>
      <c r="AJ158" s="363"/>
      <c r="AK158" s="359"/>
      <c r="AL158" s="359"/>
      <c r="AM158" s="359"/>
      <c r="AN158" s="361"/>
    </row>
    <row r="159" spans="1:40">
      <c r="A159" s="316"/>
      <c r="B159" s="308"/>
      <c r="C159" s="313"/>
      <c r="D159" s="308"/>
      <c r="E159" s="305"/>
      <c r="F159" s="328"/>
      <c r="G159" s="308"/>
      <c r="H159" s="308"/>
      <c r="I159" s="305"/>
      <c r="J159" s="328"/>
      <c r="K159" s="308"/>
      <c r="L159" s="14"/>
      <c r="M159" s="14" t="str">
        <f>+IFERROR(VLOOKUP(L159,DATOS!$E$2:$F$9,2,FALSE),"")</f>
        <v/>
      </c>
      <c r="N159" s="310"/>
      <c r="O159" s="308"/>
      <c r="P159" s="308"/>
      <c r="Q159" s="308"/>
      <c r="R159" s="305"/>
      <c r="S159" s="310"/>
      <c r="T159" s="310"/>
      <c r="U159" s="310"/>
      <c r="V159" s="310"/>
      <c r="W159" s="357"/>
      <c r="X159" s="316"/>
      <c r="Y159" s="310"/>
      <c r="Z159" s="310"/>
      <c r="AA159" s="310"/>
      <c r="AB159" s="310"/>
      <c r="AC159" s="310"/>
      <c r="AD159" s="310"/>
      <c r="AE159" s="310"/>
      <c r="AF159" s="310"/>
      <c r="AG159" s="310"/>
      <c r="AH159" s="310"/>
      <c r="AI159" s="357"/>
      <c r="AJ159" s="363"/>
      <c r="AK159" s="359"/>
      <c r="AL159" s="359"/>
      <c r="AM159" s="359"/>
      <c r="AN159" s="361"/>
    </row>
    <row r="160" spans="1:40">
      <c r="A160" s="316"/>
      <c r="B160" s="308"/>
      <c r="C160" s="313"/>
      <c r="D160" s="308"/>
      <c r="E160" s="305"/>
      <c r="F160" s="328"/>
      <c r="G160" s="308"/>
      <c r="H160" s="308"/>
      <c r="I160" s="305"/>
      <c r="J160" s="328"/>
      <c r="K160" s="308"/>
      <c r="L160" s="14"/>
      <c r="M160" s="14" t="str">
        <f>+IFERROR(VLOOKUP(L160,DATOS!$E$2:$F$9,2,FALSE),"")</f>
        <v/>
      </c>
      <c r="N160" s="310"/>
      <c r="O160" s="308"/>
      <c r="P160" s="308"/>
      <c r="Q160" s="308"/>
      <c r="R160" s="305"/>
      <c r="S160" s="310"/>
      <c r="T160" s="310"/>
      <c r="U160" s="310"/>
      <c r="V160" s="310"/>
      <c r="W160" s="357"/>
      <c r="X160" s="316"/>
      <c r="Y160" s="310"/>
      <c r="Z160" s="310"/>
      <c r="AA160" s="310"/>
      <c r="AB160" s="310"/>
      <c r="AC160" s="310"/>
      <c r="AD160" s="310"/>
      <c r="AE160" s="310"/>
      <c r="AF160" s="310"/>
      <c r="AG160" s="310"/>
      <c r="AH160" s="310"/>
      <c r="AI160" s="357"/>
      <c r="AJ160" s="363"/>
      <c r="AK160" s="359"/>
      <c r="AL160" s="359"/>
      <c r="AM160" s="359"/>
      <c r="AN160" s="361"/>
    </row>
    <row r="161" spans="1:40">
      <c r="A161" s="316"/>
      <c r="B161" s="310"/>
      <c r="C161" s="313"/>
      <c r="D161" s="308"/>
      <c r="E161" s="305"/>
      <c r="F161" s="328"/>
      <c r="G161" s="308"/>
      <c r="H161" s="308"/>
      <c r="I161" s="305"/>
      <c r="J161" s="328"/>
      <c r="K161" s="308"/>
      <c r="L161" s="14"/>
      <c r="M161" s="14" t="str">
        <f>+IFERROR(VLOOKUP(L161,DATOS!$E$2:$F$9,2,FALSE),"")</f>
        <v/>
      </c>
      <c r="N161" s="310">
        <f>SUM(M161:M168)</f>
        <v>0</v>
      </c>
      <c r="O161" s="308"/>
      <c r="P161" s="308"/>
      <c r="Q161" s="308"/>
      <c r="R161" s="305"/>
      <c r="S161" s="310"/>
      <c r="T161" s="310"/>
      <c r="U161" s="310"/>
      <c r="V161" s="310"/>
      <c r="W161" s="357"/>
      <c r="X161" s="316"/>
      <c r="Y161" s="310"/>
      <c r="Z161" s="310"/>
      <c r="AA161" s="310"/>
      <c r="AB161" s="310"/>
      <c r="AC161" s="310"/>
      <c r="AD161" s="310"/>
      <c r="AE161" s="310"/>
      <c r="AF161" s="310"/>
      <c r="AG161" s="310"/>
      <c r="AH161" s="310"/>
      <c r="AI161" s="357"/>
      <c r="AJ161" s="363"/>
      <c r="AK161" s="359"/>
      <c r="AL161" s="359"/>
      <c r="AM161" s="359"/>
      <c r="AN161" s="361"/>
    </row>
    <row r="162" spans="1:40">
      <c r="A162" s="316"/>
      <c r="B162" s="310"/>
      <c r="C162" s="313"/>
      <c r="D162" s="308"/>
      <c r="E162" s="305"/>
      <c r="F162" s="328"/>
      <c r="G162" s="308"/>
      <c r="H162" s="308"/>
      <c r="I162" s="305"/>
      <c r="J162" s="328"/>
      <c r="K162" s="308"/>
      <c r="L162" s="14"/>
      <c r="M162" s="14" t="str">
        <f>+IFERROR(VLOOKUP(L162,DATOS!$E$2:$F$9,2,FALSE),"")</f>
        <v/>
      </c>
      <c r="N162" s="310"/>
      <c r="O162" s="308"/>
      <c r="P162" s="308"/>
      <c r="Q162" s="308"/>
      <c r="R162" s="305"/>
      <c r="S162" s="310"/>
      <c r="T162" s="310"/>
      <c r="U162" s="310"/>
      <c r="V162" s="310"/>
      <c r="W162" s="357"/>
      <c r="X162" s="316"/>
      <c r="Y162" s="310"/>
      <c r="Z162" s="310"/>
      <c r="AA162" s="310"/>
      <c r="AB162" s="310"/>
      <c r="AC162" s="310"/>
      <c r="AD162" s="310"/>
      <c r="AE162" s="310"/>
      <c r="AF162" s="310"/>
      <c r="AG162" s="310"/>
      <c r="AH162" s="310"/>
      <c r="AI162" s="357"/>
      <c r="AJ162" s="363"/>
      <c r="AK162" s="359"/>
      <c r="AL162" s="359"/>
      <c r="AM162" s="359"/>
      <c r="AN162" s="361"/>
    </row>
    <row r="163" spans="1:40">
      <c r="A163" s="316"/>
      <c r="B163" s="310"/>
      <c r="C163" s="313"/>
      <c r="D163" s="308"/>
      <c r="E163" s="305"/>
      <c r="F163" s="328"/>
      <c r="G163" s="308"/>
      <c r="H163" s="308"/>
      <c r="I163" s="305"/>
      <c r="J163" s="328"/>
      <c r="K163" s="308"/>
      <c r="L163" s="14"/>
      <c r="M163" s="14" t="str">
        <f>+IFERROR(VLOOKUP(L163,DATOS!$E$2:$F$9,2,FALSE),"")</f>
        <v/>
      </c>
      <c r="N163" s="310"/>
      <c r="O163" s="308"/>
      <c r="P163" s="308"/>
      <c r="Q163" s="308"/>
      <c r="R163" s="305"/>
      <c r="S163" s="310"/>
      <c r="T163" s="310"/>
      <c r="U163" s="310"/>
      <c r="V163" s="310"/>
      <c r="W163" s="357"/>
      <c r="X163" s="316"/>
      <c r="Y163" s="310"/>
      <c r="Z163" s="310"/>
      <c r="AA163" s="310"/>
      <c r="AB163" s="310"/>
      <c r="AC163" s="310"/>
      <c r="AD163" s="310"/>
      <c r="AE163" s="310"/>
      <c r="AF163" s="310"/>
      <c r="AG163" s="310"/>
      <c r="AH163" s="310"/>
      <c r="AI163" s="357"/>
      <c r="AJ163" s="363"/>
      <c r="AK163" s="359"/>
      <c r="AL163" s="359"/>
      <c r="AM163" s="359"/>
      <c r="AN163" s="361"/>
    </row>
    <row r="164" spans="1:40">
      <c r="A164" s="316"/>
      <c r="B164" s="310"/>
      <c r="C164" s="313"/>
      <c r="D164" s="308"/>
      <c r="E164" s="305"/>
      <c r="F164" s="328"/>
      <c r="G164" s="308"/>
      <c r="H164" s="308"/>
      <c r="I164" s="305"/>
      <c r="J164" s="328"/>
      <c r="K164" s="308"/>
      <c r="L164" s="14"/>
      <c r="M164" s="14" t="str">
        <f>+IFERROR(VLOOKUP(L164,DATOS!$E$2:$F$9,2,FALSE),"")</f>
        <v/>
      </c>
      <c r="N164" s="310"/>
      <c r="O164" s="308"/>
      <c r="P164" s="308"/>
      <c r="Q164" s="308"/>
      <c r="R164" s="305"/>
      <c r="S164" s="310"/>
      <c r="T164" s="310"/>
      <c r="U164" s="310"/>
      <c r="V164" s="310"/>
      <c r="W164" s="357"/>
      <c r="X164" s="316"/>
      <c r="Y164" s="310"/>
      <c r="Z164" s="310"/>
      <c r="AA164" s="310"/>
      <c r="AB164" s="310"/>
      <c r="AC164" s="310"/>
      <c r="AD164" s="310"/>
      <c r="AE164" s="310"/>
      <c r="AF164" s="310"/>
      <c r="AG164" s="310"/>
      <c r="AH164" s="310"/>
      <c r="AI164" s="357"/>
      <c r="AJ164" s="363"/>
      <c r="AK164" s="359"/>
      <c r="AL164" s="359"/>
      <c r="AM164" s="359"/>
      <c r="AN164" s="361"/>
    </row>
    <row r="165" spans="1:40">
      <c r="A165" s="316"/>
      <c r="B165" s="310"/>
      <c r="C165" s="313"/>
      <c r="D165" s="308"/>
      <c r="E165" s="305"/>
      <c r="F165" s="328"/>
      <c r="G165" s="308"/>
      <c r="H165" s="308"/>
      <c r="I165" s="305"/>
      <c r="J165" s="328"/>
      <c r="K165" s="308"/>
      <c r="L165" s="14"/>
      <c r="M165" s="14" t="str">
        <f>+IFERROR(VLOOKUP(L165,DATOS!$E$2:$F$9,2,FALSE),"")</f>
        <v/>
      </c>
      <c r="N165" s="310"/>
      <c r="O165" s="308"/>
      <c r="P165" s="308"/>
      <c r="Q165" s="308"/>
      <c r="R165" s="305"/>
      <c r="S165" s="310"/>
      <c r="T165" s="310"/>
      <c r="U165" s="310"/>
      <c r="V165" s="310"/>
      <c r="W165" s="357"/>
      <c r="X165" s="316"/>
      <c r="Y165" s="310"/>
      <c r="Z165" s="310"/>
      <c r="AA165" s="310"/>
      <c r="AB165" s="310"/>
      <c r="AC165" s="310"/>
      <c r="AD165" s="310"/>
      <c r="AE165" s="310"/>
      <c r="AF165" s="310"/>
      <c r="AG165" s="310"/>
      <c r="AH165" s="310"/>
      <c r="AI165" s="357"/>
      <c r="AJ165" s="363"/>
      <c r="AK165" s="359"/>
      <c r="AL165" s="359"/>
      <c r="AM165" s="359"/>
      <c r="AN165" s="361"/>
    </row>
    <row r="166" spans="1:40">
      <c r="A166" s="316"/>
      <c r="B166" s="310"/>
      <c r="C166" s="313"/>
      <c r="D166" s="308"/>
      <c r="E166" s="305"/>
      <c r="F166" s="328"/>
      <c r="G166" s="308"/>
      <c r="H166" s="308"/>
      <c r="I166" s="305"/>
      <c r="J166" s="328"/>
      <c r="K166" s="308"/>
      <c r="L166" s="14"/>
      <c r="M166" s="14" t="str">
        <f>+IFERROR(VLOOKUP(L166,DATOS!$E$2:$F$9,2,FALSE),"")</f>
        <v/>
      </c>
      <c r="N166" s="310"/>
      <c r="O166" s="308"/>
      <c r="P166" s="308"/>
      <c r="Q166" s="308"/>
      <c r="R166" s="305"/>
      <c r="S166" s="310"/>
      <c r="T166" s="310"/>
      <c r="U166" s="310"/>
      <c r="V166" s="310"/>
      <c r="W166" s="357"/>
      <c r="X166" s="316"/>
      <c r="Y166" s="310"/>
      <c r="Z166" s="310"/>
      <c r="AA166" s="310"/>
      <c r="AB166" s="310"/>
      <c r="AC166" s="310"/>
      <c r="AD166" s="310"/>
      <c r="AE166" s="310"/>
      <c r="AF166" s="310"/>
      <c r="AG166" s="310"/>
      <c r="AH166" s="310"/>
      <c r="AI166" s="357"/>
      <c r="AJ166" s="363"/>
      <c r="AK166" s="359"/>
      <c r="AL166" s="359"/>
      <c r="AM166" s="359"/>
      <c r="AN166" s="361"/>
    </row>
    <row r="167" spans="1:40">
      <c r="A167" s="316"/>
      <c r="B167" s="310"/>
      <c r="C167" s="313"/>
      <c r="D167" s="308"/>
      <c r="E167" s="305"/>
      <c r="F167" s="328"/>
      <c r="G167" s="308"/>
      <c r="H167" s="308"/>
      <c r="I167" s="305"/>
      <c r="J167" s="328"/>
      <c r="K167" s="308"/>
      <c r="L167" s="14"/>
      <c r="M167" s="14" t="str">
        <f>+IFERROR(VLOOKUP(L167,DATOS!$E$2:$F$9,2,FALSE),"")</f>
        <v/>
      </c>
      <c r="N167" s="310"/>
      <c r="O167" s="308"/>
      <c r="P167" s="308"/>
      <c r="Q167" s="308"/>
      <c r="R167" s="305"/>
      <c r="S167" s="310"/>
      <c r="T167" s="310"/>
      <c r="U167" s="310"/>
      <c r="V167" s="310"/>
      <c r="W167" s="357"/>
      <c r="X167" s="316"/>
      <c r="Y167" s="310"/>
      <c r="Z167" s="310"/>
      <c r="AA167" s="310"/>
      <c r="AB167" s="310"/>
      <c r="AC167" s="310"/>
      <c r="AD167" s="310"/>
      <c r="AE167" s="310"/>
      <c r="AF167" s="310"/>
      <c r="AG167" s="310"/>
      <c r="AH167" s="310"/>
      <c r="AI167" s="357"/>
      <c r="AJ167" s="363"/>
      <c r="AK167" s="359"/>
      <c r="AL167" s="359"/>
      <c r="AM167" s="359"/>
      <c r="AN167" s="361"/>
    </row>
    <row r="168" spans="1:40">
      <c r="A168" s="316"/>
      <c r="B168" s="310"/>
      <c r="C168" s="313"/>
      <c r="D168" s="308"/>
      <c r="E168" s="305"/>
      <c r="F168" s="328"/>
      <c r="G168" s="308"/>
      <c r="H168" s="308"/>
      <c r="I168" s="305"/>
      <c r="J168" s="328"/>
      <c r="K168" s="308"/>
      <c r="L168" s="14"/>
      <c r="M168" s="14" t="str">
        <f>+IFERROR(VLOOKUP(L168,DATOS!$E$2:$F$9,2,FALSE),"")</f>
        <v/>
      </c>
      <c r="N168" s="310"/>
      <c r="O168" s="308"/>
      <c r="P168" s="308"/>
      <c r="Q168" s="308"/>
      <c r="R168" s="305"/>
      <c r="S168" s="310"/>
      <c r="T168" s="310"/>
      <c r="U168" s="310"/>
      <c r="V168" s="310"/>
      <c r="W168" s="357"/>
      <c r="X168" s="316"/>
      <c r="Y168" s="310"/>
      <c r="Z168" s="310"/>
      <c r="AA168" s="310"/>
      <c r="AB168" s="310"/>
      <c r="AC168" s="310"/>
      <c r="AD168" s="310"/>
      <c r="AE168" s="310"/>
      <c r="AF168" s="310"/>
      <c r="AG168" s="310"/>
      <c r="AH168" s="310"/>
      <c r="AI168" s="357"/>
      <c r="AJ168" s="363"/>
      <c r="AK168" s="359"/>
      <c r="AL168" s="359"/>
      <c r="AM168" s="359"/>
      <c r="AN168" s="361"/>
    </row>
    <row r="169" spans="1:40">
      <c r="A169" s="316"/>
      <c r="B169" s="310"/>
      <c r="C169" s="313"/>
      <c r="D169" s="308"/>
      <c r="E169" s="305"/>
      <c r="F169" s="328"/>
      <c r="G169" s="308"/>
      <c r="H169" s="308"/>
      <c r="I169" s="305"/>
      <c r="J169" s="328"/>
      <c r="K169" s="308"/>
      <c r="L169" s="14"/>
      <c r="M169" s="14" t="str">
        <f>+IFERROR(VLOOKUP(L169,DATOS!$E$2:$F$9,2,FALSE),"")</f>
        <v/>
      </c>
      <c r="N169" s="310">
        <f>SUM(M169:M176)</f>
        <v>0</v>
      </c>
      <c r="O169" s="308"/>
      <c r="P169" s="308"/>
      <c r="Q169" s="308"/>
      <c r="R169" s="305"/>
      <c r="S169" s="310"/>
      <c r="T169" s="310"/>
      <c r="U169" s="310"/>
      <c r="V169" s="310"/>
      <c r="W169" s="357"/>
      <c r="X169" s="316"/>
      <c r="Y169" s="310"/>
      <c r="Z169" s="310"/>
      <c r="AA169" s="310"/>
      <c r="AB169" s="310"/>
      <c r="AC169" s="310"/>
      <c r="AD169" s="310"/>
      <c r="AE169" s="310"/>
      <c r="AF169" s="310"/>
      <c r="AG169" s="310"/>
      <c r="AH169" s="310"/>
      <c r="AI169" s="357"/>
      <c r="AJ169" s="363"/>
      <c r="AK169" s="359"/>
      <c r="AL169" s="359"/>
      <c r="AM169" s="359"/>
      <c r="AN169" s="361"/>
    </row>
    <row r="170" spans="1:40">
      <c r="A170" s="316"/>
      <c r="B170" s="310"/>
      <c r="C170" s="313"/>
      <c r="D170" s="308"/>
      <c r="E170" s="305"/>
      <c r="F170" s="328"/>
      <c r="G170" s="308"/>
      <c r="H170" s="308"/>
      <c r="I170" s="305"/>
      <c r="J170" s="328"/>
      <c r="K170" s="308"/>
      <c r="L170" s="14"/>
      <c r="M170" s="14" t="str">
        <f>+IFERROR(VLOOKUP(L170,DATOS!$E$2:$F$9,2,FALSE),"")</f>
        <v/>
      </c>
      <c r="N170" s="310"/>
      <c r="O170" s="308"/>
      <c r="P170" s="308"/>
      <c r="Q170" s="308"/>
      <c r="R170" s="305"/>
      <c r="S170" s="310"/>
      <c r="T170" s="310"/>
      <c r="U170" s="310"/>
      <c r="V170" s="310"/>
      <c r="W170" s="357"/>
      <c r="X170" s="316"/>
      <c r="Y170" s="310"/>
      <c r="Z170" s="310"/>
      <c r="AA170" s="310"/>
      <c r="AB170" s="310"/>
      <c r="AC170" s="310"/>
      <c r="AD170" s="310"/>
      <c r="AE170" s="310"/>
      <c r="AF170" s="310"/>
      <c r="AG170" s="310"/>
      <c r="AH170" s="310"/>
      <c r="AI170" s="357"/>
      <c r="AJ170" s="363"/>
      <c r="AK170" s="359"/>
      <c r="AL170" s="359"/>
      <c r="AM170" s="359"/>
      <c r="AN170" s="361"/>
    </row>
    <row r="171" spans="1:40">
      <c r="A171" s="316"/>
      <c r="B171" s="310"/>
      <c r="C171" s="313"/>
      <c r="D171" s="308"/>
      <c r="E171" s="305"/>
      <c r="F171" s="328"/>
      <c r="G171" s="308"/>
      <c r="H171" s="308"/>
      <c r="I171" s="305"/>
      <c r="J171" s="328"/>
      <c r="K171" s="308"/>
      <c r="L171" s="14"/>
      <c r="M171" s="14" t="str">
        <f>+IFERROR(VLOOKUP(L171,DATOS!$E$2:$F$9,2,FALSE),"")</f>
        <v/>
      </c>
      <c r="N171" s="310"/>
      <c r="O171" s="308"/>
      <c r="P171" s="308"/>
      <c r="Q171" s="308"/>
      <c r="R171" s="305"/>
      <c r="S171" s="310"/>
      <c r="T171" s="310"/>
      <c r="U171" s="310"/>
      <c r="V171" s="310"/>
      <c r="W171" s="357"/>
      <c r="X171" s="316"/>
      <c r="Y171" s="310"/>
      <c r="Z171" s="310"/>
      <c r="AA171" s="310"/>
      <c r="AB171" s="310"/>
      <c r="AC171" s="310"/>
      <c r="AD171" s="310"/>
      <c r="AE171" s="310"/>
      <c r="AF171" s="310"/>
      <c r="AG171" s="310"/>
      <c r="AH171" s="310"/>
      <c r="AI171" s="357"/>
      <c r="AJ171" s="363"/>
      <c r="AK171" s="359"/>
      <c r="AL171" s="359"/>
      <c r="AM171" s="359"/>
      <c r="AN171" s="361"/>
    </row>
    <row r="172" spans="1:40">
      <c r="A172" s="316"/>
      <c r="B172" s="310"/>
      <c r="C172" s="313"/>
      <c r="D172" s="308"/>
      <c r="E172" s="305"/>
      <c r="F172" s="328"/>
      <c r="G172" s="308"/>
      <c r="H172" s="308"/>
      <c r="I172" s="305"/>
      <c r="J172" s="328"/>
      <c r="K172" s="308"/>
      <c r="L172" s="14"/>
      <c r="M172" s="14" t="str">
        <f>+IFERROR(VLOOKUP(L172,DATOS!$E$2:$F$9,2,FALSE),"")</f>
        <v/>
      </c>
      <c r="N172" s="310"/>
      <c r="O172" s="308"/>
      <c r="P172" s="308"/>
      <c r="Q172" s="308"/>
      <c r="R172" s="305"/>
      <c r="S172" s="310"/>
      <c r="T172" s="310"/>
      <c r="U172" s="310"/>
      <c r="V172" s="310"/>
      <c r="W172" s="357"/>
      <c r="X172" s="316"/>
      <c r="Y172" s="310"/>
      <c r="Z172" s="310"/>
      <c r="AA172" s="310"/>
      <c r="AB172" s="310"/>
      <c r="AC172" s="310"/>
      <c r="AD172" s="310"/>
      <c r="AE172" s="310"/>
      <c r="AF172" s="310"/>
      <c r="AG172" s="310"/>
      <c r="AH172" s="310"/>
      <c r="AI172" s="357"/>
      <c r="AJ172" s="363"/>
      <c r="AK172" s="359"/>
      <c r="AL172" s="359"/>
      <c r="AM172" s="359"/>
      <c r="AN172" s="361"/>
    </row>
    <row r="173" spans="1:40">
      <c r="A173" s="316"/>
      <c r="B173" s="310"/>
      <c r="C173" s="313"/>
      <c r="D173" s="308"/>
      <c r="E173" s="305"/>
      <c r="F173" s="328"/>
      <c r="G173" s="308"/>
      <c r="H173" s="308"/>
      <c r="I173" s="305"/>
      <c r="J173" s="328"/>
      <c r="K173" s="308"/>
      <c r="L173" s="14"/>
      <c r="M173" s="14" t="str">
        <f>+IFERROR(VLOOKUP(L173,DATOS!$E$2:$F$9,2,FALSE),"")</f>
        <v/>
      </c>
      <c r="N173" s="310"/>
      <c r="O173" s="308"/>
      <c r="P173" s="308"/>
      <c r="Q173" s="308"/>
      <c r="R173" s="305"/>
      <c r="S173" s="310"/>
      <c r="T173" s="310"/>
      <c r="U173" s="310"/>
      <c r="V173" s="310"/>
      <c r="W173" s="357"/>
      <c r="X173" s="316"/>
      <c r="Y173" s="310"/>
      <c r="Z173" s="310"/>
      <c r="AA173" s="310"/>
      <c r="AB173" s="310"/>
      <c r="AC173" s="310"/>
      <c r="AD173" s="310"/>
      <c r="AE173" s="310"/>
      <c r="AF173" s="310"/>
      <c r="AG173" s="310"/>
      <c r="AH173" s="310"/>
      <c r="AI173" s="357"/>
      <c r="AJ173" s="363"/>
      <c r="AK173" s="359"/>
      <c r="AL173" s="359"/>
      <c r="AM173" s="359"/>
      <c r="AN173" s="361"/>
    </row>
    <row r="174" spans="1:40">
      <c r="A174" s="316"/>
      <c r="B174" s="310"/>
      <c r="C174" s="313"/>
      <c r="D174" s="308"/>
      <c r="E174" s="305"/>
      <c r="F174" s="328"/>
      <c r="G174" s="308"/>
      <c r="H174" s="308"/>
      <c r="I174" s="305"/>
      <c r="J174" s="328"/>
      <c r="K174" s="308"/>
      <c r="L174" s="14"/>
      <c r="M174" s="14" t="str">
        <f>+IFERROR(VLOOKUP(L174,DATOS!$E$2:$F$9,2,FALSE),"")</f>
        <v/>
      </c>
      <c r="N174" s="310"/>
      <c r="O174" s="308"/>
      <c r="P174" s="308"/>
      <c r="Q174" s="308"/>
      <c r="R174" s="305"/>
      <c r="S174" s="310"/>
      <c r="T174" s="310"/>
      <c r="U174" s="310"/>
      <c r="V174" s="310"/>
      <c r="W174" s="357"/>
      <c r="X174" s="316"/>
      <c r="Y174" s="310"/>
      <c r="Z174" s="310"/>
      <c r="AA174" s="310"/>
      <c r="AB174" s="310"/>
      <c r="AC174" s="310"/>
      <c r="AD174" s="310"/>
      <c r="AE174" s="310"/>
      <c r="AF174" s="310"/>
      <c r="AG174" s="310"/>
      <c r="AH174" s="310"/>
      <c r="AI174" s="357"/>
      <c r="AJ174" s="363"/>
      <c r="AK174" s="359"/>
      <c r="AL174" s="359"/>
      <c r="AM174" s="359"/>
      <c r="AN174" s="361"/>
    </row>
    <row r="175" spans="1:40">
      <c r="A175" s="316"/>
      <c r="B175" s="310"/>
      <c r="C175" s="313"/>
      <c r="D175" s="308"/>
      <c r="E175" s="305"/>
      <c r="F175" s="328"/>
      <c r="G175" s="308"/>
      <c r="H175" s="308"/>
      <c r="I175" s="305"/>
      <c r="J175" s="328"/>
      <c r="K175" s="308"/>
      <c r="L175" s="14"/>
      <c r="M175" s="14" t="str">
        <f>+IFERROR(VLOOKUP(L175,DATOS!$E$2:$F$9,2,FALSE),"")</f>
        <v/>
      </c>
      <c r="N175" s="310"/>
      <c r="O175" s="308"/>
      <c r="P175" s="308"/>
      <c r="Q175" s="308"/>
      <c r="R175" s="305"/>
      <c r="S175" s="310"/>
      <c r="T175" s="310"/>
      <c r="U175" s="310"/>
      <c r="V175" s="310"/>
      <c r="W175" s="357"/>
      <c r="X175" s="316"/>
      <c r="Y175" s="310"/>
      <c r="Z175" s="310"/>
      <c r="AA175" s="310"/>
      <c r="AB175" s="310"/>
      <c r="AC175" s="310"/>
      <c r="AD175" s="310"/>
      <c r="AE175" s="310"/>
      <c r="AF175" s="310"/>
      <c r="AG175" s="310"/>
      <c r="AH175" s="310"/>
      <c r="AI175" s="357"/>
      <c r="AJ175" s="363"/>
      <c r="AK175" s="359"/>
      <c r="AL175" s="359"/>
      <c r="AM175" s="359"/>
      <c r="AN175" s="361"/>
    </row>
    <row r="176" spans="1:40" ht="16" thickBot="1">
      <c r="A176" s="317"/>
      <c r="B176" s="311"/>
      <c r="C176" s="314"/>
      <c r="D176" s="309"/>
      <c r="E176" s="306"/>
      <c r="F176" s="355"/>
      <c r="G176" s="309"/>
      <c r="H176" s="309"/>
      <c r="I176" s="306"/>
      <c r="J176" s="355"/>
      <c r="K176" s="309"/>
      <c r="L176" s="16"/>
      <c r="M176" s="16" t="str">
        <f>+IFERROR(VLOOKUP(L176,DATOS!$E$2:$F$9,2,FALSE),"")</f>
        <v/>
      </c>
      <c r="N176" s="311"/>
      <c r="O176" s="309"/>
      <c r="P176" s="309"/>
      <c r="Q176" s="309"/>
      <c r="R176" s="306"/>
      <c r="S176" s="311"/>
      <c r="T176" s="311"/>
      <c r="U176" s="311"/>
      <c r="V176" s="311"/>
      <c r="W176" s="364"/>
      <c r="X176" s="317"/>
      <c r="Y176" s="311"/>
      <c r="Z176" s="311"/>
      <c r="AA176" s="311"/>
      <c r="AB176" s="311"/>
      <c r="AC176" s="311"/>
      <c r="AD176" s="311"/>
      <c r="AE176" s="311"/>
      <c r="AF176" s="311"/>
      <c r="AG176" s="311"/>
      <c r="AH176" s="311"/>
      <c r="AI176" s="364"/>
      <c r="AJ176" s="365"/>
      <c r="AK176" s="366"/>
      <c r="AL176" s="366"/>
      <c r="AM176" s="366"/>
      <c r="AN176" s="367"/>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231" priority="9" operator="containsText" text="Extrema">
      <formula>NOT(ISERROR(SEARCH("Extrema",H9)))</formula>
    </cfRule>
    <cfRule type="containsText" dxfId="230" priority="10" operator="containsText" text="Alta">
      <formula>NOT(ISERROR(SEARCH("Alta",H9)))</formula>
    </cfRule>
    <cfRule type="containsText" dxfId="229" priority="11" operator="containsText" text="Moderada">
      <formula>NOT(ISERROR(SEARCH("Moderada",H9)))</formula>
    </cfRule>
    <cfRule type="containsText" dxfId="228" priority="12" operator="containsText" text="Baja">
      <formula>NOT(ISERROR(SEARCH("Baja",H9)))</formula>
    </cfRule>
  </conditionalFormatting>
  <conditionalFormatting sqref="Q9 Q33 Q57 Q81 Q105 Q129 Q153">
    <cfRule type="containsText" dxfId="227" priority="1" operator="containsText" text="Extrema">
      <formula>NOT(ISERROR(SEARCH("Extrema",Q9)))</formula>
    </cfRule>
    <cfRule type="containsText" dxfId="226" priority="2" operator="containsText" text="Alta">
      <formula>NOT(ISERROR(SEARCH("Alta",Q9)))</formula>
    </cfRule>
    <cfRule type="containsText" dxfId="225" priority="3" operator="containsText" text="Moderada">
      <formula>NOT(ISERROR(SEARCH("Moderada",Q9)))</formula>
    </cfRule>
    <cfRule type="containsText" dxfId="224"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M12"/>
  <sheetViews>
    <sheetView topLeftCell="A10" zoomScale="120" zoomScaleNormal="120" workbookViewId="0">
      <selection activeCell="E11" sqref="E11:E12"/>
    </sheetView>
  </sheetViews>
  <sheetFormatPr baseColWidth="10" defaultColWidth="11.5" defaultRowHeight="13"/>
  <cols>
    <col min="1" max="1" width="3.6640625" style="45" customWidth="1"/>
    <col min="2" max="2" width="11.5" style="45"/>
    <col min="3" max="3" width="4.33203125" style="45" customWidth="1"/>
    <col min="4" max="4" width="32.1640625" style="45" customWidth="1"/>
    <col min="5" max="5" width="18.5" style="45" customWidth="1"/>
    <col min="6" max="6" width="28.5" style="45" customWidth="1"/>
    <col min="7" max="7" width="12.5" style="45" customWidth="1"/>
    <col min="8" max="8" width="17" style="45" customWidth="1"/>
    <col min="9" max="9" width="11.5" style="45" hidden="1" customWidth="1"/>
    <col min="10" max="10" width="18.5" style="45" hidden="1" customWidth="1"/>
    <col min="11" max="11" width="22.33203125" style="45" hidden="1" customWidth="1"/>
    <col min="12" max="12" width="20.5" style="45" hidden="1" customWidth="1"/>
    <col min="13" max="13" width="35.6640625" style="45" hidden="1" customWidth="1"/>
    <col min="14" max="16384" width="11.5" style="45"/>
  </cols>
  <sheetData>
    <row r="1" spans="2:13" ht="14" thickBot="1"/>
    <row r="2" spans="2:13" s="227" customFormat="1" ht="29.25" customHeight="1" thickBot="1">
      <c r="B2" s="1180" t="s">
        <v>683</v>
      </c>
      <c r="C2" s="1181"/>
      <c r="D2" s="1181"/>
      <c r="E2" s="1181"/>
      <c r="F2" s="1181"/>
      <c r="G2" s="1181"/>
      <c r="H2" s="1182"/>
    </row>
    <row r="3" spans="2:13" s="227" customFormat="1" ht="32.25" customHeight="1" thickBot="1">
      <c r="B3" s="1180" t="s">
        <v>715</v>
      </c>
      <c r="C3" s="1181"/>
      <c r="D3" s="1181"/>
      <c r="E3" s="1181"/>
      <c r="F3" s="1181"/>
      <c r="G3" s="1181"/>
      <c r="H3" s="1182"/>
    </row>
    <row r="4" spans="2:13" s="227" customFormat="1" ht="28.5" customHeight="1" thickBot="1">
      <c r="B4" s="228"/>
      <c r="C4" s="229"/>
      <c r="D4" s="229"/>
      <c r="E4" s="229"/>
      <c r="F4" s="229"/>
      <c r="G4" s="229"/>
      <c r="H4" s="230"/>
    </row>
    <row r="5" spans="2:13" ht="96.75" customHeight="1" thickBot="1">
      <c r="B5" s="46" t="s">
        <v>132</v>
      </c>
      <c r="C5" s="1183" t="s">
        <v>131</v>
      </c>
      <c r="D5" s="1184"/>
      <c r="E5" s="286" t="s">
        <v>130</v>
      </c>
      <c r="F5" s="286" t="s">
        <v>129</v>
      </c>
      <c r="G5" s="286" t="s">
        <v>74</v>
      </c>
      <c r="H5" s="286" t="s">
        <v>128</v>
      </c>
      <c r="I5" s="135" t="s">
        <v>127</v>
      </c>
      <c r="J5" s="136" t="s">
        <v>74</v>
      </c>
      <c r="K5" s="136" t="s">
        <v>126</v>
      </c>
      <c r="L5" s="136" t="s">
        <v>125</v>
      </c>
      <c r="M5" s="136" t="s">
        <v>124</v>
      </c>
    </row>
    <row r="6" spans="2:13" ht="267.75" customHeight="1" thickBot="1">
      <c r="B6" s="137" t="s">
        <v>186</v>
      </c>
      <c r="C6" s="138" t="s">
        <v>154</v>
      </c>
      <c r="D6" s="139" t="s">
        <v>714</v>
      </c>
      <c r="E6" s="140" t="s">
        <v>201</v>
      </c>
      <c r="F6" s="140" t="s">
        <v>710</v>
      </c>
      <c r="G6" s="140" t="s">
        <v>136</v>
      </c>
      <c r="H6" s="141">
        <v>44196</v>
      </c>
      <c r="I6" s="142"/>
      <c r="J6" s="143"/>
      <c r="K6" s="143"/>
      <c r="L6" s="144"/>
      <c r="M6" s="143"/>
    </row>
    <row r="7" spans="2:13" ht="85.5" customHeight="1">
      <c r="B7" s="1185" t="s">
        <v>185</v>
      </c>
      <c r="C7" s="1186">
        <v>2.1</v>
      </c>
      <c r="D7" s="1187" t="s">
        <v>713</v>
      </c>
      <c r="E7" s="1188" t="s">
        <v>712</v>
      </c>
      <c r="F7" s="1188" t="s">
        <v>710</v>
      </c>
      <c r="G7" s="1188" t="s">
        <v>136</v>
      </c>
      <c r="H7" s="1189">
        <v>44196</v>
      </c>
      <c r="I7" s="1172"/>
      <c r="J7" s="1163"/>
      <c r="K7" s="1164"/>
      <c r="L7" s="1165"/>
      <c r="M7" s="1166"/>
    </row>
    <row r="8" spans="2:13" ht="16.5" customHeight="1" thickBot="1">
      <c r="B8" s="1175"/>
      <c r="C8" s="1177"/>
      <c r="D8" s="1179"/>
      <c r="E8" s="1169"/>
      <c r="F8" s="1169"/>
      <c r="G8" s="1169"/>
      <c r="H8" s="1171"/>
      <c r="I8" s="1172"/>
      <c r="J8" s="1163"/>
      <c r="K8" s="1164"/>
      <c r="L8" s="1165"/>
      <c r="M8" s="1166"/>
    </row>
    <row r="9" spans="2:13" ht="145.5" customHeight="1" thickBot="1">
      <c r="B9" s="137" t="s">
        <v>184</v>
      </c>
      <c r="C9" s="138" t="s">
        <v>142</v>
      </c>
      <c r="D9" s="152" t="s">
        <v>711</v>
      </c>
      <c r="E9" s="145" t="s">
        <v>203</v>
      </c>
      <c r="F9" s="145" t="s">
        <v>557</v>
      </c>
      <c r="G9" s="146" t="s">
        <v>136</v>
      </c>
      <c r="H9" s="147">
        <v>44196</v>
      </c>
      <c r="I9" s="148"/>
      <c r="J9" s="149"/>
      <c r="K9" s="149"/>
      <c r="L9" s="150"/>
      <c r="M9" s="149"/>
    </row>
    <row r="10" spans="2:13" ht="61" thickBot="1">
      <c r="B10" s="137" t="s">
        <v>183</v>
      </c>
      <c r="C10" s="151" t="s">
        <v>182</v>
      </c>
      <c r="D10" s="152" t="s">
        <v>181</v>
      </c>
      <c r="E10" s="146" t="s">
        <v>202</v>
      </c>
      <c r="F10" s="146" t="s">
        <v>710</v>
      </c>
      <c r="G10" s="146" t="s">
        <v>136</v>
      </c>
      <c r="H10" s="147">
        <v>44196</v>
      </c>
      <c r="I10" s="142"/>
      <c r="J10" s="143"/>
      <c r="K10" s="143"/>
      <c r="L10" s="143"/>
      <c r="M10" s="143"/>
    </row>
    <row r="11" spans="2:13" ht="81" customHeight="1">
      <c r="B11" s="1174" t="s">
        <v>180</v>
      </c>
      <c r="C11" s="1176" t="s">
        <v>137</v>
      </c>
      <c r="D11" s="1178" t="s">
        <v>558</v>
      </c>
      <c r="E11" s="1168" t="s">
        <v>559</v>
      </c>
      <c r="F11" s="1168" t="s">
        <v>710</v>
      </c>
      <c r="G11" s="1168" t="s">
        <v>136</v>
      </c>
      <c r="H11" s="1170">
        <v>44196</v>
      </c>
      <c r="I11" s="1172"/>
      <c r="J11" s="1163"/>
      <c r="K11" s="1163"/>
      <c r="L11" s="1161"/>
      <c r="M11" s="1167"/>
    </row>
    <row r="12" spans="2:13" ht="32.25" customHeight="1" thickBot="1">
      <c r="B12" s="1175"/>
      <c r="C12" s="1177"/>
      <c r="D12" s="1179"/>
      <c r="E12" s="1169"/>
      <c r="F12" s="1169"/>
      <c r="G12" s="1169"/>
      <c r="H12" s="1171"/>
      <c r="I12" s="1173"/>
      <c r="J12" s="1167"/>
      <c r="K12" s="1167"/>
      <c r="L12" s="1162"/>
      <c r="M12" s="1166"/>
    </row>
  </sheetData>
  <mergeCells count="27">
    <mergeCell ref="I7:I8"/>
    <mergeCell ref="B2:H2"/>
    <mergeCell ref="B3:H3"/>
    <mergeCell ref="C5:D5"/>
    <mergeCell ref="B7:B8"/>
    <mergeCell ref="C7:C8"/>
    <mergeCell ref="D7:D8"/>
    <mergeCell ref="E7:E8"/>
    <mergeCell ref="F7:F8"/>
    <mergeCell ref="G7:G8"/>
    <mergeCell ref="H7:H8"/>
    <mergeCell ref="B11:B12"/>
    <mergeCell ref="C11:C12"/>
    <mergeCell ref="D11:D12"/>
    <mergeCell ref="E11:E12"/>
    <mergeCell ref="F11:F12"/>
    <mergeCell ref="G11:G12"/>
    <mergeCell ref="H11:H12"/>
    <mergeCell ref="I11:I12"/>
    <mergeCell ref="J11:J12"/>
    <mergeCell ref="K11:K12"/>
    <mergeCell ref="L11:L12"/>
    <mergeCell ref="J7:J8"/>
    <mergeCell ref="K7:K8"/>
    <mergeCell ref="L7:L8"/>
    <mergeCell ref="M7:M8"/>
    <mergeCell ref="M11:M12"/>
  </mergeCells>
  <pageMargins left="0.70866141732283472" right="0.70866141732283472" top="0.74803149606299213" bottom="0.74803149606299213" header="0.31496062992125984" footer="0.31496062992125984"/>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5"/>
  <sheetViews>
    <sheetView topLeftCell="A4" zoomScaleNormal="100" zoomScaleSheetLayoutView="106" workbookViewId="0">
      <selection activeCell="D4" sqref="D4:D7"/>
    </sheetView>
  </sheetViews>
  <sheetFormatPr baseColWidth="10" defaultColWidth="11.5" defaultRowHeight="13"/>
  <cols>
    <col min="1" max="1" width="1.83203125" style="27" customWidth="1"/>
    <col min="2" max="2" width="17.33203125" style="27" customWidth="1"/>
    <col min="3" max="3" width="5.1640625" style="27" customWidth="1"/>
    <col min="4" max="4" width="34.5" style="27" customWidth="1"/>
    <col min="5" max="5" width="19.5" style="27" customWidth="1"/>
    <col min="6" max="6" width="17.33203125" style="27" customWidth="1"/>
    <col min="7" max="7" width="37.83203125" style="27" bestFit="1" customWidth="1"/>
    <col min="8" max="8" width="14.5" style="27" customWidth="1"/>
    <col min="9" max="9" width="17.5" style="27" hidden="1" customWidth="1"/>
    <col min="10" max="10" width="25.6640625" style="27" hidden="1" customWidth="1"/>
    <col min="11" max="11" width="25.1640625" style="27" hidden="1" customWidth="1"/>
    <col min="12" max="12" width="34.1640625" style="27" hidden="1" customWidth="1"/>
    <col min="13" max="13" width="72.83203125" style="27" hidden="1" customWidth="1"/>
    <col min="14" max="16384" width="11.5" style="27"/>
  </cols>
  <sheetData>
    <row r="1" spans="2:13" ht="18" customHeight="1" thickBot="1">
      <c r="B1" s="1190" t="s">
        <v>683</v>
      </c>
      <c r="C1" s="1191"/>
      <c r="D1" s="1191"/>
      <c r="E1" s="1191"/>
      <c r="F1" s="1191"/>
      <c r="G1" s="1191"/>
      <c r="H1" s="1191"/>
      <c r="I1" s="1191"/>
      <c r="J1" s="1191"/>
      <c r="K1" s="1191"/>
      <c r="L1" s="1191"/>
      <c r="M1" s="1192"/>
    </row>
    <row r="2" spans="2:13" ht="36" customHeight="1">
      <c r="B2" s="1193" t="s">
        <v>716</v>
      </c>
      <c r="C2" s="1193"/>
      <c r="D2" s="1193"/>
      <c r="E2" s="1193"/>
      <c r="F2" s="1193"/>
      <c r="G2" s="1193"/>
      <c r="H2" s="1193"/>
      <c r="I2" s="1194" t="s">
        <v>832</v>
      </c>
      <c r="J2" s="1194"/>
      <c r="K2" s="1194"/>
      <c r="L2" s="1194"/>
      <c r="M2" s="1195" t="s">
        <v>158</v>
      </c>
    </row>
    <row r="3" spans="2:13" ht="14" thickBot="1">
      <c r="B3" s="225" t="s">
        <v>132</v>
      </c>
      <c r="C3" s="1200" t="s">
        <v>131</v>
      </c>
      <c r="D3" s="1200"/>
      <c r="E3" s="225" t="s">
        <v>157</v>
      </c>
      <c r="F3" s="225" t="s">
        <v>156</v>
      </c>
      <c r="G3" s="225" t="s">
        <v>74</v>
      </c>
      <c r="H3" s="225" t="s">
        <v>128</v>
      </c>
      <c r="I3" s="224" t="s">
        <v>127</v>
      </c>
      <c r="J3" s="224" t="s">
        <v>833</v>
      </c>
      <c r="K3" s="224" t="s">
        <v>125</v>
      </c>
      <c r="L3" s="224" t="s">
        <v>834</v>
      </c>
      <c r="M3" s="1196"/>
    </row>
    <row r="4" spans="2:13" ht="48" customHeight="1">
      <c r="B4" s="1208" t="s">
        <v>155</v>
      </c>
      <c r="C4" s="1212" t="s">
        <v>154</v>
      </c>
      <c r="D4" s="1214" t="s">
        <v>709</v>
      </c>
      <c r="E4" s="1212" t="s">
        <v>153</v>
      </c>
      <c r="F4" s="1201" t="s">
        <v>152</v>
      </c>
      <c r="G4" s="1205" t="s">
        <v>708</v>
      </c>
      <c r="H4" s="1203" t="s">
        <v>686</v>
      </c>
      <c r="I4" s="1197"/>
      <c r="J4" s="1199"/>
      <c r="K4" s="1199"/>
      <c r="L4" s="1199"/>
      <c r="M4" s="1199"/>
    </row>
    <row r="5" spans="2:13">
      <c r="B5" s="1209"/>
      <c r="C5" s="1213"/>
      <c r="D5" s="1215"/>
      <c r="E5" s="1213"/>
      <c r="F5" s="1202"/>
      <c r="G5" s="1206"/>
      <c r="H5" s="1204"/>
      <c r="I5" s="1198"/>
      <c r="J5" s="1199"/>
      <c r="K5" s="1199"/>
      <c r="L5" s="1199"/>
      <c r="M5" s="1199"/>
    </row>
    <row r="6" spans="2:13">
      <c r="B6" s="1209"/>
      <c r="C6" s="1213"/>
      <c r="D6" s="1215"/>
      <c r="E6" s="1213"/>
      <c r="F6" s="1202"/>
      <c r="G6" s="1206"/>
      <c r="H6" s="1204"/>
      <c r="I6" s="1198"/>
      <c r="J6" s="1199"/>
      <c r="K6" s="1199"/>
      <c r="L6" s="1199"/>
      <c r="M6" s="1199"/>
    </row>
    <row r="7" spans="2:13" ht="177.75" customHeight="1">
      <c r="B7" s="1209"/>
      <c r="C7" s="1213"/>
      <c r="D7" s="1216"/>
      <c r="E7" s="1213"/>
      <c r="F7" s="1202"/>
      <c r="G7" s="1207"/>
      <c r="H7" s="1204"/>
      <c r="I7" s="1198"/>
      <c r="J7" s="1199"/>
      <c r="K7" s="1199"/>
      <c r="L7" s="1199"/>
      <c r="M7" s="1199"/>
    </row>
    <row r="8" spans="2:13" ht="165.75" customHeight="1" thickBot="1">
      <c r="B8" s="1210"/>
      <c r="C8" s="35" t="s">
        <v>151</v>
      </c>
      <c r="D8" s="35" t="s">
        <v>150</v>
      </c>
      <c r="E8" s="115" t="s">
        <v>510</v>
      </c>
      <c r="F8" s="114" t="s">
        <v>509</v>
      </c>
      <c r="G8" s="200" t="s">
        <v>149</v>
      </c>
      <c r="H8" s="222" t="s">
        <v>686</v>
      </c>
      <c r="I8" s="198"/>
      <c r="J8" s="195"/>
      <c r="K8" s="195"/>
      <c r="L8" s="195"/>
      <c r="M8" s="195"/>
    </row>
    <row r="9" spans="2:13" ht="53" thickBot="1">
      <c r="B9" s="1211"/>
      <c r="C9" s="35" t="s">
        <v>707</v>
      </c>
      <c r="D9" s="35" t="s">
        <v>706</v>
      </c>
      <c r="E9" s="115" t="s">
        <v>705</v>
      </c>
      <c r="F9" s="114" t="s">
        <v>704</v>
      </c>
      <c r="G9" s="200" t="s">
        <v>703</v>
      </c>
      <c r="H9" s="222" t="s">
        <v>686</v>
      </c>
      <c r="I9" s="198"/>
      <c r="J9" s="195"/>
      <c r="K9" s="195"/>
      <c r="L9" s="195"/>
      <c r="M9" s="195"/>
    </row>
    <row r="10" spans="2:13" ht="154.5" customHeight="1" thickBot="1">
      <c r="B10" s="1208" t="s">
        <v>148</v>
      </c>
      <c r="C10" s="196" t="s">
        <v>147</v>
      </c>
      <c r="D10" s="196" t="s">
        <v>702</v>
      </c>
      <c r="E10" s="201" t="s">
        <v>701</v>
      </c>
      <c r="F10" s="199" t="s">
        <v>700</v>
      </c>
      <c r="G10" s="199" t="s">
        <v>145</v>
      </c>
      <c r="H10" s="223" t="s">
        <v>686</v>
      </c>
      <c r="I10" s="113"/>
      <c r="J10" s="195"/>
      <c r="K10" s="195"/>
      <c r="L10" s="195"/>
      <c r="M10" s="195"/>
    </row>
    <row r="11" spans="2:13" ht="137.25" customHeight="1" thickBot="1">
      <c r="B11" s="1211"/>
      <c r="C11" s="197" t="s">
        <v>146</v>
      </c>
      <c r="D11" s="35" t="s">
        <v>699</v>
      </c>
      <c r="E11" s="112" t="s">
        <v>698</v>
      </c>
      <c r="F11" s="197" t="s">
        <v>697</v>
      </c>
      <c r="G11" s="199" t="s">
        <v>145</v>
      </c>
      <c r="H11" s="222" t="s">
        <v>686</v>
      </c>
      <c r="I11" s="111"/>
      <c r="J11" s="195"/>
      <c r="K11" s="195"/>
      <c r="L11" s="195"/>
      <c r="M11" s="195" t="s">
        <v>144</v>
      </c>
    </row>
    <row r="12" spans="2:13" ht="67.5" customHeight="1">
      <c r="B12" s="1217" t="s">
        <v>143</v>
      </c>
      <c r="C12" s="1212" t="s">
        <v>142</v>
      </c>
      <c r="D12" s="1212" t="s">
        <v>696</v>
      </c>
      <c r="E12" s="1225" t="s">
        <v>695</v>
      </c>
      <c r="F12" s="1201" t="s">
        <v>694</v>
      </c>
      <c r="G12" s="1205" t="s">
        <v>693</v>
      </c>
      <c r="H12" s="1203" t="s">
        <v>692</v>
      </c>
      <c r="I12" s="1222"/>
      <c r="J12" s="1221"/>
      <c r="K12" s="1221"/>
      <c r="L12" s="1221"/>
      <c r="M12" s="1221"/>
    </row>
    <row r="13" spans="2:13" ht="40.5" customHeight="1" thickBot="1">
      <c r="B13" s="1218"/>
      <c r="C13" s="1220"/>
      <c r="D13" s="1220"/>
      <c r="E13" s="1226"/>
      <c r="F13" s="1227"/>
      <c r="G13" s="1224"/>
      <c r="H13" s="1219"/>
      <c r="I13" s="1223"/>
      <c r="J13" s="1221"/>
      <c r="K13" s="1221"/>
      <c r="L13" s="1221"/>
      <c r="M13" s="1221"/>
    </row>
    <row r="14" spans="2:13" ht="106.5" customHeight="1">
      <c r="B14" s="1208" t="s">
        <v>141</v>
      </c>
      <c r="C14" s="1212" t="s">
        <v>140</v>
      </c>
      <c r="D14" s="1212" t="s">
        <v>691</v>
      </c>
      <c r="E14" s="1225" t="s">
        <v>690</v>
      </c>
      <c r="F14" s="1205" t="s">
        <v>689</v>
      </c>
      <c r="G14" s="1201" t="s">
        <v>139</v>
      </c>
      <c r="H14" s="1203" t="s">
        <v>686</v>
      </c>
      <c r="I14" s="1222"/>
      <c r="J14" s="1221"/>
      <c r="K14" s="1221"/>
      <c r="L14" s="1248"/>
      <c r="M14" s="1221"/>
    </row>
    <row r="15" spans="2:13" ht="55.5" customHeight="1">
      <c r="B15" s="1209"/>
      <c r="C15" s="1213"/>
      <c r="D15" s="1213"/>
      <c r="E15" s="1236"/>
      <c r="F15" s="1206"/>
      <c r="G15" s="1202"/>
      <c r="H15" s="1204"/>
      <c r="I15" s="1223"/>
      <c r="J15" s="1221"/>
      <c r="K15" s="1221"/>
      <c r="L15" s="1221"/>
      <c r="M15" s="1221"/>
    </row>
    <row r="16" spans="2:13" ht="14" thickBot="1">
      <c r="B16" s="1210"/>
      <c r="C16" s="1220"/>
      <c r="D16" s="1220"/>
      <c r="E16" s="1226"/>
      <c r="F16" s="1224"/>
      <c r="G16" s="1227"/>
      <c r="H16" s="1219"/>
      <c r="I16" s="1223"/>
      <c r="J16" s="1221"/>
      <c r="K16" s="1221"/>
      <c r="L16" s="1221"/>
      <c r="M16" s="1221"/>
    </row>
    <row r="17" spans="2:13" ht="12.75" customHeight="1">
      <c r="B17" s="1237" t="s">
        <v>138</v>
      </c>
      <c r="C17" s="1232" t="s">
        <v>137</v>
      </c>
      <c r="D17" s="1212" t="s">
        <v>688</v>
      </c>
      <c r="E17" s="1233" t="s">
        <v>687</v>
      </c>
      <c r="F17" s="1201" t="s">
        <v>187</v>
      </c>
      <c r="G17" s="1201" t="s">
        <v>136</v>
      </c>
      <c r="H17" s="1243" t="s">
        <v>686</v>
      </c>
      <c r="I17" s="1240"/>
      <c r="J17" s="1221"/>
      <c r="K17" s="1245"/>
      <c r="L17" s="1245"/>
      <c r="M17" s="1221"/>
    </row>
    <row r="18" spans="2:13" ht="15" customHeight="1">
      <c r="B18" s="1238"/>
      <c r="C18" s="1228"/>
      <c r="D18" s="1213"/>
      <c r="E18" s="1234"/>
      <c r="F18" s="1202"/>
      <c r="G18" s="1202"/>
      <c r="H18" s="1244"/>
      <c r="I18" s="1241"/>
      <c r="J18" s="1221"/>
      <c r="K18" s="1246"/>
      <c r="L18" s="1246"/>
      <c r="M18" s="1221"/>
    </row>
    <row r="19" spans="2:13" ht="15" customHeight="1">
      <c r="B19" s="1238"/>
      <c r="C19" s="1228"/>
      <c r="D19" s="1213"/>
      <c r="E19" s="1234"/>
      <c r="F19" s="1202"/>
      <c r="G19" s="1202"/>
      <c r="H19" s="1244"/>
      <c r="I19" s="1241"/>
      <c r="J19" s="1221"/>
      <c r="K19" s="1246"/>
      <c r="L19" s="1246"/>
      <c r="M19" s="1221"/>
    </row>
    <row r="20" spans="2:13" ht="15" customHeight="1">
      <c r="B20" s="1238"/>
      <c r="C20" s="1228"/>
      <c r="D20" s="1213"/>
      <c r="E20" s="1234"/>
      <c r="F20" s="1202"/>
      <c r="G20" s="1202"/>
      <c r="H20" s="1244"/>
      <c r="I20" s="1241"/>
      <c r="J20" s="1221"/>
      <c r="K20" s="1246"/>
      <c r="L20" s="1246"/>
      <c r="M20" s="1221"/>
    </row>
    <row r="21" spans="2:13" ht="15" customHeight="1">
      <c r="B21" s="1238"/>
      <c r="C21" s="1228"/>
      <c r="D21" s="1213"/>
      <c r="E21" s="1234"/>
      <c r="F21" s="1202"/>
      <c r="G21" s="1202"/>
      <c r="H21" s="1244"/>
      <c r="I21" s="1241"/>
      <c r="J21" s="1221"/>
      <c r="K21" s="1246"/>
      <c r="L21" s="1246"/>
      <c r="M21" s="1221"/>
    </row>
    <row r="22" spans="2:13" ht="15" customHeight="1">
      <c r="B22" s="1238"/>
      <c r="C22" s="1228"/>
      <c r="D22" s="1213"/>
      <c r="E22" s="1235"/>
      <c r="F22" s="1202"/>
      <c r="G22" s="1202"/>
      <c r="H22" s="1244"/>
      <c r="I22" s="1242"/>
      <c r="J22" s="1221"/>
      <c r="K22" s="1247"/>
      <c r="L22" s="1247"/>
      <c r="M22" s="1221"/>
    </row>
    <row r="23" spans="2:13" ht="69" customHeight="1">
      <c r="B23" s="1238"/>
      <c r="C23" s="1228" t="s">
        <v>135</v>
      </c>
      <c r="D23" s="1213" t="s">
        <v>134</v>
      </c>
      <c r="E23" s="1230" t="s">
        <v>188</v>
      </c>
      <c r="F23" s="1230" t="s">
        <v>508</v>
      </c>
      <c r="G23" s="1202" t="s">
        <v>133</v>
      </c>
      <c r="H23" s="1204" t="s">
        <v>685</v>
      </c>
      <c r="I23" s="1222"/>
      <c r="J23" s="1221"/>
      <c r="K23" s="1221"/>
      <c r="L23" s="1221"/>
      <c r="M23" s="1221"/>
    </row>
    <row r="24" spans="2:13" ht="15.75" customHeight="1" thickBot="1">
      <c r="B24" s="1238"/>
      <c r="C24" s="1229"/>
      <c r="D24" s="1220"/>
      <c r="E24" s="1231"/>
      <c r="F24" s="1231"/>
      <c r="G24" s="1227"/>
      <c r="H24" s="1219"/>
      <c r="I24" s="1223"/>
      <c r="J24" s="1221"/>
      <c r="K24" s="1221"/>
      <c r="L24" s="1221"/>
      <c r="M24" s="1221"/>
    </row>
    <row r="25" spans="2:13" ht="85" thickBot="1">
      <c r="B25" s="1239"/>
      <c r="C25" s="221" t="s">
        <v>560</v>
      </c>
      <c r="D25" s="156" t="s">
        <v>561</v>
      </c>
      <c r="E25" s="156" t="s">
        <v>684</v>
      </c>
      <c r="F25" s="156" t="s">
        <v>562</v>
      </c>
      <c r="G25" s="294" t="s">
        <v>133</v>
      </c>
      <c r="H25" s="296" t="s">
        <v>836</v>
      </c>
      <c r="I25" s="295"/>
      <c r="J25" s="293"/>
      <c r="K25" s="293"/>
      <c r="L25" s="293"/>
      <c r="M25" s="293"/>
    </row>
  </sheetData>
  <mergeCells count="65">
    <mergeCell ref="H23:H24"/>
    <mergeCell ref="I14:I16"/>
    <mergeCell ref="L23:L24"/>
    <mergeCell ref="M14:M16"/>
    <mergeCell ref="I23:I24"/>
    <mergeCell ref="J23:J24"/>
    <mergeCell ref="K23:K24"/>
    <mergeCell ref="L17:L22"/>
    <mergeCell ref="M23:M24"/>
    <mergeCell ref="M17:M22"/>
    <mergeCell ref="J14:J16"/>
    <mergeCell ref="K14:K16"/>
    <mergeCell ref="L14:L16"/>
    <mergeCell ref="J17:J22"/>
    <mergeCell ref="K17:K22"/>
    <mergeCell ref="B14:B16"/>
    <mergeCell ref="C14:C16"/>
    <mergeCell ref="F14:F16"/>
    <mergeCell ref="H14:H16"/>
    <mergeCell ref="I17:I22"/>
    <mergeCell ref="G17:G22"/>
    <mergeCell ref="H17:H22"/>
    <mergeCell ref="C23:C24"/>
    <mergeCell ref="D23:D24"/>
    <mergeCell ref="M12:M13"/>
    <mergeCell ref="B10:B11"/>
    <mergeCell ref="E4:E7"/>
    <mergeCell ref="E23:E24"/>
    <mergeCell ref="F23:F24"/>
    <mergeCell ref="G23:G24"/>
    <mergeCell ref="C17:C22"/>
    <mergeCell ref="D17:D22"/>
    <mergeCell ref="E17:E22"/>
    <mergeCell ref="F17:F22"/>
    <mergeCell ref="D14:D16"/>
    <mergeCell ref="E14:E16"/>
    <mergeCell ref="G14:G16"/>
    <mergeCell ref="B17:B25"/>
    <mergeCell ref="B12:B13"/>
    <mergeCell ref="H12:H13"/>
    <mergeCell ref="D12:D13"/>
    <mergeCell ref="L12:L13"/>
    <mergeCell ref="I12:I13"/>
    <mergeCell ref="C12:C13"/>
    <mergeCell ref="K12:K13"/>
    <mergeCell ref="J12:J13"/>
    <mergeCell ref="G12:G13"/>
    <mergeCell ref="E12:E13"/>
    <mergeCell ref="F12:F13"/>
    <mergeCell ref="B1:M1"/>
    <mergeCell ref="B2:H2"/>
    <mergeCell ref="I2:L2"/>
    <mergeCell ref="M2:M3"/>
    <mergeCell ref="I4:I7"/>
    <mergeCell ref="J4:J7"/>
    <mergeCell ref="K4:K7"/>
    <mergeCell ref="L4:L7"/>
    <mergeCell ref="M4:M7"/>
    <mergeCell ref="C3:D3"/>
    <mergeCell ref="F4:F7"/>
    <mergeCell ref="H4:H7"/>
    <mergeCell ref="G4:G7"/>
    <mergeCell ref="B4:B9"/>
    <mergeCell ref="C4:C7"/>
    <mergeCell ref="D4:D7"/>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25" min="1"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K18"/>
  <sheetViews>
    <sheetView topLeftCell="A13" workbookViewId="0">
      <selection activeCell="D15" sqref="D15"/>
    </sheetView>
  </sheetViews>
  <sheetFormatPr baseColWidth="10" defaultColWidth="11.5" defaultRowHeight="11"/>
  <cols>
    <col min="1" max="1" width="4.1640625" style="49" customWidth="1"/>
    <col min="2" max="2" width="15.5" style="49" customWidth="1"/>
    <col min="3" max="3" width="37.1640625" style="49" customWidth="1"/>
    <col min="4" max="4" width="26.5" style="49" customWidth="1"/>
    <col min="5" max="5" width="15.33203125" style="49" customWidth="1"/>
    <col min="6" max="6" width="26.6640625" style="49" customWidth="1"/>
    <col min="7" max="7" width="0" style="49" hidden="1" customWidth="1"/>
    <col min="8" max="8" width="13.5" style="49" hidden="1" customWidth="1"/>
    <col min="9" max="10" width="0" style="49" hidden="1" customWidth="1"/>
    <col min="11" max="11" width="14.83203125" style="49" hidden="1" customWidth="1"/>
    <col min="12" max="16384" width="11.5" style="49"/>
  </cols>
  <sheetData>
    <row r="1" spans="2:11" ht="12" thickBot="1"/>
    <row r="2" spans="2:11" ht="24" customHeight="1" thickBot="1">
      <c r="B2" s="1249" t="s">
        <v>683</v>
      </c>
      <c r="C2" s="1250"/>
      <c r="D2" s="1250"/>
      <c r="E2" s="1250"/>
      <c r="F2" s="1251"/>
    </row>
    <row r="3" spans="2:11" ht="39" customHeight="1" thickBot="1">
      <c r="B3" s="1252" t="s">
        <v>717</v>
      </c>
      <c r="C3" s="1253"/>
      <c r="D3" s="1253"/>
      <c r="E3" s="1253"/>
      <c r="F3" s="1254"/>
    </row>
    <row r="4" spans="2:11" ht="38.25" customHeight="1" thickBot="1">
      <c r="B4" s="218" t="s">
        <v>131</v>
      </c>
      <c r="C4" s="220" t="s">
        <v>157</v>
      </c>
      <c r="D4" s="219" t="s">
        <v>156</v>
      </c>
      <c r="E4" s="218" t="s">
        <v>74</v>
      </c>
      <c r="F4" s="217" t="s">
        <v>128</v>
      </c>
      <c r="G4" s="1159" t="s">
        <v>830</v>
      </c>
      <c r="H4" s="1159"/>
      <c r="I4" s="1159"/>
      <c r="J4" s="1159"/>
      <c r="K4" s="1159"/>
    </row>
    <row r="5" spans="2:11" ht="86.25" customHeight="1" thickBot="1">
      <c r="B5" s="1255" t="s">
        <v>161</v>
      </c>
      <c r="C5" s="298" t="s">
        <v>856</v>
      </c>
      <c r="D5" s="51" t="s">
        <v>206</v>
      </c>
      <c r="E5" s="202" t="s">
        <v>159</v>
      </c>
      <c r="F5" s="216" t="s">
        <v>682</v>
      </c>
      <c r="G5" s="287" t="s">
        <v>127</v>
      </c>
      <c r="H5" s="287" t="s">
        <v>126</v>
      </c>
      <c r="I5" s="287" t="s">
        <v>125</v>
      </c>
      <c r="J5" s="287" t="s">
        <v>124</v>
      </c>
      <c r="K5" s="287" t="s">
        <v>123</v>
      </c>
    </row>
    <row r="6" spans="2:11" ht="111.75" customHeight="1" thickBot="1">
      <c r="B6" s="1256"/>
      <c r="C6" s="299" t="s">
        <v>857</v>
      </c>
      <c r="D6" s="52" t="s">
        <v>205</v>
      </c>
      <c r="E6" s="1257" t="s">
        <v>159</v>
      </c>
      <c r="F6" s="1260" t="s">
        <v>677</v>
      </c>
      <c r="G6" s="291"/>
      <c r="H6" s="24"/>
      <c r="I6" s="24"/>
      <c r="J6" s="24"/>
      <c r="K6" s="24"/>
    </row>
    <row r="7" spans="2:11" ht="79.5" customHeight="1">
      <c r="B7" s="1256"/>
      <c r="C7" s="1263" t="s">
        <v>681</v>
      </c>
      <c r="D7" s="1265" t="s">
        <v>680</v>
      </c>
      <c r="E7" s="1258"/>
      <c r="F7" s="1261"/>
      <c r="G7" s="291"/>
      <c r="H7" s="24"/>
      <c r="I7" s="24"/>
      <c r="J7" s="24"/>
      <c r="K7" s="24"/>
    </row>
    <row r="8" spans="2:11" ht="42.75" customHeight="1">
      <c r="B8" s="1256"/>
      <c r="C8" s="1263"/>
      <c r="D8" s="1265"/>
      <c r="E8" s="1258"/>
      <c r="F8" s="1261"/>
      <c r="G8" s="291"/>
      <c r="H8" s="24"/>
      <c r="I8" s="24"/>
      <c r="J8" s="24"/>
      <c r="K8" s="24"/>
    </row>
    <row r="9" spans="2:11" ht="1.5" customHeight="1" thickBot="1">
      <c r="B9" s="1256"/>
      <c r="C9" s="1264"/>
      <c r="D9" s="1266"/>
      <c r="E9" s="1259"/>
      <c r="F9" s="1262"/>
      <c r="G9" s="291"/>
      <c r="H9" s="24"/>
      <c r="I9" s="24"/>
      <c r="J9" s="24"/>
      <c r="K9" s="24"/>
    </row>
    <row r="10" spans="2:11" ht="95.25" customHeight="1" thickBot="1">
      <c r="B10" s="1267" t="s">
        <v>679</v>
      </c>
      <c r="C10" s="31" t="s">
        <v>204</v>
      </c>
      <c r="D10" s="30" t="s">
        <v>678</v>
      </c>
      <c r="E10" s="36" t="s">
        <v>159</v>
      </c>
      <c r="F10" s="1270" t="s">
        <v>677</v>
      </c>
      <c r="G10" s="291"/>
      <c r="H10" s="24"/>
      <c r="I10" s="24"/>
      <c r="J10" s="24"/>
      <c r="K10" s="24"/>
    </row>
    <row r="11" spans="2:11" ht="75.75" customHeight="1">
      <c r="B11" s="1268"/>
      <c r="C11" s="30" t="s">
        <v>676</v>
      </c>
      <c r="D11" s="30" t="s">
        <v>675</v>
      </c>
      <c r="E11" s="36" t="s">
        <v>159</v>
      </c>
      <c r="F11" s="1270"/>
      <c r="G11" s="291"/>
      <c r="H11" s="24"/>
      <c r="I11" s="24"/>
      <c r="J11" s="24"/>
      <c r="K11" s="24"/>
    </row>
    <row r="12" spans="2:11" ht="89.25" customHeight="1" thickBot="1">
      <c r="B12" s="1268"/>
      <c r="C12" s="30" t="s">
        <v>674</v>
      </c>
      <c r="D12" s="30" t="s">
        <v>673</v>
      </c>
      <c r="E12" s="53" t="s">
        <v>672</v>
      </c>
      <c r="F12" s="1271"/>
      <c r="G12" s="291"/>
      <c r="H12" s="24"/>
      <c r="I12" s="24"/>
      <c r="J12" s="24"/>
      <c r="K12" s="24"/>
    </row>
    <row r="13" spans="2:11" ht="54.75" customHeight="1">
      <c r="B13" s="1268"/>
      <c r="C13" s="1272" t="s">
        <v>671</v>
      </c>
      <c r="D13" s="29" t="s">
        <v>670</v>
      </c>
      <c r="E13" s="1274" t="s">
        <v>159</v>
      </c>
      <c r="F13" s="1276" t="s">
        <v>669</v>
      </c>
      <c r="G13" s="291"/>
      <c r="H13" s="24"/>
      <c r="I13" s="24"/>
      <c r="J13" s="24"/>
      <c r="K13" s="24"/>
    </row>
    <row r="14" spans="2:11" ht="54.75" customHeight="1" thickBot="1">
      <c r="B14" s="1269"/>
      <c r="C14" s="1273"/>
      <c r="D14" s="32" t="s">
        <v>160</v>
      </c>
      <c r="E14" s="1275"/>
      <c r="F14" s="1277"/>
      <c r="G14" s="291"/>
      <c r="H14" s="24"/>
      <c r="I14" s="24"/>
      <c r="J14" s="24"/>
      <c r="K14" s="24"/>
    </row>
    <row r="15" spans="2:11" ht="95.25" customHeight="1" thickBot="1">
      <c r="B15" s="33" t="s">
        <v>668</v>
      </c>
      <c r="C15" s="34" t="s">
        <v>667</v>
      </c>
      <c r="D15" s="34" t="s">
        <v>666</v>
      </c>
      <c r="E15" s="34" t="s">
        <v>159</v>
      </c>
      <c r="F15" s="215" t="s">
        <v>665</v>
      </c>
      <c r="G15" s="291"/>
      <c r="H15" s="24"/>
      <c r="I15" s="24"/>
      <c r="J15" s="24"/>
      <c r="K15" s="24"/>
    </row>
    <row r="18" spans="3:3">
      <c r="C18" s="50"/>
    </row>
  </sheetData>
  <mergeCells count="13">
    <mergeCell ref="G4:K4"/>
    <mergeCell ref="B10:B14"/>
    <mergeCell ref="F10:F12"/>
    <mergeCell ref="C13:C14"/>
    <mergeCell ref="E13:E14"/>
    <mergeCell ref="F13:F14"/>
    <mergeCell ref="B2:F2"/>
    <mergeCell ref="B3:F3"/>
    <mergeCell ref="B5:B9"/>
    <mergeCell ref="E6:E9"/>
    <mergeCell ref="F6:F9"/>
    <mergeCell ref="C7:C9"/>
    <mergeCell ref="D7:D9"/>
  </mergeCells>
  <pageMargins left="0.70866141732283472" right="0.70866141732283472" top="0.74803149606299213" bottom="0.74803149606299213" header="0.31496062992125984" footer="0.31496062992125984"/>
  <pageSetup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workbookViewId="0">
      <selection activeCell="E1" sqref="E1"/>
    </sheetView>
  </sheetViews>
  <sheetFormatPr baseColWidth="10" defaultColWidth="11.5" defaultRowHeight="15"/>
  <cols>
    <col min="1" max="1" width="31.83203125" style="10" customWidth="1"/>
    <col min="2" max="2" width="18" bestFit="1" customWidth="1"/>
    <col min="3" max="3" width="13" bestFit="1" customWidth="1"/>
    <col min="4" max="4" width="15.5" bestFit="1" customWidth="1"/>
    <col min="5" max="5" width="53" customWidth="1"/>
    <col min="6" max="6" width="9.1640625" style="12" customWidth="1"/>
    <col min="7" max="7" width="28.1640625" customWidth="1"/>
  </cols>
  <sheetData>
    <row r="1" spans="1:7" ht="16">
      <c r="A1" s="7" t="s">
        <v>34</v>
      </c>
      <c r="B1" s="6" t="s">
        <v>41</v>
      </c>
      <c r="C1" s="6" t="s">
        <v>42</v>
      </c>
      <c r="D1" s="6" t="s">
        <v>50</v>
      </c>
      <c r="E1" s="6" t="s">
        <v>52</v>
      </c>
      <c r="F1" s="11" t="s">
        <v>53</v>
      </c>
      <c r="G1" s="11" t="s">
        <v>64</v>
      </c>
    </row>
    <row r="2" spans="1:7" ht="16">
      <c r="A2" s="8" t="s">
        <v>25</v>
      </c>
      <c r="B2" t="s">
        <v>100</v>
      </c>
      <c r="C2" t="s">
        <v>43</v>
      </c>
      <c r="D2" t="s">
        <v>48</v>
      </c>
      <c r="E2" s="10" t="s">
        <v>76</v>
      </c>
      <c r="F2" s="12">
        <v>15</v>
      </c>
      <c r="G2" t="s">
        <v>65</v>
      </c>
    </row>
    <row r="3" spans="1:7" ht="16">
      <c r="A3" s="8" t="s">
        <v>33</v>
      </c>
      <c r="B3" t="s">
        <v>37</v>
      </c>
      <c r="C3" t="s">
        <v>47</v>
      </c>
      <c r="D3" t="s">
        <v>49</v>
      </c>
      <c r="E3" s="10" t="s">
        <v>77</v>
      </c>
      <c r="F3" s="12">
        <v>0</v>
      </c>
      <c r="G3" t="s">
        <v>75</v>
      </c>
    </row>
    <row r="4" spans="1:7" ht="16">
      <c r="A4" s="8" t="s">
        <v>70</v>
      </c>
      <c r="B4" t="s">
        <v>38</v>
      </c>
      <c r="C4" t="s">
        <v>46</v>
      </c>
      <c r="E4" s="10" t="s">
        <v>78</v>
      </c>
      <c r="F4" s="12">
        <v>15</v>
      </c>
    </row>
    <row r="5" spans="1:7" ht="16">
      <c r="A5" s="8" t="s">
        <v>26</v>
      </c>
      <c r="B5" t="s">
        <v>39</v>
      </c>
      <c r="C5" t="s">
        <v>45</v>
      </c>
      <c r="E5" s="10" t="s">
        <v>79</v>
      </c>
      <c r="F5" s="12">
        <v>0</v>
      </c>
    </row>
    <row r="6" spans="1:7" ht="16">
      <c r="A6" s="8" t="s">
        <v>27</v>
      </c>
      <c r="B6" t="s">
        <v>40</v>
      </c>
      <c r="C6" t="s">
        <v>44</v>
      </c>
      <c r="E6" s="10" t="s">
        <v>80</v>
      </c>
      <c r="F6" s="12">
        <v>15</v>
      </c>
    </row>
    <row r="7" spans="1:7" ht="16">
      <c r="A7" s="8" t="s">
        <v>72</v>
      </c>
      <c r="E7" s="10" t="s">
        <v>81</v>
      </c>
      <c r="F7" s="12">
        <v>0</v>
      </c>
    </row>
    <row r="8" spans="1:7" ht="16">
      <c r="A8" s="9" t="s">
        <v>28</v>
      </c>
      <c r="E8" s="10" t="s">
        <v>82</v>
      </c>
      <c r="F8" s="12">
        <v>15</v>
      </c>
    </row>
    <row r="9" spans="1:7" ht="16">
      <c r="A9" s="9" t="s">
        <v>29</v>
      </c>
      <c r="E9" s="10" t="s">
        <v>83</v>
      </c>
      <c r="F9" s="12">
        <v>10</v>
      </c>
    </row>
    <row r="10" spans="1:7" ht="29">
      <c r="A10" s="9" t="s">
        <v>30</v>
      </c>
      <c r="E10" s="10" t="s">
        <v>84</v>
      </c>
      <c r="F10" s="12">
        <v>0</v>
      </c>
    </row>
    <row r="11" spans="1:7" ht="16">
      <c r="A11" s="9" t="s">
        <v>31</v>
      </c>
      <c r="E11" s="10" t="s">
        <v>85</v>
      </c>
      <c r="F11" s="12">
        <v>15</v>
      </c>
    </row>
    <row r="12" spans="1:7" ht="16">
      <c r="A12" s="9" t="s">
        <v>32</v>
      </c>
      <c r="E12" s="10" t="s">
        <v>86</v>
      </c>
      <c r="F12" s="12">
        <v>0</v>
      </c>
    </row>
    <row r="13" spans="1:7" ht="16">
      <c r="A13" s="9" t="s">
        <v>71</v>
      </c>
      <c r="E13" s="10" t="s">
        <v>98</v>
      </c>
      <c r="F13" s="12">
        <v>15</v>
      </c>
    </row>
    <row r="14" spans="1:7" ht="16">
      <c r="A14" s="9" t="s">
        <v>73</v>
      </c>
      <c r="E14" s="10" t="s">
        <v>99</v>
      </c>
      <c r="F14" s="12">
        <v>0</v>
      </c>
    </row>
    <row r="15" spans="1:7" ht="16">
      <c r="A15" s="9"/>
      <c r="E15" s="10" t="s">
        <v>87</v>
      </c>
      <c r="F15" s="12">
        <v>10</v>
      </c>
    </row>
    <row r="16" spans="1:7" ht="16">
      <c r="A16" s="9"/>
      <c r="E16" s="10" t="s">
        <v>88</v>
      </c>
      <c r="F16" s="12">
        <v>5</v>
      </c>
    </row>
    <row r="17" spans="1:12" ht="16">
      <c r="A17" s="9"/>
      <c r="E17" s="10" t="s">
        <v>89</v>
      </c>
      <c r="F17" s="12">
        <v>0</v>
      </c>
    </row>
    <row r="18" spans="1:12" ht="16">
      <c r="A18" s="8"/>
      <c r="E18" s="13" t="s">
        <v>51</v>
      </c>
      <c r="F18" s="12">
        <f>SUM(F2:F17)</f>
        <v>115</v>
      </c>
    </row>
    <row r="19" spans="1:12">
      <c r="A19" s="8"/>
    </row>
    <row r="20" spans="1:12">
      <c r="A20" s="8"/>
    </row>
    <row r="21" spans="1:12">
      <c r="A21" s="17"/>
    </row>
    <row r="22" spans="1:12">
      <c r="A22" s="17"/>
    </row>
    <row r="23" spans="1:12" ht="65">
      <c r="B23" s="1278" t="s">
        <v>66</v>
      </c>
      <c r="C23" s="1278"/>
      <c r="D23" s="6" t="s">
        <v>69</v>
      </c>
      <c r="E23" s="18" t="s">
        <v>92</v>
      </c>
      <c r="G23" s="17" t="s">
        <v>93</v>
      </c>
      <c r="H23" s="17" t="s">
        <v>94</v>
      </c>
    </row>
    <row r="24" spans="1:12">
      <c r="B24" s="6" t="s">
        <v>41</v>
      </c>
      <c r="C24" s="6" t="s">
        <v>42</v>
      </c>
      <c r="D24" t="s">
        <v>68</v>
      </c>
      <c r="E24" t="s">
        <v>90</v>
      </c>
      <c r="G24" t="s">
        <v>95</v>
      </c>
      <c r="H24" t="s">
        <v>95</v>
      </c>
    </row>
    <row r="25" spans="1:12">
      <c r="B25" t="s">
        <v>100</v>
      </c>
      <c r="C25" t="s">
        <v>46</v>
      </c>
      <c r="D25" t="s">
        <v>586</v>
      </c>
      <c r="E25" t="s">
        <v>46</v>
      </c>
      <c r="G25" t="s">
        <v>96</v>
      </c>
      <c r="H25" t="s">
        <v>97</v>
      </c>
      <c r="L25" t="b">
        <f>IF(K25=DATOS!E2,"")</f>
        <v>0</v>
      </c>
    </row>
    <row r="26" spans="1:12">
      <c r="B26" t="s">
        <v>37</v>
      </c>
      <c r="C26" t="s">
        <v>45</v>
      </c>
      <c r="E26" t="s">
        <v>91</v>
      </c>
      <c r="H26" t="s">
        <v>96</v>
      </c>
    </row>
    <row r="27" spans="1:12">
      <c r="B27" t="s">
        <v>38</v>
      </c>
      <c r="C27" t="s">
        <v>44</v>
      </c>
    </row>
    <row r="28" spans="1:12">
      <c r="B28" t="s">
        <v>39</v>
      </c>
    </row>
    <row r="29" spans="1:12">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baseColWidth="10" defaultColWidth="11.5" defaultRowHeight="15"/>
  <cols>
    <col min="1" max="1" width="28.5" style="1" customWidth="1"/>
    <col min="2" max="3" width="11.5" style="1" customWidth="1"/>
    <col min="4" max="4" width="11.5" style="1"/>
    <col min="5" max="5" width="6.5" style="1" customWidth="1"/>
    <col min="6" max="6" width="16.6640625" style="1" customWidth="1"/>
    <col min="7" max="16384" width="11.5" style="1"/>
  </cols>
  <sheetData>
    <row r="1" spans="1:10" ht="17" thickBot="1">
      <c r="A1" s="406"/>
      <c r="B1" s="385" t="s">
        <v>585</v>
      </c>
      <c r="C1" s="386"/>
      <c r="D1" s="386"/>
      <c r="E1" s="386"/>
      <c r="F1" s="386"/>
      <c r="G1" s="386"/>
      <c r="H1" s="386"/>
      <c r="I1" s="386"/>
      <c r="J1" s="387"/>
    </row>
    <row r="2" spans="1:10">
      <c r="A2" s="407"/>
      <c r="B2" s="388" t="s">
        <v>499</v>
      </c>
      <c r="C2" s="389"/>
      <c r="D2" s="390"/>
      <c r="E2" s="397"/>
      <c r="F2" s="398"/>
      <c r="G2" s="398"/>
      <c r="H2" s="398"/>
      <c r="I2" s="398"/>
      <c r="J2" s="399"/>
    </row>
    <row r="3" spans="1:10" ht="6" customHeight="1">
      <c r="A3" s="407"/>
      <c r="B3" s="391"/>
      <c r="C3" s="392"/>
      <c r="D3" s="393"/>
      <c r="E3" s="400"/>
      <c r="F3" s="401"/>
      <c r="G3" s="401"/>
      <c r="H3" s="401"/>
      <c r="I3" s="401"/>
      <c r="J3" s="402"/>
    </row>
    <row r="4" spans="1:10" ht="9" customHeight="1" thickBot="1">
      <c r="A4" s="407"/>
      <c r="B4" s="394"/>
      <c r="C4" s="395"/>
      <c r="D4" s="396"/>
      <c r="E4" s="403"/>
      <c r="F4" s="404"/>
      <c r="G4" s="404"/>
      <c r="H4" s="404"/>
      <c r="I4" s="404"/>
      <c r="J4" s="405"/>
    </row>
    <row r="5" spans="1:10" ht="30" customHeight="1" thickBot="1">
      <c r="A5" s="407"/>
      <c r="B5" s="374" t="s">
        <v>584</v>
      </c>
      <c r="C5" s="376"/>
      <c r="D5" s="408"/>
      <c r="E5" s="409"/>
      <c r="F5" s="409"/>
      <c r="G5" s="409"/>
      <c r="H5" s="409"/>
      <c r="I5" s="409"/>
      <c r="J5" s="410"/>
    </row>
    <row r="6" spans="1:10" ht="21.75" customHeight="1" thickBot="1">
      <c r="A6" s="161"/>
      <c r="B6" s="160"/>
      <c r="C6" s="160"/>
      <c r="D6" s="160"/>
      <c r="E6" s="160"/>
      <c r="F6" s="160"/>
      <c r="G6" s="160"/>
      <c r="H6" s="160"/>
      <c r="I6" s="160"/>
      <c r="J6" s="159"/>
    </row>
    <row r="7" spans="1:10" ht="25.5" customHeight="1" thickBot="1">
      <c r="A7" s="411" t="s">
        <v>583</v>
      </c>
      <c r="B7" s="412"/>
      <c r="C7" s="412"/>
      <c r="D7" s="413"/>
      <c r="E7" s="158"/>
      <c r="F7" s="411" t="s">
        <v>582</v>
      </c>
      <c r="G7" s="412"/>
      <c r="H7" s="412"/>
      <c r="I7" s="412"/>
      <c r="J7" s="413"/>
    </row>
    <row r="8" spans="1:10" ht="36.75" customHeight="1">
      <c r="A8" s="377"/>
      <c r="B8" s="378"/>
      <c r="C8" s="378"/>
      <c r="D8" s="379"/>
      <c r="E8" s="414"/>
      <c r="F8" s="416"/>
      <c r="G8" s="417"/>
      <c r="H8" s="417"/>
      <c r="I8" s="417"/>
      <c r="J8" s="418"/>
    </row>
    <row r="9" spans="1:10" ht="33.75" customHeight="1">
      <c r="A9" s="368"/>
      <c r="B9" s="369"/>
      <c r="C9" s="369"/>
      <c r="D9" s="370"/>
      <c r="E9" s="415"/>
      <c r="F9" s="371"/>
      <c r="G9" s="372"/>
      <c r="H9" s="372"/>
      <c r="I9" s="372"/>
      <c r="J9" s="373"/>
    </row>
    <row r="10" spans="1:10" ht="32.25" customHeight="1">
      <c r="A10" s="368"/>
      <c r="B10" s="369"/>
      <c r="C10" s="369"/>
      <c r="D10" s="370"/>
      <c r="E10" s="415"/>
      <c r="F10" s="371"/>
      <c r="G10" s="372"/>
      <c r="H10" s="372"/>
      <c r="I10" s="372"/>
      <c r="J10" s="373"/>
    </row>
    <row r="11" spans="1:10" ht="40.5" customHeight="1">
      <c r="A11" s="368"/>
      <c r="B11" s="369"/>
      <c r="C11" s="369"/>
      <c r="D11" s="370"/>
      <c r="E11" s="415"/>
      <c r="F11" s="371"/>
      <c r="G11" s="372"/>
      <c r="H11" s="372"/>
      <c r="I11" s="372"/>
      <c r="J11" s="373"/>
    </row>
    <row r="12" spans="1:10" ht="40.5" customHeight="1">
      <c r="A12" s="368"/>
      <c r="B12" s="369"/>
      <c r="C12" s="369"/>
      <c r="D12" s="370"/>
      <c r="E12" s="415"/>
      <c r="F12" s="371"/>
      <c r="G12" s="372"/>
      <c r="H12" s="372"/>
      <c r="I12" s="372"/>
      <c r="J12" s="373"/>
    </row>
    <row r="13" spans="1:10" ht="42" customHeight="1">
      <c r="A13" s="368"/>
      <c r="B13" s="369"/>
      <c r="C13" s="369"/>
      <c r="D13" s="370"/>
      <c r="E13" s="415"/>
      <c r="F13" s="371"/>
      <c r="G13" s="372"/>
      <c r="H13" s="372"/>
      <c r="I13" s="372"/>
      <c r="J13" s="373"/>
    </row>
    <row r="14" spans="1:10" ht="46.5" customHeight="1" thickBot="1">
      <c r="A14" s="368"/>
      <c r="B14" s="369"/>
      <c r="C14" s="369"/>
      <c r="D14" s="370"/>
      <c r="E14" s="415"/>
      <c r="F14" s="371"/>
      <c r="G14" s="372"/>
      <c r="H14" s="372"/>
      <c r="I14" s="372"/>
      <c r="J14" s="373"/>
    </row>
    <row r="15" spans="1:10" ht="36" customHeight="1" thickBot="1">
      <c r="A15" s="374" t="s">
        <v>581</v>
      </c>
      <c r="B15" s="375"/>
      <c r="C15" s="375"/>
      <c r="D15" s="376"/>
      <c r="E15" s="157"/>
      <c r="F15" s="374" t="s">
        <v>580</v>
      </c>
      <c r="G15" s="375"/>
      <c r="H15" s="375"/>
      <c r="I15" s="375"/>
      <c r="J15" s="376"/>
    </row>
    <row r="16" spans="1:10" ht="33" customHeight="1">
      <c r="A16" s="377"/>
      <c r="B16" s="378"/>
      <c r="C16" s="378"/>
      <c r="D16" s="379"/>
      <c r="E16" s="383"/>
      <c r="F16" s="380"/>
      <c r="G16" s="381"/>
      <c r="H16" s="381"/>
      <c r="I16" s="381"/>
      <c r="J16" s="382"/>
    </row>
    <row r="17" spans="1:10" ht="42.75" customHeight="1">
      <c r="A17" s="371"/>
      <c r="B17" s="372"/>
      <c r="C17" s="372"/>
      <c r="D17" s="373"/>
      <c r="E17" s="384"/>
      <c r="F17" s="371"/>
      <c r="G17" s="372"/>
      <c r="H17" s="372"/>
      <c r="I17" s="372"/>
      <c r="J17" s="373"/>
    </row>
    <row r="18" spans="1:10" ht="39" customHeight="1">
      <c r="A18" s="371"/>
      <c r="B18" s="372"/>
      <c r="C18" s="372"/>
      <c r="D18" s="373"/>
      <c r="E18" s="384"/>
      <c r="F18" s="371"/>
      <c r="G18" s="372"/>
      <c r="H18" s="372"/>
      <c r="I18" s="372"/>
      <c r="J18" s="373"/>
    </row>
    <row r="19" spans="1:10" ht="34.5" customHeight="1">
      <c r="A19" s="371"/>
      <c r="B19" s="372"/>
      <c r="C19" s="372"/>
      <c r="D19" s="373"/>
      <c r="E19" s="384"/>
      <c r="F19" s="371"/>
      <c r="G19" s="372"/>
      <c r="H19" s="372"/>
      <c r="I19" s="372"/>
      <c r="J19" s="373"/>
    </row>
    <row r="20" spans="1:10" ht="36" customHeight="1">
      <c r="A20" s="371"/>
      <c r="B20" s="372"/>
      <c r="C20" s="372"/>
      <c r="D20" s="373"/>
      <c r="F20" s="371"/>
      <c r="G20" s="372"/>
      <c r="H20" s="372"/>
      <c r="I20" s="372"/>
      <c r="J20" s="373"/>
    </row>
    <row r="21" spans="1:10" ht="33.75" customHeight="1">
      <c r="A21" s="371"/>
      <c r="B21" s="372"/>
      <c r="C21" s="372"/>
      <c r="D21" s="373"/>
      <c r="F21" s="371"/>
      <c r="G21" s="372"/>
      <c r="H21" s="372"/>
      <c r="I21" s="372"/>
      <c r="J21" s="373"/>
    </row>
    <row r="22" spans="1:10" ht="30" customHeight="1">
      <c r="A22" s="371"/>
      <c r="B22" s="372"/>
      <c r="C22" s="372"/>
      <c r="D22" s="373"/>
      <c r="F22" s="371"/>
      <c r="G22" s="372"/>
      <c r="H22" s="372"/>
      <c r="I22" s="372"/>
      <c r="J22" s="373"/>
    </row>
  </sheetData>
  <mergeCells count="40">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A12:D12"/>
    <mergeCell ref="F22:J22"/>
    <mergeCell ref="F21:J21"/>
    <mergeCell ref="A21:D21"/>
    <mergeCell ref="A18:D18"/>
    <mergeCell ref="F18:J18"/>
    <mergeCell ref="A22:D22"/>
    <mergeCell ref="A13:D13"/>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120" zoomScaleNormal="120" zoomScaleSheetLayoutView="110" workbookViewId="0">
      <selection activeCell="G7" sqref="G7"/>
    </sheetView>
  </sheetViews>
  <sheetFormatPr baseColWidth="10" defaultColWidth="11.5" defaultRowHeight="11"/>
  <cols>
    <col min="1" max="1" width="11.5" style="28"/>
    <col min="2" max="2" width="7.1640625" style="28" customWidth="1"/>
    <col min="3" max="3" width="6.33203125" style="28" customWidth="1"/>
    <col min="4" max="4" width="17.33203125" style="28" customWidth="1"/>
    <col min="5" max="5" width="15.83203125" style="28" customWidth="1"/>
    <col min="6" max="6" width="14.6640625" style="28" customWidth="1"/>
    <col min="7" max="7" width="15.1640625" style="28" customWidth="1"/>
    <col min="8" max="8" width="11.83203125" style="231" customWidth="1"/>
    <col min="9" max="16384" width="11.5" style="28"/>
  </cols>
  <sheetData>
    <row r="1" spans="1:8" ht="21" customHeight="1">
      <c r="A1" s="419" t="s">
        <v>739</v>
      </c>
      <c r="B1" s="420"/>
      <c r="C1" s="420"/>
      <c r="D1" s="420"/>
      <c r="E1" s="420"/>
      <c r="F1" s="420"/>
      <c r="G1" s="420"/>
      <c r="H1" s="421"/>
    </row>
    <row r="2" spans="1:8" ht="24" customHeight="1" thickBot="1">
      <c r="A2" s="422" t="s">
        <v>132</v>
      </c>
      <c r="B2" s="423"/>
      <c r="C2" s="56"/>
      <c r="D2" s="57" t="s">
        <v>189</v>
      </c>
      <c r="E2" s="58" t="s">
        <v>190</v>
      </c>
      <c r="F2" s="226" t="s">
        <v>11</v>
      </c>
      <c r="G2" s="59" t="s">
        <v>10</v>
      </c>
      <c r="H2" s="59" t="s">
        <v>191</v>
      </c>
    </row>
    <row r="3" spans="1:8" ht="182.25" customHeight="1" thickBot="1">
      <c r="A3" s="424" t="s">
        <v>212</v>
      </c>
      <c r="B3" s="425"/>
      <c r="C3" s="65" t="s">
        <v>192</v>
      </c>
      <c r="D3" s="60" t="s">
        <v>207</v>
      </c>
      <c r="E3" s="61" t="s">
        <v>208</v>
      </c>
      <c r="F3" s="60" t="s">
        <v>210</v>
      </c>
      <c r="G3" s="61" t="s">
        <v>217</v>
      </c>
      <c r="H3" s="239" t="s">
        <v>738</v>
      </c>
    </row>
    <row r="4" spans="1:8" ht="81" customHeight="1" thickBot="1">
      <c r="A4" s="432" t="s">
        <v>213</v>
      </c>
      <c r="B4" s="438"/>
      <c r="C4" s="63" t="s">
        <v>147</v>
      </c>
      <c r="D4" s="60" t="s">
        <v>737</v>
      </c>
      <c r="E4" s="64" t="s">
        <v>736</v>
      </c>
      <c r="F4" s="60" t="s">
        <v>735</v>
      </c>
      <c r="G4" s="60" t="s">
        <v>209</v>
      </c>
      <c r="H4" s="238" t="s">
        <v>734</v>
      </c>
    </row>
    <row r="5" spans="1:8" ht="100.5" customHeight="1" thickBot="1">
      <c r="A5" s="436"/>
      <c r="B5" s="439"/>
      <c r="C5" s="63" t="s">
        <v>146</v>
      </c>
      <c r="D5" s="60" t="s">
        <v>733</v>
      </c>
      <c r="E5" s="61" t="s">
        <v>220</v>
      </c>
      <c r="F5" s="60" t="s">
        <v>732</v>
      </c>
      <c r="G5" s="61" t="s">
        <v>211</v>
      </c>
      <c r="H5" s="237" t="s">
        <v>755</v>
      </c>
    </row>
    <row r="6" spans="1:8" ht="138.75" customHeight="1" thickBot="1">
      <c r="A6" s="432" t="s">
        <v>214</v>
      </c>
      <c r="B6" s="433"/>
      <c r="C6" s="63" t="s">
        <v>142</v>
      </c>
      <c r="D6" s="60" t="s">
        <v>837</v>
      </c>
      <c r="E6" s="61" t="s">
        <v>840</v>
      </c>
      <c r="F6" s="60" t="s">
        <v>841</v>
      </c>
      <c r="G6" s="61" t="s">
        <v>193</v>
      </c>
      <c r="H6" s="237" t="s">
        <v>838</v>
      </c>
    </row>
    <row r="7" spans="1:8" ht="133.5" customHeight="1">
      <c r="A7" s="434"/>
      <c r="B7" s="435"/>
      <c r="C7" s="67" t="s">
        <v>194</v>
      </c>
      <c r="D7" s="48" t="s">
        <v>839</v>
      </c>
      <c r="E7" s="47" t="s">
        <v>842</v>
      </c>
      <c r="F7" s="48" t="s">
        <v>843</v>
      </c>
      <c r="G7" s="47" t="s">
        <v>195</v>
      </c>
      <c r="H7" s="236">
        <v>43861</v>
      </c>
    </row>
    <row r="8" spans="1:8" ht="133.5" customHeight="1" thickBot="1">
      <c r="A8" s="434"/>
      <c r="B8" s="435"/>
      <c r="C8" s="66" t="s">
        <v>219</v>
      </c>
      <c r="D8" s="54" t="s">
        <v>731</v>
      </c>
      <c r="E8" s="55" t="s">
        <v>730</v>
      </c>
      <c r="F8" s="54" t="s">
        <v>729</v>
      </c>
      <c r="G8" s="55" t="s">
        <v>728</v>
      </c>
      <c r="H8" s="235" t="s">
        <v>844</v>
      </c>
    </row>
    <row r="9" spans="1:8" ht="130.5" customHeight="1" thickBot="1">
      <c r="A9" s="436"/>
      <c r="B9" s="437"/>
      <c r="C9" s="66" t="s">
        <v>727</v>
      </c>
      <c r="D9" s="54" t="s">
        <v>726</v>
      </c>
      <c r="E9" s="55" t="s">
        <v>725</v>
      </c>
      <c r="F9" s="54" t="s">
        <v>724</v>
      </c>
      <c r="G9" s="55" t="s">
        <v>723</v>
      </c>
      <c r="H9" s="234" t="s">
        <v>722</v>
      </c>
    </row>
    <row r="10" spans="1:8" ht="99.75" customHeight="1" thickBot="1">
      <c r="A10" s="428" t="s">
        <v>215</v>
      </c>
      <c r="B10" s="429"/>
      <c r="C10" s="63" t="s">
        <v>140</v>
      </c>
      <c r="D10" s="60" t="s">
        <v>721</v>
      </c>
      <c r="E10" s="61" t="s">
        <v>218</v>
      </c>
      <c r="F10" s="60" t="s">
        <v>845</v>
      </c>
      <c r="G10" s="61" t="s">
        <v>196</v>
      </c>
      <c r="H10" s="233" t="s">
        <v>846</v>
      </c>
    </row>
    <row r="11" spans="1:8" ht="163.5" customHeight="1" thickBot="1">
      <c r="A11" s="430" t="s">
        <v>216</v>
      </c>
      <c r="B11" s="431"/>
      <c r="C11" s="62" t="s">
        <v>197</v>
      </c>
      <c r="D11" s="60" t="s">
        <v>720</v>
      </c>
      <c r="E11" s="61" t="s">
        <v>200</v>
      </c>
      <c r="F11" s="60" t="s">
        <v>198</v>
      </c>
      <c r="G11" s="61" t="s">
        <v>199</v>
      </c>
      <c r="H11" s="232" t="s">
        <v>719</v>
      </c>
    </row>
    <row r="12" spans="1:8" ht="11.25" customHeight="1">
      <c r="A12" s="426"/>
      <c r="B12" s="427"/>
      <c r="C12" s="427"/>
      <c r="D12" s="427"/>
      <c r="E12" s="427"/>
      <c r="F12" s="427"/>
      <c r="G12" s="427"/>
      <c r="H12" s="427"/>
    </row>
  </sheetData>
  <mergeCells count="8">
    <mergeCell ref="A1:H1"/>
    <mergeCell ref="A2:B2"/>
    <mergeCell ref="A3:B3"/>
    <mergeCell ref="A12:H12"/>
    <mergeCell ref="A10:B10"/>
    <mergeCell ref="A11:B11"/>
    <mergeCell ref="A6:B9"/>
    <mergeCell ref="A4:B5"/>
  </mergeCells>
  <pageMargins left="0.31496062992125984" right="0.5118110236220472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W204" zoomScale="50" zoomScaleNormal="50" zoomScaleSheetLayoutView="80" zoomScalePageLayoutView="85" workbookViewId="0">
      <selection activeCell="AK217" sqref="AK217"/>
    </sheetView>
  </sheetViews>
  <sheetFormatPr baseColWidth="10" defaultColWidth="11.5" defaultRowHeight="15"/>
  <cols>
    <col min="1" max="1" width="5.1640625" style="5" customWidth="1"/>
    <col min="2" max="2" width="21.83203125" style="5" customWidth="1"/>
    <col min="3" max="3" width="23.6640625" style="5" customWidth="1"/>
    <col min="4" max="4" width="24" style="4" customWidth="1"/>
    <col min="5" max="5" width="32.6640625" style="5" customWidth="1"/>
    <col min="6" max="6" width="22.5" style="5" customWidth="1"/>
    <col min="7" max="7" width="21.5" style="4" customWidth="1"/>
    <col min="8" max="8" width="75.6640625" style="75" customWidth="1"/>
    <col min="9" max="9" width="10.83203125" style="4" customWidth="1"/>
    <col min="10" max="10" width="8" style="74" customWidth="1"/>
    <col min="11" max="11" width="19.1640625" style="4" customWidth="1"/>
    <col min="12" max="13" width="17.83203125" style="4" customWidth="1"/>
    <col min="14" max="14" width="31.5" style="5" customWidth="1"/>
    <col min="15" max="15" width="15.6640625" style="5" customWidth="1"/>
    <col min="16" max="16" width="47.83203125" style="5" customWidth="1"/>
    <col min="17" max="17" width="43" style="5" customWidth="1"/>
    <col min="18" max="18" width="24.33203125" style="5" customWidth="1"/>
    <col min="19" max="21" width="20" style="5" customWidth="1"/>
    <col min="22" max="24" width="21.1640625" style="5" customWidth="1"/>
    <col min="25" max="25" width="25.5" style="5" customWidth="1"/>
    <col min="26" max="26" width="28.83203125" style="5" customWidth="1"/>
    <col min="27" max="30" width="21.1640625" style="5" customWidth="1"/>
    <col min="31" max="31" width="23.83203125" style="4" customWidth="1"/>
    <col min="32" max="32" width="23.83203125" style="4" hidden="1" customWidth="1"/>
    <col min="33" max="33" width="17.1640625" style="4" customWidth="1"/>
    <col min="34" max="34" width="17.83203125" style="5" customWidth="1"/>
    <col min="35" max="35" width="17.83203125" style="4" customWidth="1"/>
    <col min="36" max="36" width="23.1640625" style="5" customWidth="1"/>
    <col min="37" max="38" width="16.5" style="5" customWidth="1"/>
    <col min="39" max="39" width="17.5" style="5" customWidth="1"/>
    <col min="40" max="40" width="27.33203125" style="5" customWidth="1"/>
    <col min="41" max="42" width="11.5" style="5" hidden="1" customWidth="1"/>
    <col min="43" max="44" width="34" style="5" hidden="1" customWidth="1"/>
    <col min="45" max="46" width="11.5" style="5" hidden="1" customWidth="1"/>
    <col min="47" max="48" width="34" style="5" hidden="1" customWidth="1"/>
    <col min="49" max="50" width="11.5" style="5" hidden="1" customWidth="1"/>
    <col min="51" max="52" width="34" style="5" hidden="1" customWidth="1"/>
    <col min="53" max="53" width="19.6640625" style="5" hidden="1" customWidth="1"/>
    <col min="54" max="54" width="31.5" style="5" hidden="1" customWidth="1"/>
    <col min="55" max="55" width="22.83203125" style="5" hidden="1" customWidth="1"/>
    <col min="56" max="56" width="21" style="5" hidden="1" customWidth="1"/>
    <col min="57" max="57" width="24.5" style="5" hidden="1" customWidth="1"/>
    <col min="58" max="16384" width="11.5" style="1"/>
  </cols>
  <sheetData>
    <row r="1" spans="1:57" ht="40.5" customHeight="1" thickBot="1">
      <c r="A1" s="335"/>
      <c r="B1" s="692"/>
      <c r="C1" s="336"/>
      <c r="D1" s="344" t="s">
        <v>500</v>
      </c>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6"/>
    </row>
    <row r="2" spans="1:57" ht="30" customHeight="1" thickBot="1">
      <c r="A2" s="337"/>
      <c r="B2" s="338"/>
      <c r="C2" s="338"/>
      <c r="D2" s="341" t="s">
        <v>499</v>
      </c>
      <c r="E2" s="342"/>
      <c r="F2" s="342"/>
      <c r="G2" s="342"/>
      <c r="H2" s="342"/>
      <c r="I2" s="342"/>
      <c r="J2" s="342"/>
      <c r="K2" s="343"/>
      <c r="L2" s="349" t="s">
        <v>498</v>
      </c>
      <c r="M2" s="350"/>
      <c r="N2" s="350"/>
      <c r="O2" s="350"/>
      <c r="P2" s="351"/>
      <c r="Q2" s="170"/>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7.5" customHeight="1" thickBot="1">
      <c r="A3" s="339"/>
      <c r="B3" s="340"/>
      <c r="C3" s="340"/>
      <c r="D3" s="344" t="s">
        <v>15</v>
      </c>
      <c r="E3" s="346"/>
      <c r="F3" s="693">
        <v>43817</v>
      </c>
      <c r="G3" s="350"/>
      <c r="H3" s="350"/>
      <c r="I3" s="350"/>
      <c r="J3" s="350"/>
      <c r="K3" s="350"/>
      <c r="L3" s="350"/>
      <c r="M3" s="350"/>
      <c r="N3" s="350"/>
      <c r="O3" s="350"/>
      <c r="P3" s="351"/>
      <c r="Q3" s="169"/>
      <c r="R3" s="345"/>
      <c r="S3" s="345"/>
      <c r="T3" s="345"/>
      <c r="U3" s="345"/>
      <c r="V3" s="345"/>
      <c r="W3" s="345"/>
      <c r="X3" s="345"/>
      <c r="Y3" s="345"/>
      <c r="Z3" s="345"/>
      <c r="AA3" s="345"/>
      <c r="AB3" s="345"/>
      <c r="AC3" s="345"/>
      <c r="AD3" s="345"/>
      <c r="AE3" s="346"/>
      <c r="AF3" s="168"/>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27.75" customHeight="1" thickBot="1">
      <c r="A4" s="2"/>
      <c r="B4" s="2"/>
      <c r="C4" s="2"/>
      <c r="D4" s="2"/>
      <c r="E4" s="2"/>
      <c r="F4" s="2"/>
      <c r="G4" s="2"/>
      <c r="H4" s="109"/>
      <c r="I4" s="2"/>
      <c r="J4" s="108"/>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c r="A5" s="332" t="s">
        <v>56</v>
      </c>
      <c r="B5" s="683"/>
      <c r="C5" s="333"/>
      <c r="D5" s="333"/>
      <c r="E5" s="333"/>
      <c r="F5" s="334"/>
      <c r="G5" s="332" t="s">
        <v>57</v>
      </c>
      <c r="H5" s="683"/>
      <c r="I5" s="683"/>
      <c r="J5" s="683"/>
      <c r="K5" s="333"/>
      <c r="L5" s="333"/>
      <c r="M5" s="684"/>
      <c r="N5" s="685" t="s">
        <v>58</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7"/>
      <c r="AO5" s="683" t="s">
        <v>59</v>
      </c>
      <c r="AP5" s="347"/>
      <c r="AQ5" s="347"/>
      <c r="AR5" s="347"/>
      <c r="AS5" s="347"/>
      <c r="AT5" s="347"/>
      <c r="AU5" s="347"/>
      <c r="AV5" s="347"/>
      <c r="AW5" s="347"/>
      <c r="AX5" s="347"/>
      <c r="AY5" s="347"/>
      <c r="AZ5" s="348"/>
      <c r="BA5" s="332" t="s">
        <v>60</v>
      </c>
      <c r="BB5" s="347"/>
      <c r="BC5" s="347"/>
      <c r="BD5" s="347"/>
      <c r="BE5" s="348"/>
    </row>
    <row r="6" spans="1:57" s="3" customFormat="1" ht="30.75" customHeight="1">
      <c r="A6" s="300" t="s">
        <v>12</v>
      </c>
      <c r="B6" s="302" t="s">
        <v>563</v>
      </c>
      <c r="C6" s="302" t="s">
        <v>497</v>
      </c>
      <c r="D6" s="302" t="s">
        <v>496</v>
      </c>
      <c r="E6" s="302" t="s">
        <v>495</v>
      </c>
      <c r="F6" s="318" t="s">
        <v>494</v>
      </c>
      <c r="G6" s="300" t="s">
        <v>41</v>
      </c>
      <c r="H6" s="694" t="s">
        <v>493</v>
      </c>
      <c r="I6" s="695"/>
      <c r="J6" s="696"/>
      <c r="K6" s="680" t="s">
        <v>42</v>
      </c>
      <c r="L6" s="680" t="s">
        <v>492</v>
      </c>
      <c r="M6" s="701" t="s">
        <v>491</v>
      </c>
      <c r="N6" s="300" t="s">
        <v>490</v>
      </c>
      <c r="O6" s="497" t="s">
        <v>64</v>
      </c>
      <c r="P6" s="676" t="s">
        <v>489</v>
      </c>
      <c r="Q6" s="703"/>
      <c r="R6" s="689"/>
      <c r="S6" s="680" t="s">
        <v>488</v>
      </c>
      <c r="T6" s="678" t="s">
        <v>487</v>
      </c>
      <c r="U6" s="497" t="s">
        <v>486</v>
      </c>
      <c r="V6" s="680" t="s">
        <v>485</v>
      </c>
      <c r="W6" s="680" t="s">
        <v>484</v>
      </c>
      <c r="X6" s="678" t="s">
        <v>483</v>
      </c>
      <c r="Y6" s="497" t="s">
        <v>74</v>
      </c>
      <c r="Z6" s="302" t="s">
        <v>482</v>
      </c>
      <c r="AA6" s="302" t="s">
        <v>481</v>
      </c>
      <c r="AB6" s="680" t="s">
        <v>480</v>
      </c>
      <c r="AC6" s="302" t="s">
        <v>479</v>
      </c>
      <c r="AD6" s="302" t="s">
        <v>478</v>
      </c>
      <c r="AE6" s="680" t="s">
        <v>2</v>
      </c>
      <c r="AF6" s="175"/>
      <c r="AG6" s="680" t="s">
        <v>3</v>
      </c>
      <c r="AH6" s="680" t="s">
        <v>4</v>
      </c>
      <c r="AI6" s="680" t="s">
        <v>477</v>
      </c>
      <c r="AJ6" s="322" t="s">
        <v>476</v>
      </c>
      <c r="AK6" s="322"/>
      <c r="AL6" s="322"/>
      <c r="AM6" s="322"/>
      <c r="AN6" s="323"/>
      <c r="AO6" s="691" t="s">
        <v>16</v>
      </c>
      <c r="AP6" s="324"/>
      <c r="AQ6" s="324"/>
      <c r="AR6" s="324"/>
      <c r="AS6" s="324" t="s">
        <v>17</v>
      </c>
      <c r="AT6" s="324"/>
      <c r="AU6" s="324"/>
      <c r="AV6" s="324"/>
      <c r="AW6" s="324" t="s">
        <v>16</v>
      </c>
      <c r="AX6" s="324"/>
      <c r="AY6" s="324"/>
      <c r="AZ6" s="325"/>
      <c r="BA6" s="300" t="s">
        <v>19</v>
      </c>
      <c r="BB6" s="302" t="s">
        <v>54</v>
      </c>
      <c r="BC6" s="302" t="s">
        <v>23</v>
      </c>
      <c r="BD6" s="302" t="s">
        <v>20</v>
      </c>
      <c r="BE6" s="676" t="s">
        <v>55</v>
      </c>
    </row>
    <row r="7" spans="1:57" s="3" customFormat="1" ht="27" customHeight="1">
      <c r="A7" s="300"/>
      <c r="B7" s="302"/>
      <c r="C7" s="302"/>
      <c r="D7" s="302"/>
      <c r="E7" s="302"/>
      <c r="F7" s="318"/>
      <c r="G7" s="300"/>
      <c r="H7" s="697"/>
      <c r="I7" s="698"/>
      <c r="J7" s="699"/>
      <c r="K7" s="680"/>
      <c r="L7" s="680"/>
      <c r="M7" s="701"/>
      <c r="N7" s="300"/>
      <c r="O7" s="498"/>
      <c r="P7" s="497" t="s">
        <v>475</v>
      </c>
      <c r="Q7" s="497" t="s">
        <v>474</v>
      </c>
      <c r="R7" s="678" t="s">
        <v>473</v>
      </c>
      <c r="S7" s="680"/>
      <c r="T7" s="681"/>
      <c r="U7" s="498"/>
      <c r="V7" s="680"/>
      <c r="W7" s="680"/>
      <c r="X7" s="681"/>
      <c r="Y7" s="498"/>
      <c r="Z7" s="302"/>
      <c r="AA7" s="302"/>
      <c r="AB7" s="680"/>
      <c r="AC7" s="302"/>
      <c r="AD7" s="302"/>
      <c r="AE7" s="680"/>
      <c r="AF7" s="175"/>
      <c r="AG7" s="680"/>
      <c r="AH7" s="680"/>
      <c r="AI7" s="680"/>
      <c r="AJ7" s="302" t="s">
        <v>472</v>
      </c>
      <c r="AK7" s="302" t="s">
        <v>8</v>
      </c>
      <c r="AL7" s="302" t="s">
        <v>9</v>
      </c>
      <c r="AM7" s="302" t="s">
        <v>10</v>
      </c>
      <c r="AN7" s="318" t="s">
        <v>11</v>
      </c>
      <c r="AO7" s="689" t="s">
        <v>21</v>
      </c>
      <c r="AP7" s="302" t="s">
        <v>22</v>
      </c>
      <c r="AQ7" s="302" t="s">
        <v>24</v>
      </c>
      <c r="AR7" s="302" t="s">
        <v>23</v>
      </c>
      <c r="AS7" s="302" t="s">
        <v>21</v>
      </c>
      <c r="AT7" s="302" t="s">
        <v>22</v>
      </c>
      <c r="AU7" s="302" t="s">
        <v>24</v>
      </c>
      <c r="AV7" s="302" t="s">
        <v>23</v>
      </c>
      <c r="AW7" s="302" t="s">
        <v>21</v>
      </c>
      <c r="AX7" s="302" t="s">
        <v>22</v>
      </c>
      <c r="AY7" s="302" t="s">
        <v>24</v>
      </c>
      <c r="AZ7" s="318" t="s">
        <v>23</v>
      </c>
      <c r="BA7" s="300"/>
      <c r="BB7" s="302"/>
      <c r="BC7" s="302"/>
      <c r="BD7" s="302"/>
      <c r="BE7" s="676"/>
    </row>
    <row r="8" spans="1:57" ht="93.75" customHeight="1" thickBot="1">
      <c r="A8" s="301"/>
      <c r="B8" s="303"/>
      <c r="C8" s="303"/>
      <c r="D8" s="303"/>
      <c r="E8" s="303"/>
      <c r="F8" s="319"/>
      <c r="G8" s="301"/>
      <c r="H8" s="123" t="s">
        <v>471</v>
      </c>
      <c r="I8" s="174" t="s">
        <v>470</v>
      </c>
      <c r="J8" s="173" t="s">
        <v>51</v>
      </c>
      <c r="K8" s="700"/>
      <c r="L8" s="700"/>
      <c r="M8" s="702"/>
      <c r="N8" s="301"/>
      <c r="O8" s="605"/>
      <c r="P8" s="498"/>
      <c r="Q8" s="605"/>
      <c r="R8" s="679"/>
      <c r="S8" s="700"/>
      <c r="T8" s="681"/>
      <c r="U8" s="498"/>
      <c r="V8" s="680"/>
      <c r="W8" s="680"/>
      <c r="X8" s="682"/>
      <c r="Y8" s="499"/>
      <c r="Z8" s="302"/>
      <c r="AA8" s="497"/>
      <c r="AB8" s="678"/>
      <c r="AC8" s="497"/>
      <c r="AD8" s="497"/>
      <c r="AE8" s="678"/>
      <c r="AF8" s="176"/>
      <c r="AG8" s="678"/>
      <c r="AH8" s="678"/>
      <c r="AI8" s="678"/>
      <c r="AJ8" s="497"/>
      <c r="AK8" s="497"/>
      <c r="AL8" s="497"/>
      <c r="AM8" s="497"/>
      <c r="AN8" s="688"/>
      <c r="AO8" s="690"/>
      <c r="AP8" s="303"/>
      <c r="AQ8" s="303"/>
      <c r="AR8" s="303"/>
      <c r="AS8" s="303"/>
      <c r="AT8" s="303"/>
      <c r="AU8" s="303"/>
      <c r="AV8" s="303"/>
      <c r="AW8" s="303"/>
      <c r="AX8" s="303"/>
      <c r="AY8" s="303"/>
      <c r="AZ8" s="319"/>
      <c r="BA8" s="301"/>
      <c r="BB8" s="303"/>
      <c r="BC8" s="303"/>
      <c r="BD8" s="303"/>
      <c r="BE8" s="677"/>
    </row>
    <row r="9" spans="1:57" ht="46.5" customHeight="1" thickBot="1">
      <c r="A9" s="666">
        <v>1</v>
      </c>
      <c r="B9" s="669" t="s">
        <v>564</v>
      </c>
      <c r="C9" s="540" t="s">
        <v>469</v>
      </c>
      <c r="D9" s="557" t="s">
        <v>32</v>
      </c>
      <c r="E9" s="672" t="s">
        <v>468</v>
      </c>
      <c r="F9" s="557" t="s">
        <v>467</v>
      </c>
      <c r="G9" s="672" t="s">
        <v>100</v>
      </c>
      <c r="H9" s="84" t="s">
        <v>252</v>
      </c>
      <c r="I9" s="171" t="s">
        <v>48</v>
      </c>
      <c r="J9" s="602">
        <f>COUNTIF(I9:I34,[3]DATOS!$D$24)</f>
        <v>13</v>
      </c>
      <c r="K9" s="604" t="str">
        <f>+IF(AND(J9&lt;6,J9&gt;0),"Moderado",IF(AND(J9&lt;12,J9&gt;5),"Mayor",IF(AND(J9&lt;20,J9&gt;11),"Catastrófico","Responda las Preguntas de Impacto")))</f>
        <v>Catastrófico</v>
      </c>
      <c r="L9" s="45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564"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673" t="s">
        <v>594</v>
      </c>
      <c r="O9" s="452" t="s">
        <v>65</v>
      </c>
      <c r="P9" s="82" t="s">
        <v>237</v>
      </c>
      <c r="Q9" s="77" t="s">
        <v>76</v>
      </c>
      <c r="R9" s="77">
        <f>+IFERROR(VLOOKUP(Q9,[3]DATOS!$E$2:$F$17,2,FALSE),"")</f>
        <v>15</v>
      </c>
      <c r="S9" s="545">
        <f>SUM(R9:R16)</f>
        <v>100</v>
      </c>
      <c r="T9" s="588" t="str">
        <f>+IF(AND(S9&lt;=100,S9&gt;=96),"Fuerte",IF(AND(S9&lt;=95,S9&gt;=86),"Moderado",IF(AND(S9&lt;=85,J9&gt;=0),"Débil"," ")))</f>
        <v>Fuerte</v>
      </c>
      <c r="U9" s="588" t="s">
        <v>90</v>
      </c>
      <c r="V9" s="58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88">
        <f>IF(V9="Fuerte",100,IF(V9="Moderado",50,IF(V9="Débil",0)))</f>
        <v>100</v>
      </c>
      <c r="X9" s="588">
        <f>AVERAGE(W9:W34)</f>
        <v>100</v>
      </c>
      <c r="Y9" s="590" t="s">
        <v>465</v>
      </c>
      <c r="Z9" s="660" t="s">
        <v>593</v>
      </c>
      <c r="AA9" s="663" t="s">
        <v>592</v>
      </c>
      <c r="AB9" s="504" t="str">
        <f>+IF(X9=100,"Fuerte",IF(AND(X9&lt;=99,X9&gt;=50),"Moderado",IF(X9&lt;50,"Débil"," ")))</f>
        <v>Fuerte</v>
      </c>
      <c r="AC9" s="504" t="s">
        <v>95</v>
      </c>
      <c r="AD9" s="504" t="s">
        <v>96</v>
      </c>
      <c r="AE9" s="452"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5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52" t="str">
        <f>K9</f>
        <v>Catastrófico</v>
      </c>
      <c r="AH9" s="45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0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649" t="s">
        <v>591</v>
      </c>
      <c r="AK9" s="652">
        <v>43862</v>
      </c>
      <c r="AL9" s="652">
        <v>44196</v>
      </c>
      <c r="AM9" s="655" t="s">
        <v>463</v>
      </c>
      <c r="AN9" s="657" t="s">
        <v>590</v>
      </c>
      <c r="AO9" s="584"/>
      <c r="AP9" s="545"/>
      <c r="AQ9" s="545"/>
      <c r="AR9" s="545"/>
      <c r="AS9" s="545"/>
      <c r="AT9" s="545"/>
      <c r="AU9" s="545"/>
      <c r="AV9" s="545"/>
      <c r="AW9" s="545"/>
      <c r="AX9" s="545"/>
      <c r="AY9" s="545"/>
      <c r="AZ9" s="548"/>
      <c r="BA9" s="551"/>
      <c r="BB9" s="578"/>
      <c r="BC9" s="578"/>
      <c r="BD9" s="578"/>
      <c r="BE9" s="581"/>
    </row>
    <row r="10" spans="1:57" ht="30" customHeight="1" thickBot="1">
      <c r="A10" s="667"/>
      <c r="B10" s="670"/>
      <c r="C10" s="541"/>
      <c r="D10" s="558"/>
      <c r="E10" s="576"/>
      <c r="F10" s="558"/>
      <c r="G10" s="576"/>
      <c r="H10" s="79" t="s">
        <v>245</v>
      </c>
      <c r="I10" s="172" t="s">
        <v>48</v>
      </c>
      <c r="J10" s="495"/>
      <c r="K10" s="498"/>
      <c r="L10" s="453"/>
      <c r="M10" s="483"/>
      <c r="N10" s="674"/>
      <c r="O10" s="453"/>
      <c r="P10" s="82" t="s">
        <v>235</v>
      </c>
      <c r="Q10" s="77" t="s">
        <v>78</v>
      </c>
      <c r="R10" s="77">
        <f>+IFERROR(VLOOKUP(Q10,[3]DATOS!$E$2:$F$17,2,FALSE),"")</f>
        <v>15</v>
      </c>
      <c r="S10" s="546"/>
      <c r="T10" s="546"/>
      <c r="U10" s="546"/>
      <c r="V10" s="546"/>
      <c r="W10" s="546"/>
      <c r="X10" s="546"/>
      <c r="Y10" s="453"/>
      <c r="Z10" s="661"/>
      <c r="AA10" s="664"/>
      <c r="AB10" s="505"/>
      <c r="AC10" s="505"/>
      <c r="AD10" s="505"/>
      <c r="AE10" s="453"/>
      <c r="AF10" s="453"/>
      <c r="AG10" s="453"/>
      <c r="AH10" s="453"/>
      <c r="AI10" s="308"/>
      <c r="AJ10" s="650"/>
      <c r="AK10" s="653"/>
      <c r="AL10" s="653"/>
      <c r="AM10" s="596"/>
      <c r="AN10" s="658"/>
      <c r="AO10" s="585"/>
      <c r="AP10" s="546"/>
      <c r="AQ10" s="546"/>
      <c r="AR10" s="546"/>
      <c r="AS10" s="546"/>
      <c r="AT10" s="546"/>
      <c r="AU10" s="546"/>
      <c r="AV10" s="546"/>
      <c r="AW10" s="546"/>
      <c r="AX10" s="546"/>
      <c r="AY10" s="546"/>
      <c r="AZ10" s="549"/>
      <c r="BA10" s="552"/>
      <c r="BB10" s="579"/>
      <c r="BC10" s="579"/>
      <c r="BD10" s="579"/>
      <c r="BE10" s="582"/>
    </row>
    <row r="11" spans="1:57" ht="30" customHeight="1" thickBot="1">
      <c r="A11" s="667"/>
      <c r="B11" s="670"/>
      <c r="C11" s="541"/>
      <c r="D11" s="558"/>
      <c r="E11" s="576"/>
      <c r="F11" s="558"/>
      <c r="G11" s="576"/>
      <c r="H11" s="79" t="s">
        <v>244</v>
      </c>
      <c r="I11" s="172" t="s">
        <v>48</v>
      </c>
      <c r="J11" s="495"/>
      <c r="K11" s="498"/>
      <c r="L11" s="453"/>
      <c r="M11" s="483"/>
      <c r="N11" s="674"/>
      <c r="O11" s="453"/>
      <c r="P11" s="82" t="s">
        <v>233</v>
      </c>
      <c r="Q11" s="77" t="s">
        <v>80</v>
      </c>
      <c r="R11" s="77">
        <f>+IFERROR(VLOOKUP(Q11,[3]DATOS!$E$2:$F$17,2,FALSE),"")</f>
        <v>15</v>
      </c>
      <c r="S11" s="546"/>
      <c r="T11" s="546"/>
      <c r="U11" s="546"/>
      <c r="V11" s="546"/>
      <c r="W11" s="546"/>
      <c r="X11" s="546"/>
      <c r="Y11" s="453"/>
      <c r="Z11" s="661"/>
      <c r="AA11" s="664"/>
      <c r="AB11" s="505"/>
      <c r="AC11" s="505"/>
      <c r="AD11" s="505"/>
      <c r="AE11" s="453"/>
      <c r="AF11" s="453"/>
      <c r="AG11" s="453"/>
      <c r="AH11" s="453"/>
      <c r="AI11" s="308"/>
      <c r="AJ11" s="650"/>
      <c r="AK11" s="653"/>
      <c r="AL11" s="653"/>
      <c r="AM11" s="596"/>
      <c r="AN11" s="658"/>
      <c r="AO11" s="585"/>
      <c r="AP11" s="546"/>
      <c r="AQ11" s="546"/>
      <c r="AR11" s="546"/>
      <c r="AS11" s="546"/>
      <c r="AT11" s="546"/>
      <c r="AU11" s="546"/>
      <c r="AV11" s="546"/>
      <c r="AW11" s="546"/>
      <c r="AX11" s="546"/>
      <c r="AY11" s="546"/>
      <c r="AZ11" s="549"/>
      <c r="BA11" s="552"/>
      <c r="BB11" s="579"/>
      <c r="BC11" s="579"/>
      <c r="BD11" s="579"/>
      <c r="BE11" s="582"/>
    </row>
    <row r="12" spans="1:57" ht="30" customHeight="1" thickBot="1">
      <c r="A12" s="667"/>
      <c r="B12" s="670"/>
      <c r="C12" s="541"/>
      <c r="D12" s="558"/>
      <c r="E12" s="576"/>
      <c r="F12" s="558"/>
      <c r="G12" s="576"/>
      <c r="H12" s="79" t="s">
        <v>243</v>
      </c>
      <c r="I12" s="172" t="s">
        <v>49</v>
      </c>
      <c r="J12" s="495"/>
      <c r="K12" s="498"/>
      <c r="L12" s="453"/>
      <c r="M12" s="483"/>
      <c r="N12" s="674"/>
      <c r="O12" s="453"/>
      <c r="P12" s="82" t="s">
        <v>231</v>
      </c>
      <c r="Q12" s="77" t="s">
        <v>82</v>
      </c>
      <c r="R12" s="77">
        <f>+IFERROR(VLOOKUP(Q12,[3]DATOS!$E$2:$F$17,2,FALSE),"")</f>
        <v>15</v>
      </c>
      <c r="S12" s="546"/>
      <c r="T12" s="546"/>
      <c r="U12" s="546"/>
      <c r="V12" s="546"/>
      <c r="W12" s="546"/>
      <c r="X12" s="546"/>
      <c r="Y12" s="453"/>
      <c r="Z12" s="661"/>
      <c r="AA12" s="664"/>
      <c r="AB12" s="505"/>
      <c r="AC12" s="505"/>
      <c r="AD12" s="505"/>
      <c r="AE12" s="453"/>
      <c r="AF12" s="453"/>
      <c r="AG12" s="453"/>
      <c r="AH12" s="453"/>
      <c r="AI12" s="308"/>
      <c r="AJ12" s="650"/>
      <c r="AK12" s="653"/>
      <c r="AL12" s="653"/>
      <c r="AM12" s="596"/>
      <c r="AN12" s="658"/>
      <c r="AO12" s="585"/>
      <c r="AP12" s="546"/>
      <c r="AQ12" s="546"/>
      <c r="AR12" s="546"/>
      <c r="AS12" s="546"/>
      <c r="AT12" s="546"/>
      <c r="AU12" s="546"/>
      <c r="AV12" s="546"/>
      <c r="AW12" s="546"/>
      <c r="AX12" s="546"/>
      <c r="AY12" s="546"/>
      <c r="AZ12" s="549"/>
      <c r="BA12" s="552"/>
      <c r="BB12" s="579"/>
      <c r="BC12" s="579"/>
      <c r="BD12" s="579"/>
      <c r="BE12" s="582"/>
    </row>
    <row r="13" spans="1:57" ht="30" customHeight="1" thickBot="1">
      <c r="A13" s="667"/>
      <c r="B13" s="670"/>
      <c r="C13" s="541"/>
      <c r="D13" s="558"/>
      <c r="E13" s="576"/>
      <c r="F13" s="558"/>
      <c r="G13" s="576"/>
      <c r="H13" s="79" t="s">
        <v>242</v>
      </c>
      <c r="I13" s="172" t="s">
        <v>48</v>
      </c>
      <c r="J13" s="495"/>
      <c r="K13" s="498"/>
      <c r="L13" s="453"/>
      <c r="M13" s="483"/>
      <c r="N13" s="674"/>
      <c r="O13" s="453"/>
      <c r="P13" s="82" t="s">
        <v>229</v>
      </c>
      <c r="Q13" s="77" t="s">
        <v>85</v>
      </c>
      <c r="R13" s="77">
        <f>+IFERROR(VLOOKUP(Q13,[3]DATOS!$E$2:$F$17,2,FALSE),"")</f>
        <v>15</v>
      </c>
      <c r="S13" s="546"/>
      <c r="T13" s="546"/>
      <c r="U13" s="546"/>
      <c r="V13" s="546"/>
      <c r="W13" s="546"/>
      <c r="X13" s="546"/>
      <c r="Y13" s="453"/>
      <c r="Z13" s="661"/>
      <c r="AA13" s="664"/>
      <c r="AB13" s="505"/>
      <c r="AC13" s="505"/>
      <c r="AD13" s="505"/>
      <c r="AE13" s="453"/>
      <c r="AF13" s="453"/>
      <c r="AG13" s="453"/>
      <c r="AH13" s="453"/>
      <c r="AI13" s="308"/>
      <c r="AJ13" s="650"/>
      <c r="AK13" s="653"/>
      <c r="AL13" s="653"/>
      <c r="AM13" s="596"/>
      <c r="AN13" s="658"/>
      <c r="AO13" s="585"/>
      <c r="AP13" s="546"/>
      <c r="AQ13" s="546"/>
      <c r="AR13" s="546"/>
      <c r="AS13" s="546"/>
      <c r="AT13" s="546"/>
      <c r="AU13" s="546"/>
      <c r="AV13" s="546"/>
      <c r="AW13" s="546"/>
      <c r="AX13" s="546"/>
      <c r="AY13" s="546"/>
      <c r="AZ13" s="549"/>
      <c r="BA13" s="552"/>
      <c r="BB13" s="579"/>
      <c r="BC13" s="579"/>
      <c r="BD13" s="579"/>
      <c r="BE13" s="582"/>
    </row>
    <row r="14" spans="1:57" ht="30" customHeight="1">
      <c r="A14" s="667"/>
      <c r="B14" s="670"/>
      <c r="C14" s="541"/>
      <c r="D14" s="558"/>
      <c r="E14" s="576"/>
      <c r="F14" s="558"/>
      <c r="G14" s="576"/>
      <c r="H14" s="79" t="s">
        <v>241</v>
      </c>
      <c r="I14" s="172" t="s">
        <v>48</v>
      </c>
      <c r="J14" s="495"/>
      <c r="K14" s="498"/>
      <c r="L14" s="453"/>
      <c r="M14" s="483"/>
      <c r="N14" s="674"/>
      <c r="O14" s="453"/>
      <c r="P14" s="83" t="s">
        <v>228</v>
      </c>
      <c r="Q14" s="77" t="s">
        <v>98</v>
      </c>
      <c r="R14" s="77">
        <f>+IFERROR(VLOOKUP(Q14,[3]DATOS!$E$2:$F$17,2,FALSE),"")</f>
        <v>15</v>
      </c>
      <c r="S14" s="546"/>
      <c r="T14" s="546"/>
      <c r="U14" s="546"/>
      <c r="V14" s="546"/>
      <c r="W14" s="546"/>
      <c r="X14" s="546"/>
      <c r="Y14" s="453"/>
      <c r="Z14" s="661"/>
      <c r="AA14" s="664"/>
      <c r="AB14" s="505"/>
      <c r="AC14" s="505"/>
      <c r="AD14" s="505"/>
      <c r="AE14" s="453"/>
      <c r="AF14" s="453"/>
      <c r="AG14" s="453"/>
      <c r="AH14" s="453"/>
      <c r="AI14" s="308"/>
      <c r="AJ14" s="650"/>
      <c r="AK14" s="653"/>
      <c r="AL14" s="653"/>
      <c r="AM14" s="596"/>
      <c r="AN14" s="658"/>
      <c r="AO14" s="585"/>
      <c r="AP14" s="546"/>
      <c r="AQ14" s="546"/>
      <c r="AR14" s="546"/>
      <c r="AS14" s="546"/>
      <c r="AT14" s="546"/>
      <c r="AU14" s="546"/>
      <c r="AV14" s="546"/>
      <c r="AW14" s="546"/>
      <c r="AX14" s="546"/>
      <c r="AY14" s="546"/>
      <c r="AZ14" s="549"/>
      <c r="BA14" s="552"/>
      <c r="BB14" s="579"/>
      <c r="BC14" s="579"/>
      <c r="BD14" s="579"/>
      <c r="BE14" s="582"/>
    </row>
    <row r="15" spans="1:57" ht="30" customHeight="1">
      <c r="A15" s="667"/>
      <c r="B15" s="670"/>
      <c r="C15" s="541"/>
      <c r="D15" s="558"/>
      <c r="E15" s="576"/>
      <c r="F15" s="558"/>
      <c r="G15" s="576"/>
      <c r="H15" s="79" t="s">
        <v>240</v>
      </c>
      <c r="I15" s="172" t="s">
        <v>49</v>
      </c>
      <c r="J15" s="495"/>
      <c r="K15" s="498"/>
      <c r="L15" s="453"/>
      <c r="M15" s="483"/>
      <c r="N15" s="674"/>
      <c r="O15" s="453"/>
      <c r="P15" s="82" t="s">
        <v>226</v>
      </c>
      <c r="Q15" s="82" t="s">
        <v>87</v>
      </c>
      <c r="R15" s="82">
        <f>+IFERROR(VLOOKUP(Q15,[3]DATOS!$E$2:$F$17,2,FALSE),"")</f>
        <v>10</v>
      </c>
      <c r="S15" s="546"/>
      <c r="T15" s="546"/>
      <c r="U15" s="546"/>
      <c r="V15" s="546"/>
      <c r="W15" s="546"/>
      <c r="X15" s="546"/>
      <c r="Y15" s="453"/>
      <c r="Z15" s="661"/>
      <c r="AA15" s="664"/>
      <c r="AB15" s="505"/>
      <c r="AC15" s="505"/>
      <c r="AD15" s="505"/>
      <c r="AE15" s="453"/>
      <c r="AF15" s="453"/>
      <c r="AG15" s="453"/>
      <c r="AH15" s="453"/>
      <c r="AI15" s="308"/>
      <c r="AJ15" s="650"/>
      <c r="AK15" s="653"/>
      <c r="AL15" s="653"/>
      <c r="AM15" s="596"/>
      <c r="AN15" s="658"/>
      <c r="AO15" s="585"/>
      <c r="AP15" s="546"/>
      <c r="AQ15" s="546"/>
      <c r="AR15" s="546"/>
      <c r="AS15" s="546"/>
      <c r="AT15" s="546"/>
      <c r="AU15" s="546"/>
      <c r="AV15" s="546"/>
      <c r="AW15" s="546"/>
      <c r="AX15" s="546"/>
      <c r="AY15" s="546"/>
      <c r="AZ15" s="549"/>
      <c r="BA15" s="552"/>
      <c r="BB15" s="579"/>
      <c r="BC15" s="579"/>
      <c r="BD15" s="579"/>
      <c r="BE15" s="582"/>
    </row>
    <row r="16" spans="1:57" ht="72" customHeight="1">
      <c r="A16" s="667"/>
      <c r="B16" s="670"/>
      <c r="C16" s="541"/>
      <c r="D16" s="558"/>
      <c r="E16" s="576"/>
      <c r="F16" s="558"/>
      <c r="G16" s="576"/>
      <c r="H16" s="79" t="s">
        <v>239</v>
      </c>
      <c r="I16" s="172" t="s">
        <v>48</v>
      </c>
      <c r="J16" s="495"/>
      <c r="K16" s="498"/>
      <c r="L16" s="453"/>
      <c r="M16" s="483"/>
      <c r="N16" s="674"/>
      <c r="O16" s="453"/>
      <c r="P16" s="78"/>
      <c r="Q16" s="78"/>
      <c r="R16" s="78"/>
      <c r="S16" s="546"/>
      <c r="T16" s="546"/>
      <c r="U16" s="546"/>
      <c r="V16" s="546"/>
      <c r="W16" s="546"/>
      <c r="X16" s="546"/>
      <c r="Y16" s="453"/>
      <c r="Z16" s="661"/>
      <c r="AA16" s="664"/>
      <c r="AB16" s="505"/>
      <c r="AC16" s="505"/>
      <c r="AD16" s="505"/>
      <c r="AE16" s="453"/>
      <c r="AF16" s="453"/>
      <c r="AG16" s="453"/>
      <c r="AH16" s="453"/>
      <c r="AI16" s="308"/>
      <c r="AJ16" s="650"/>
      <c r="AK16" s="653"/>
      <c r="AL16" s="653"/>
      <c r="AM16" s="596"/>
      <c r="AN16" s="658"/>
      <c r="AO16" s="586"/>
      <c r="AP16" s="547"/>
      <c r="AQ16" s="547"/>
      <c r="AR16" s="547"/>
      <c r="AS16" s="547"/>
      <c r="AT16" s="547"/>
      <c r="AU16" s="547"/>
      <c r="AV16" s="547"/>
      <c r="AW16" s="547"/>
      <c r="AX16" s="547"/>
      <c r="AY16" s="547"/>
      <c r="AZ16" s="550"/>
      <c r="BA16" s="553"/>
      <c r="BB16" s="580"/>
      <c r="BC16" s="580"/>
      <c r="BD16" s="580"/>
      <c r="BE16" s="583"/>
    </row>
    <row r="17" spans="1:57" ht="30" customHeight="1">
      <c r="A17" s="667"/>
      <c r="B17" s="670"/>
      <c r="C17" s="541"/>
      <c r="D17" s="558"/>
      <c r="E17" s="576"/>
      <c r="F17" s="558"/>
      <c r="G17" s="576"/>
      <c r="H17" s="79" t="s">
        <v>238</v>
      </c>
      <c r="I17" s="172" t="s">
        <v>48</v>
      </c>
      <c r="J17" s="495"/>
      <c r="K17" s="498"/>
      <c r="L17" s="453"/>
      <c r="M17" s="483"/>
      <c r="N17" s="674"/>
      <c r="O17" s="453"/>
      <c r="P17" s="82"/>
      <c r="Q17" s="82"/>
      <c r="R17" s="82"/>
      <c r="S17" s="546"/>
      <c r="T17" s="546"/>
      <c r="U17" s="546"/>
      <c r="V17" s="546"/>
      <c r="W17" s="546"/>
      <c r="X17" s="546"/>
      <c r="Y17" s="453"/>
      <c r="Z17" s="661"/>
      <c r="AA17" s="664"/>
      <c r="AB17" s="505"/>
      <c r="AC17" s="505"/>
      <c r="AD17" s="505"/>
      <c r="AE17" s="453"/>
      <c r="AF17" s="453"/>
      <c r="AG17" s="453"/>
      <c r="AH17" s="453"/>
      <c r="AI17" s="308"/>
      <c r="AJ17" s="650"/>
      <c r="AK17" s="653"/>
      <c r="AL17" s="653"/>
      <c r="AM17" s="596"/>
      <c r="AN17" s="658"/>
      <c r="AO17" s="572"/>
      <c r="AP17" s="310"/>
      <c r="AQ17" s="310"/>
      <c r="AR17" s="310"/>
      <c r="AS17" s="310"/>
      <c r="AT17" s="310"/>
      <c r="AU17" s="310"/>
      <c r="AV17" s="310"/>
      <c r="AW17" s="310"/>
      <c r="AX17" s="310"/>
      <c r="AY17" s="310"/>
      <c r="AZ17" s="357"/>
      <c r="BA17" s="363"/>
      <c r="BB17" s="359"/>
      <c r="BC17" s="359"/>
      <c r="BD17" s="359"/>
      <c r="BE17" s="571"/>
    </row>
    <row r="18" spans="1:57" ht="30" customHeight="1">
      <c r="A18" s="667"/>
      <c r="B18" s="670"/>
      <c r="C18" s="541"/>
      <c r="D18" s="558"/>
      <c r="E18" s="576"/>
      <c r="F18" s="558"/>
      <c r="G18" s="576"/>
      <c r="H18" s="79" t="s">
        <v>236</v>
      </c>
      <c r="I18" s="172" t="s">
        <v>48</v>
      </c>
      <c r="J18" s="495"/>
      <c r="K18" s="498"/>
      <c r="L18" s="453"/>
      <c r="M18" s="483"/>
      <c r="N18" s="674"/>
      <c r="O18" s="453"/>
      <c r="P18" s="82"/>
      <c r="Q18" s="82"/>
      <c r="R18" s="82"/>
      <c r="S18" s="546"/>
      <c r="T18" s="546"/>
      <c r="U18" s="546"/>
      <c r="V18" s="546"/>
      <c r="W18" s="546"/>
      <c r="X18" s="546"/>
      <c r="Y18" s="453"/>
      <c r="Z18" s="661"/>
      <c r="AA18" s="664"/>
      <c r="AB18" s="505"/>
      <c r="AC18" s="505"/>
      <c r="AD18" s="505"/>
      <c r="AE18" s="453"/>
      <c r="AF18" s="453"/>
      <c r="AG18" s="453"/>
      <c r="AH18" s="453"/>
      <c r="AI18" s="308"/>
      <c r="AJ18" s="650"/>
      <c r="AK18" s="653"/>
      <c r="AL18" s="653"/>
      <c r="AM18" s="596"/>
      <c r="AN18" s="658"/>
      <c r="AO18" s="572"/>
      <c r="AP18" s="310"/>
      <c r="AQ18" s="310"/>
      <c r="AR18" s="310"/>
      <c r="AS18" s="310"/>
      <c r="AT18" s="310"/>
      <c r="AU18" s="310"/>
      <c r="AV18" s="310"/>
      <c r="AW18" s="310"/>
      <c r="AX18" s="310"/>
      <c r="AY18" s="310"/>
      <c r="AZ18" s="357"/>
      <c r="BA18" s="363"/>
      <c r="BB18" s="359"/>
      <c r="BC18" s="359"/>
      <c r="BD18" s="359"/>
      <c r="BE18" s="571"/>
    </row>
    <row r="19" spans="1:57" ht="30" customHeight="1">
      <c r="A19" s="667"/>
      <c r="B19" s="670"/>
      <c r="C19" s="541"/>
      <c r="D19" s="558"/>
      <c r="E19" s="576"/>
      <c r="F19" s="558"/>
      <c r="G19" s="576"/>
      <c r="H19" s="79" t="s">
        <v>234</v>
      </c>
      <c r="I19" s="172" t="s">
        <v>48</v>
      </c>
      <c r="J19" s="495"/>
      <c r="K19" s="498"/>
      <c r="L19" s="453"/>
      <c r="M19" s="483"/>
      <c r="N19" s="674"/>
      <c r="O19" s="453"/>
      <c r="P19" s="82"/>
      <c r="Q19" s="82"/>
      <c r="R19" s="82"/>
      <c r="S19" s="546"/>
      <c r="T19" s="546"/>
      <c r="U19" s="546"/>
      <c r="V19" s="546"/>
      <c r="W19" s="546"/>
      <c r="X19" s="546"/>
      <c r="Y19" s="453"/>
      <c r="Z19" s="661"/>
      <c r="AA19" s="664"/>
      <c r="AB19" s="505"/>
      <c r="AC19" s="505"/>
      <c r="AD19" s="505"/>
      <c r="AE19" s="453"/>
      <c r="AF19" s="453"/>
      <c r="AG19" s="453"/>
      <c r="AH19" s="453"/>
      <c r="AI19" s="308"/>
      <c r="AJ19" s="650"/>
      <c r="AK19" s="653"/>
      <c r="AL19" s="653"/>
      <c r="AM19" s="596"/>
      <c r="AN19" s="658"/>
      <c r="AO19" s="572"/>
      <c r="AP19" s="310"/>
      <c r="AQ19" s="310"/>
      <c r="AR19" s="310"/>
      <c r="AS19" s="310"/>
      <c r="AT19" s="310"/>
      <c r="AU19" s="310"/>
      <c r="AV19" s="310"/>
      <c r="AW19" s="310"/>
      <c r="AX19" s="310"/>
      <c r="AY19" s="310"/>
      <c r="AZ19" s="357"/>
      <c r="BA19" s="363"/>
      <c r="BB19" s="359"/>
      <c r="BC19" s="359"/>
      <c r="BD19" s="359"/>
      <c r="BE19" s="571"/>
    </row>
    <row r="20" spans="1:57" ht="30" customHeight="1">
      <c r="A20" s="667"/>
      <c r="B20" s="670"/>
      <c r="C20" s="541"/>
      <c r="D20" s="558"/>
      <c r="E20" s="576"/>
      <c r="F20" s="558"/>
      <c r="G20" s="576"/>
      <c r="H20" s="79" t="s">
        <v>232</v>
      </c>
      <c r="I20" s="172" t="s">
        <v>48</v>
      </c>
      <c r="J20" s="495"/>
      <c r="K20" s="498"/>
      <c r="L20" s="453"/>
      <c r="M20" s="483"/>
      <c r="N20" s="674"/>
      <c r="O20" s="453"/>
      <c r="P20" s="82"/>
      <c r="Q20" s="82"/>
      <c r="R20" s="82"/>
      <c r="S20" s="546"/>
      <c r="T20" s="546"/>
      <c r="U20" s="546"/>
      <c r="V20" s="546"/>
      <c r="W20" s="546"/>
      <c r="X20" s="546"/>
      <c r="Y20" s="453"/>
      <c r="Z20" s="661"/>
      <c r="AA20" s="664"/>
      <c r="AB20" s="505"/>
      <c r="AC20" s="505"/>
      <c r="AD20" s="505"/>
      <c r="AE20" s="453"/>
      <c r="AF20" s="453"/>
      <c r="AG20" s="453"/>
      <c r="AH20" s="453"/>
      <c r="AI20" s="308"/>
      <c r="AJ20" s="650"/>
      <c r="AK20" s="653"/>
      <c r="AL20" s="653"/>
      <c r="AM20" s="596"/>
      <c r="AN20" s="658"/>
      <c r="AO20" s="572"/>
      <c r="AP20" s="310"/>
      <c r="AQ20" s="310"/>
      <c r="AR20" s="310"/>
      <c r="AS20" s="310"/>
      <c r="AT20" s="310"/>
      <c r="AU20" s="310"/>
      <c r="AV20" s="310"/>
      <c r="AW20" s="310"/>
      <c r="AX20" s="310"/>
      <c r="AY20" s="310"/>
      <c r="AZ20" s="357"/>
      <c r="BA20" s="363"/>
      <c r="BB20" s="359"/>
      <c r="BC20" s="359"/>
      <c r="BD20" s="359"/>
      <c r="BE20" s="571"/>
    </row>
    <row r="21" spans="1:57" ht="18.75" customHeight="1">
      <c r="A21" s="667"/>
      <c r="B21" s="670"/>
      <c r="C21" s="541"/>
      <c r="D21" s="558"/>
      <c r="E21" s="576"/>
      <c r="F21" s="558"/>
      <c r="G21" s="576"/>
      <c r="H21" s="466" t="s">
        <v>230</v>
      </c>
      <c r="I21" s="308" t="s">
        <v>48</v>
      </c>
      <c r="J21" s="495"/>
      <c r="K21" s="498"/>
      <c r="L21" s="453"/>
      <c r="M21" s="483"/>
      <c r="N21" s="674"/>
      <c r="O21" s="453"/>
      <c r="P21" s="82"/>
      <c r="Q21" s="82"/>
      <c r="R21" s="82"/>
      <c r="S21" s="546"/>
      <c r="T21" s="546"/>
      <c r="U21" s="546"/>
      <c r="V21" s="546"/>
      <c r="W21" s="546"/>
      <c r="X21" s="546"/>
      <c r="Y21" s="453"/>
      <c r="Z21" s="661"/>
      <c r="AA21" s="664"/>
      <c r="AB21" s="505"/>
      <c r="AC21" s="505"/>
      <c r="AD21" s="505"/>
      <c r="AE21" s="453"/>
      <c r="AF21" s="453"/>
      <c r="AG21" s="453"/>
      <c r="AH21" s="453"/>
      <c r="AI21" s="308"/>
      <c r="AJ21" s="650"/>
      <c r="AK21" s="653"/>
      <c r="AL21" s="653"/>
      <c r="AM21" s="596"/>
      <c r="AN21" s="658"/>
      <c r="AO21" s="572"/>
      <c r="AP21" s="310"/>
      <c r="AQ21" s="310"/>
      <c r="AR21" s="310"/>
      <c r="AS21" s="310"/>
      <c r="AT21" s="310"/>
      <c r="AU21" s="310"/>
      <c r="AV21" s="310"/>
      <c r="AW21" s="310"/>
      <c r="AX21" s="310"/>
      <c r="AY21" s="310"/>
      <c r="AZ21" s="357"/>
      <c r="BA21" s="363"/>
      <c r="BB21" s="359"/>
      <c r="BC21" s="359"/>
      <c r="BD21" s="359"/>
      <c r="BE21" s="571"/>
    </row>
    <row r="22" spans="1:57" ht="45.75" customHeight="1">
      <c r="A22" s="667"/>
      <c r="B22" s="670"/>
      <c r="C22" s="541"/>
      <c r="D22" s="558"/>
      <c r="E22" s="576"/>
      <c r="F22" s="558"/>
      <c r="G22" s="576"/>
      <c r="H22" s="466"/>
      <c r="I22" s="308"/>
      <c r="J22" s="495"/>
      <c r="K22" s="498"/>
      <c r="L22" s="453"/>
      <c r="M22" s="483"/>
      <c r="N22" s="674"/>
      <c r="O22" s="453"/>
      <c r="P22" s="82"/>
      <c r="Q22" s="82"/>
      <c r="R22" s="82"/>
      <c r="S22" s="546"/>
      <c r="T22" s="546"/>
      <c r="U22" s="546"/>
      <c r="V22" s="546"/>
      <c r="W22" s="546"/>
      <c r="X22" s="546"/>
      <c r="Y22" s="453"/>
      <c r="Z22" s="661"/>
      <c r="AA22" s="664"/>
      <c r="AB22" s="505"/>
      <c r="AC22" s="505"/>
      <c r="AD22" s="505"/>
      <c r="AE22" s="453"/>
      <c r="AF22" s="453"/>
      <c r="AG22" s="453"/>
      <c r="AH22" s="453"/>
      <c r="AI22" s="308"/>
      <c r="AJ22" s="650"/>
      <c r="AK22" s="653"/>
      <c r="AL22" s="653"/>
      <c r="AM22" s="596"/>
      <c r="AN22" s="658"/>
      <c r="AO22" s="572"/>
      <c r="AP22" s="310"/>
      <c r="AQ22" s="310"/>
      <c r="AR22" s="310"/>
      <c r="AS22" s="310"/>
      <c r="AT22" s="310"/>
      <c r="AU22" s="310"/>
      <c r="AV22" s="310"/>
      <c r="AW22" s="310"/>
      <c r="AX22" s="310"/>
      <c r="AY22" s="310"/>
      <c r="AZ22" s="357"/>
      <c r="BA22" s="363"/>
      <c r="BB22" s="359"/>
      <c r="BC22" s="359"/>
      <c r="BD22" s="359"/>
      <c r="BE22" s="571"/>
    </row>
    <row r="23" spans="1:57" ht="27.75" customHeight="1">
      <c r="A23" s="667"/>
      <c r="B23" s="670"/>
      <c r="C23" s="541"/>
      <c r="D23" s="558"/>
      <c r="E23" s="576"/>
      <c r="F23" s="558"/>
      <c r="G23" s="576"/>
      <c r="H23" s="600" t="s">
        <v>227</v>
      </c>
      <c r="I23" s="308" t="s">
        <v>48</v>
      </c>
      <c r="J23" s="495"/>
      <c r="K23" s="498"/>
      <c r="L23" s="453"/>
      <c r="M23" s="483"/>
      <c r="N23" s="674"/>
      <c r="O23" s="453"/>
      <c r="P23" s="82"/>
      <c r="Q23" s="82"/>
      <c r="R23" s="82"/>
      <c r="S23" s="546"/>
      <c r="T23" s="546"/>
      <c r="U23" s="546"/>
      <c r="V23" s="546"/>
      <c r="W23" s="546"/>
      <c r="X23" s="546"/>
      <c r="Y23" s="453"/>
      <c r="Z23" s="661"/>
      <c r="AA23" s="664"/>
      <c r="AB23" s="505"/>
      <c r="AC23" s="505"/>
      <c r="AD23" s="505"/>
      <c r="AE23" s="453"/>
      <c r="AF23" s="453"/>
      <c r="AG23" s="453"/>
      <c r="AH23" s="453"/>
      <c r="AI23" s="308"/>
      <c r="AJ23" s="650"/>
      <c r="AK23" s="653"/>
      <c r="AL23" s="653"/>
      <c r="AM23" s="596"/>
      <c r="AN23" s="658"/>
      <c r="AO23" s="572"/>
      <c r="AP23" s="310"/>
      <c r="AQ23" s="310"/>
      <c r="AR23" s="310"/>
      <c r="AS23" s="310"/>
      <c r="AT23" s="310"/>
      <c r="AU23" s="310"/>
      <c r="AV23" s="310"/>
      <c r="AW23" s="310"/>
      <c r="AX23" s="310"/>
      <c r="AY23" s="310"/>
      <c r="AZ23" s="357"/>
      <c r="BA23" s="363"/>
      <c r="BB23" s="359"/>
      <c r="BC23" s="359"/>
      <c r="BD23" s="359"/>
      <c r="BE23" s="571"/>
    </row>
    <row r="24" spans="1:57" ht="26.25" customHeight="1">
      <c r="A24" s="667"/>
      <c r="B24" s="670"/>
      <c r="C24" s="541"/>
      <c r="D24" s="558"/>
      <c r="E24" s="576"/>
      <c r="F24" s="558"/>
      <c r="G24" s="576"/>
      <c r="H24" s="601"/>
      <c r="I24" s="308"/>
      <c r="J24" s="495"/>
      <c r="K24" s="498"/>
      <c r="L24" s="453"/>
      <c r="M24" s="483"/>
      <c r="N24" s="674"/>
      <c r="O24" s="453"/>
      <c r="P24" s="310"/>
      <c r="Q24" s="310"/>
      <c r="R24" s="310"/>
      <c r="S24" s="546"/>
      <c r="T24" s="546"/>
      <c r="U24" s="546"/>
      <c r="V24" s="546"/>
      <c r="W24" s="546"/>
      <c r="X24" s="546"/>
      <c r="Y24" s="453"/>
      <c r="Z24" s="661"/>
      <c r="AA24" s="664"/>
      <c r="AB24" s="505"/>
      <c r="AC24" s="505"/>
      <c r="AD24" s="505"/>
      <c r="AE24" s="453"/>
      <c r="AF24" s="453"/>
      <c r="AG24" s="453"/>
      <c r="AH24" s="453"/>
      <c r="AI24" s="308"/>
      <c r="AJ24" s="650"/>
      <c r="AK24" s="653"/>
      <c r="AL24" s="653"/>
      <c r="AM24" s="596"/>
      <c r="AN24" s="658"/>
      <c r="AO24" s="572"/>
      <c r="AP24" s="310"/>
      <c r="AQ24" s="310"/>
      <c r="AR24" s="310"/>
      <c r="AS24" s="310"/>
      <c r="AT24" s="310"/>
      <c r="AU24" s="310"/>
      <c r="AV24" s="310"/>
      <c r="AW24" s="310"/>
      <c r="AX24" s="310"/>
      <c r="AY24" s="310"/>
      <c r="AZ24" s="357"/>
      <c r="BA24" s="363"/>
      <c r="BB24" s="359"/>
      <c r="BC24" s="359"/>
      <c r="BD24" s="359"/>
      <c r="BE24" s="571"/>
    </row>
    <row r="25" spans="1:57" ht="18.75" customHeight="1">
      <c r="A25" s="667"/>
      <c r="B25" s="670"/>
      <c r="C25" s="541"/>
      <c r="D25" s="558"/>
      <c r="E25" s="576"/>
      <c r="F25" s="558"/>
      <c r="G25" s="576"/>
      <c r="H25" s="466" t="s">
        <v>225</v>
      </c>
      <c r="I25" s="308" t="s">
        <v>48</v>
      </c>
      <c r="J25" s="495"/>
      <c r="K25" s="498"/>
      <c r="L25" s="453"/>
      <c r="M25" s="483"/>
      <c r="N25" s="674"/>
      <c r="O25" s="453"/>
      <c r="P25" s="310"/>
      <c r="Q25" s="310"/>
      <c r="R25" s="310"/>
      <c r="S25" s="546"/>
      <c r="T25" s="546"/>
      <c r="U25" s="546"/>
      <c r="V25" s="546"/>
      <c r="W25" s="546"/>
      <c r="X25" s="546"/>
      <c r="Y25" s="453"/>
      <c r="Z25" s="661"/>
      <c r="AA25" s="664"/>
      <c r="AB25" s="505"/>
      <c r="AC25" s="505"/>
      <c r="AD25" s="505"/>
      <c r="AE25" s="453"/>
      <c r="AF25" s="453"/>
      <c r="AG25" s="453"/>
      <c r="AH25" s="453"/>
      <c r="AI25" s="308"/>
      <c r="AJ25" s="650"/>
      <c r="AK25" s="653"/>
      <c r="AL25" s="653"/>
      <c r="AM25" s="596"/>
      <c r="AN25" s="658"/>
      <c r="AO25" s="572"/>
      <c r="AP25" s="310"/>
      <c r="AQ25" s="310"/>
      <c r="AR25" s="310"/>
      <c r="AS25" s="310"/>
      <c r="AT25" s="310"/>
      <c r="AU25" s="310"/>
      <c r="AV25" s="310"/>
      <c r="AW25" s="310"/>
      <c r="AX25" s="310"/>
      <c r="AY25" s="310"/>
      <c r="AZ25" s="357"/>
      <c r="BA25" s="363"/>
      <c r="BB25" s="359"/>
      <c r="BC25" s="359"/>
      <c r="BD25" s="359"/>
      <c r="BE25" s="571"/>
    </row>
    <row r="26" spans="1:57" ht="9.75" customHeight="1">
      <c r="A26" s="667"/>
      <c r="B26" s="670"/>
      <c r="C26" s="541"/>
      <c r="D26" s="558"/>
      <c r="E26" s="576"/>
      <c r="F26" s="558"/>
      <c r="G26" s="576"/>
      <c r="H26" s="466"/>
      <c r="I26" s="308"/>
      <c r="J26" s="495"/>
      <c r="K26" s="498"/>
      <c r="L26" s="453"/>
      <c r="M26" s="483"/>
      <c r="N26" s="674"/>
      <c r="O26" s="453"/>
      <c r="P26" s="310"/>
      <c r="Q26" s="310"/>
      <c r="R26" s="310"/>
      <c r="S26" s="546"/>
      <c r="T26" s="546"/>
      <c r="U26" s="546"/>
      <c r="V26" s="546"/>
      <c r="W26" s="546"/>
      <c r="X26" s="546"/>
      <c r="Y26" s="453"/>
      <c r="Z26" s="661"/>
      <c r="AA26" s="664"/>
      <c r="AB26" s="505"/>
      <c r="AC26" s="505"/>
      <c r="AD26" s="505"/>
      <c r="AE26" s="453"/>
      <c r="AF26" s="453"/>
      <c r="AG26" s="453"/>
      <c r="AH26" s="453"/>
      <c r="AI26" s="308"/>
      <c r="AJ26" s="650"/>
      <c r="AK26" s="653"/>
      <c r="AL26" s="653"/>
      <c r="AM26" s="596"/>
      <c r="AN26" s="658"/>
      <c r="AO26" s="572"/>
      <c r="AP26" s="310"/>
      <c r="AQ26" s="310"/>
      <c r="AR26" s="310"/>
      <c r="AS26" s="310"/>
      <c r="AT26" s="310"/>
      <c r="AU26" s="310"/>
      <c r="AV26" s="310"/>
      <c r="AW26" s="310"/>
      <c r="AX26" s="310"/>
      <c r="AY26" s="310"/>
      <c r="AZ26" s="357"/>
      <c r="BA26" s="363"/>
      <c r="BB26" s="359"/>
      <c r="BC26" s="359"/>
      <c r="BD26" s="359"/>
      <c r="BE26" s="571"/>
    </row>
    <row r="27" spans="1:57" ht="18.75" customHeight="1">
      <c r="A27" s="667"/>
      <c r="B27" s="670"/>
      <c r="C27" s="541"/>
      <c r="D27" s="558"/>
      <c r="E27" s="576"/>
      <c r="F27" s="558"/>
      <c r="G27" s="576"/>
      <c r="H27" s="466" t="s">
        <v>224</v>
      </c>
      <c r="I27" s="308" t="s">
        <v>49</v>
      </c>
      <c r="J27" s="495"/>
      <c r="K27" s="498"/>
      <c r="L27" s="453"/>
      <c r="M27" s="483"/>
      <c r="N27" s="674"/>
      <c r="O27" s="453"/>
      <c r="P27" s="310"/>
      <c r="Q27" s="310"/>
      <c r="R27" s="310"/>
      <c r="S27" s="546"/>
      <c r="T27" s="546"/>
      <c r="U27" s="546"/>
      <c r="V27" s="546"/>
      <c r="W27" s="546"/>
      <c r="X27" s="546"/>
      <c r="Y27" s="453"/>
      <c r="Z27" s="661"/>
      <c r="AA27" s="664"/>
      <c r="AB27" s="505"/>
      <c r="AC27" s="505"/>
      <c r="AD27" s="505"/>
      <c r="AE27" s="453"/>
      <c r="AF27" s="453"/>
      <c r="AG27" s="453"/>
      <c r="AH27" s="453"/>
      <c r="AI27" s="308"/>
      <c r="AJ27" s="650"/>
      <c r="AK27" s="653"/>
      <c r="AL27" s="653"/>
      <c r="AM27" s="596"/>
      <c r="AN27" s="658"/>
      <c r="AO27" s="572"/>
      <c r="AP27" s="310"/>
      <c r="AQ27" s="310"/>
      <c r="AR27" s="310"/>
      <c r="AS27" s="310"/>
      <c r="AT27" s="310"/>
      <c r="AU27" s="310"/>
      <c r="AV27" s="310"/>
      <c r="AW27" s="310"/>
      <c r="AX27" s="310"/>
      <c r="AY27" s="310"/>
      <c r="AZ27" s="357"/>
      <c r="BA27" s="363"/>
      <c r="BB27" s="359"/>
      <c r="BC27" s="359"/>
      <c r="BD27" s="359"/>
      <c r="BE27" s="571"/>
    </row>
    <row r="28" spans="1:57" ht="12.75" customHeight="1">
      <c r="A28" s="667"/>
      <c r="B28" s="670"/>
      <c r="C28" s="541"/>
      <c r="D28" s="558"/>
      <c r="E28" s="576"/>
      <c r="F28" s="558"/>
      <c r="G28" s="576"/>
      <c r="H28" s="466"/>
      <c r="I28" s="308"/>
      <c r="J28" s="495"/>
      <c r="K28" s="498"/>
      <c r="L28" s="453"/>
      <c r="M28" s="483"/>
      <c r="N28" s="674"/>
      <c r="O28" s="453"/>
      <c r="P28" s="310"/>
      <c r="Q28" s="310"/>
      <c r="R28" s="310"/>
      <c r="S28" s="546"/>
      <c r="T28" s="546"/>
      <c r="U28" s="546"/>
      <c r="V28" s="546"/>
      <c r="W28" s="546"/>
      <c r="X28" s="546"/>
      <c r="Y28" s="453"/>
      <c r="Z28" s="661"/>
      <c r="AA28" s="664"/>
      <c r="AB28" s="505"/>
      <c r="AC28" s="505"/>
      <c r="AD28" s="505"/>
      <c r="AE28" s="453"/>
      <c r="AF28" s="453"/>
      <c r="AG28" s="453"/>
      <c r="AH28" s="453"/>
      <c r="AI28" s="308"/>
      <c r="AJ28" s="650"/>
      <c r="AK28" s="653"/>
      <c r="AL28" s="653"/>
      <c r="AM28" s="596"/>
      <c r="AN28" s="658"/>
      <c r="AO28" s="572"/>
      <c r="AP28" s="310"/>
      <c r="AQ28" s="310"/>
      <c r="AR28" s="310"/>
      <c r="AS28" s="310"/>
      <c r="AT28" s="310"/>
      <c r="AU28" s="310"/>
      <c r="AV28" s="310"/>
      <c r="AW28" s="310"/>
      <c r="AX28" s="310"/>
      <c r="AY28" s="310"/>
      <c r="AZ28" s="357"/>
      <c r="BA28" s="363"/>
      <c r="BB28" s="359"/>
      <c r="BC28" s="359"/>
      <c r="BD28" s="359"/>
      <c r="BE28" s="571"/>
    </row>
    <row r="29" spans="1:57" ht="18.75" customHeight="1">
      <c r="A29" s="667"/>
      <c r="B29" s="670"/>
      <c r="C29" s="541"/>
      <c r="D29" s="558"/>
      <c r="E29" s="576"/>
      <c r="F29" s="558"/>
      <c r="G29" s="576"/>
      <c r="H29" s="466" t="s">
        <v>223</v>
      </c>
      <c r="I29" s="308" t="s">
        <v>49</v>
      </c>
      <c r="J29" s="495"/>
      <c r="K29" s="498"/>
      <c r="L29" s="453"/>
      <c r="M29" s="483"/>
      <c r="N29" s="674"/>
      <c r="O29" s="453"/>
      <c r="P29" s="310"/>
      <c r="Q29" s="310"/>
      <c r="R29" s="310"/>
      <c r="S29" s="546"/>
      <c r="T29" s="546"/>
      <c r="U29" s="546"/>
      <c r="V29" s="546"/>
      <c r="W29" s="546"/>
      <c r="X29" s="546"/>
      <c r="Y29" s="453"/>
      <c r="Z29" s="661"/>
      <c r="AA29" s="664"/>
      <c r="AB29" s="505"/>
      <c r="AC29" s="505"/>
      <c r="AD29" s="505"/>
      <c r="AE29" s="453"/>
      <c r="AF29" s="453"/>
      <c r="AG29" s="453"/>
      <c r="AH29" s="453"/>
      <c r="AI29" s="308"/>
      <c r="AJ29" s="650"/>
      <c r="AK29" s="653"/>
      <c r="AL29" s="653"/>
      <c r="AM29" s="596"/>
      <c r="AN29" s="658"/>
      <c r="AO29" s="572"/>
      <c r="AP29" s="310"/>
      <c r="AQ29" s="310"/>
      <c r="AR29" s="310"/>
      <c r="AS29" s="310"/>
      <c r="AT29" s="310"/>
      <c r="AU29" s="310"/>
      <c r="AV29" s="310"/>
      <c r="AW29" s="310"/>
      <c r="AX29" s="310"/>
      <c r="AY29" s="310"/>
      <c r="AZ29" s="357"/>
      <c r="BA29" s="363"/>
      <c r="BB29" s="359"/>
      <c r="BC29" s="359"/>
      <c r="BD29" s="359"/>
      <c r="BE29" s="571"/>
    </row>
    <row r="30" spans="1:57" ht="12.75" customHeight="1">
      <c r="A30" s="667"/>
      <c r="B30" s="670"/>
      <c r="C30" s="541"/>
      <c r="D30" s="558"/>
      <c r="E30" s="576"/>
      <c r="F30" s="558"/>
      <c r="G30" s="576"/>
      <c r="H30" s="466"/>
      <c r="I30" s="308"/>
      <c r="J30" s="495"/>
      <c r="K30" s="498"/>
      <c r="L30" s="453"/>
      <c r="M30" s="483"/>
      <c r="N30" s="674"/>
      <c r="O30" s="453"/>
      <c r="P30" s="310"/>
      <c r="Q30" s="310"/>
      <c r="R30" s="310"/>
      <c r="S30" s="546"/>
      <c r="T30" s="546"/>
      <c r="U30" s="546"/>
      <c r="V30" s="546"/>
      <c r="W30" s="546"/>
      <c r="X30" s="546"/>
      <c r="Y30" s="453"/>
      <c r="Z30" s="661"/>
      <c r="AA30" s="664"/>
      <c r="AB30" s="505"/>
      <c r="AC30" s="505"/>
      <c r="AD30" s="505"/>
      <c r="AE30" s="453"/>
      <c r="AF30" s="453"/>
      <c r="AG30" s="453"/>
      <c r="AH30" s="453"/>
      <c r="AI30" s="308"/>
      <c r="AJ30" s="650"/>
      <c r="AK30" s="653"/>
      <c r="AL30" s="653"/>
      <c r="AM30" s="596"/>
      <c r="AN30" s="658"/>
      <c r="AO30" s="572"/>
      <c r="AP30" s="310"/>
      <c r="AQ30" s="310"/>
      <c r="AR30" s="310"/>
      <c r="AS30" s="310"/>
      <c r="AT30" s="310"/>
      <c r="AU30" s="310"/>
      <c r="AV30" s="310"/>
      <c r="AW30" s="310"/>
      <c r="AX30" s="310"/>
      <c r="AY30" s="310"/>
      <c r="AZ30" s="357"/>
      <c r="BA30" s="363"/>
      <c r="BB30" s="359"/>
      <c r="BC30" s="359"/>
      <c r="BD30" s="359"/>
      <c r="BE30" s="571"/>
    </row>
    <row r="31" spans="1:57" ht="14.25" customHeight="1">
      <c r="A31" s="667"/>
      <c r="B31" s="670"/>
      <c r="C31" s="541"/>
      <c r="D31" s="558"/>
      <c r="E31" s="576"/>
      <c r="F31" s="558"/>
      <c r="G31" s="576"/>
      <c r="H31" s="600" t="s">
        <v>222</v>
      </c>
      <c r="I31" s="308" t="s">
        <v>49</v>
      </c>
      <c r="J31" s="495"/>
      <c r="K31" s="498"/>
      <c r="L31" s="453"/>
      <c r="M31" s="483"/>
      <c r="N31" s="674"/>
      <c r="O31" s="453"/>
      <c r="P31" s="310"/>
      <c r="Q31" s="310"/>
      <c r="R31" s="310"/>
      <c r="S31" s="546"/>
      <c r="T31" s="546"/>
      <c r="U31" s="546"/>
      <c r="V31" s="546"/>
      <c r="W31" s="546"/>
      <c r="X31" s="546"/>
      <c r="Y31" s="453"/>
      <c r="Z31" s="661"/>
      <c r="AA31" s="664"/>
      <c r="AB31" s="505"/>
      <c r="AC31" s="505"/>
      <c r="AD31" s="505"/>
      <c r="AE31" s="453"/>
      <c r="AF31" s="453"/>
      <c r="AG31" s="453"/>
      <c r="AH31" s="453"/>
      <c r="AI31" s="308"/>
      <c r="AJ31" s="650"/>
      <c r="AK31" s="653"/>
      <c r="AL31" s="653"/>
      <c r="AM31" s="596"/>
      <c r="AN31" s="658"/>
      <c r="AO31" s="572"/>
      <c r="AP31" s="310"/>
      <c r="AQ31" s="310"/>
      <c r="AR31" s="310"/>
      <c r="AS31" s="310"/>
      <c r="AT31" s="310"/>
      <c r="AU31" s="310"/>
      <c r="AV31" s="310"/>
      <c r="AW31" s="310"/>
      <c r="AX31" s="310"/>
      <c r="AY31" s="310"/>
      <c r="AZ31" s="357"/>
      <c r="BA31" s="363"/>
      <c r="BB31" s="359"/>
      <c r="BC31" s="359"/>
      <c r="BD31" s="359"/>
      <c r="BE31" s="571"/>
    </row>
    <row r="32" spans="1:57" ht="13.5" customHeight="1">
      <c r="A32" s="667"/>
      <c r="B32" s="670"/>
      <c r="C32" s="541"/>
      <c r="D32" s="558"/>
      <c r="E32" s="576"/>
      <c r="F32" s="558"/>
      <c r="G32" s="576"/>
      <c r="H32" s="601"/>
      <c r="I32" s="308"/>
      <c r="J32" s="495"/>
      <c r="K32" s="498"/>
      <c r="L32" s="453"/>
      <c r="M32" s="483"/>
      <c r="N32" s="674"/>
      <c r="O32" s="453"/>
      <c r="P32" s="310"/>
      <c r="Q32" s="310"/>
      <c r="R32" s="310"/>
      <c r="S32" s="546"/>
      <c r="T32" s="546"/>
      <c r="U32" s="546"/>
      <c r="V32" s="546"/>
      <c r="W32" s="546"/>
      <c r="X32" s="546"/>
      <c r="Y32" s="453"/>
      <c r="Z32" s="661"/>
      <c r="AA32" s="664"/>
      <c r="AB32" s="505"/>
      <c r="AC32" s="505"/>
      <c r="AD32" s="505"/>
      <c r="AE32" s="453"/>
      <c r="AF32" s="453"/>
      <c r="AG32" s="453"/>
      <c r="AH32" s="453"/>
      <c r="AI32" s="308"/>
      <c r="AJ32" s="650"/>
      <c r="AK32" s="653"/>
      <c r="AL32" s="653"/>
      <c r="AM32" s="596"/>
      <c r="AN32" s="658"/>
      <c r="AO32" s="572"/>
      <c r="AP32" s="310"/>
      <c r="AQ32" s="310"/>
      <c r="AR32" s="310"/>
      <c r="AS32" s="310"/>
      <c r="AT32" s="310"/>
      <c r="AU32" s="310"/>
      <c r="AV32" s="310"/>
      <c r="AW32" s="310"/>
      <c r="AX32" s="310"/>
      <c r="AY32" s="310"/>
      <c r="AZ32" s="357"/>
      <c r="BA32" s="363"/>
      <c r="BB32" s="359"/>
      <c r="BC32" s="359"/>
      <c r="BD32" s="359"/>
      <c r="BE32" s="571"/>
    </row>
    <row r="33" spans="1:57" ht="18.75" customHeight="1">
      <c r="A33" s="667"/>
      <c r="B33" s="670"/>
      <c r="C33" s="541"/>
      <c r="D33" s="558"/>
      <c r="E33" s="576"/>
      <c r="F33" s="558"/>
      <c r="G33" s="576"/>
      <c r="H33" s="622" t="s">
        <v>221</v>
      </c>
      <c r="I33" s="308" t="s">
        <v>49</v>
      </c>
      <c r="J33" s="495"/>
      <c r="K33" s="498"/>
      <c r="L33" s="453"/>
      <c r="M33" s="483"/>
      <c r="N33" s="674"/>
      <c r="O33" s="453"/>
      <c r="P33" s="310"/>
      <c r="Q33" s="310"/>
      <c r="R33" s="310"/>
      <c r="S33" s="546"/>
      <c r="T33" s="546"/>
      <c r="U33" s="546"/>
      <c r="V33" s="546"/>
      <c r="W33" s="546"/>
      <c r="X33" s="546"/>
      <c r="Y33" s="453"/>
      <c r="Z33" s="661"/>
      <c r="AA33" s="664"/>
      <c r="AB33" s="505"/>
      <c r="AC33" s="505"/>
      <c r="AD33" s="505"/>
      <c r="AE33" s="453"/>
      <c r="AF33" s="453"/>
      <c r="AG33" s="453"/>
      <c r="AH33" s="453"/>
      <c r="AI33" s="308"/>
      <c r="AJ33" s="650"/>
      <c r="AK33" s="653"/>
      <c r="AL33" s="653"/>
      <c r="AM33" s="596"/>
      <c r="AN33" s="658"/>
      <c r="AO33" s="572"/>
      <c r="AP33" s="310"/>
      <c r="AQ33" s="310"/>
      <c r="AR33" s="310"/>
      <c r="AS33" s="310"/>
      <c r="AT33" s="310"/>
      <c r="AU33" s="310"/>
      <c r="AV33" s="310"/>
      <c r="AW33" s="310"/>
      <c r="AX33" s="310"/>
      <c r="AY33" s="310"/>
      <c r="AZ33" s="357"/>
      <c r="BA33" s="363"/>
      <c r="BB33" s="359"/>
      <c r="BC33" s="359"/>
      <c r="BD33" s="359"/>
      <c r="BE33" s="571"/>
    </row>
    <row r="34" spans="1:57" ht="15.75" customHeight="1" thickBot="1">
      <c r="A34" s="668"/>
      <c r="B34" s="671"/>
      <c r="C34" s="542"/>
      <c r="D34" s="559"/>
      <c r="E34" s="577"/>
      <c r="F34" s="559"/>
      <c r="G34" s="577"/>
      <c r="H34" s="623"/>
      <c r="I34" s="308"/>
      <c r="J34" s="603"/>
      <c r="K34" s="605"/>
      <c r="L34" s="500"/>
      <c r="M34" s="607"/>
      <c r="N34" s="675"/>
      <c r="O34" s="500"/>
      <c r="P34" s="310"/>
      <c r="Q34" s="310"/>
      <c r="R34" s="310"/>
      <c r="S34" s="589"/>
      <c r="T34" s="589"/>
      <c r="U34" s="589"/>
      <c r="V34" s="589"/>
      <c r="W34" s="589"/>
      <c r="X34" s="589"/>
      <c r="Y34" s="500"/>
      <c r="Z34" s="662"/>
      <c r="AA34" s="665"/>
      <c r="AB34" s="506"/>
      <c r="AC34" s="506"/>
      <c r="AD34" s="506"/>
      <c r="AE34" s="500"/>
      <c r="AF34" s="500"/>
      <c r="AG34" s="500"/>
      <c r="AH34" s="500"/>
      <c r="AI34" s="309"/>
      <c r="AJ34" s="651"/>
      <c r="AK34" s="654"/>
      <c r="AL34" s="654"/>
      <c r="AM34" s="656"/>
      <c r="AN34" s="659"/>
      <c r="AO34" s="573"/>
      <c r="AP34" s="311"/>
      <c r="AQ34" s="311"/>
      <c r="AR34" s="311"/>
      <c r="AS34" s="311"/>
      <c r="AT34" s="311"/>
      <c r="AU34" s="311"/>
      <c r="AV34" s="311"/>
      <c r="AW34" s="311"/>
      <c r="AX34" s="311"/>
      <c r="AY34" s="311"/>
      <c r="AZ34" s="364"/>
      <c r="BA34" s="365"/>
      <c r="BB34" s="366"/>
      <c r="BC34" s="366"/>
      <c r="BD34" s="366"/>
      <c r="BE34" s="574"/>
    </row>
    <row r="35" spans="1:57" ht="46.5" customHeight="1" thickBot="1">
      <c r="A35" s="315">
        <v>2</v>
      </c>
      <c r="B35" s="629" t="s">
        <v>595</v>
      </c>
      <c r="C35" s="440" t="s">
        <v>604</v>
      </c>
      <c r="D35" s="568" t="s">
        <v>32</v>
      </c>
      <c r="E35" s="560" t="s">
        <v>605</v>
      </c>
      <c r="F35" s="632" t="s">
        <v>606</v>
      </c>
      <c r="G35" s="560" t="s">
        <v>38</v>
      </c>
      <c r="H35" s="84" t="s">
        <v>252</v>
      </c>
      <c r="I35" s="179" t="s">
        <v>68</v>
      </c>
      <c r="J35" s="602">
        <v>10</v>
      </c>
      <c r="K35" s="604" t="str">
        <f>+IF(AND(J35&lt;6,J35&gt;0),"Moderado",IF(AND(J35&lt;12,J35&gt;5),"Mayor",IF(AND(J35&lt;20,J35&gt;11),"Catastrófico","Responda las Preguntas de Impacto")))</f>
        <v>Mayor</v>
      </c>
      <c r="L35" s="45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564"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560" t="s">
        <v>596</v>
      </c>
      <c r="O35" s="307" t="s">
        <v>65</v>
      </c>
      <c r="P35" s="82" t="s">
        <v>237</v>
      </c>
      <c r="Q35" s="77" t="s">
        <v>76</v>
      </c>
      <c r="R35" s="77">
        <f>+IFERROR(VLOOKUP(Q35,[3]DATOS!$E$2:$F$17,2,FALSE),"")</f>
        <v>15</v>
      </c>
      <c r="S35" s="646">
        <f>SUM(R35:R42)</f>
        <v>100</v>
      </c>
      <c r="T35" s="310" t="str">
        <f>+IF(AND(S35&lt;=100,S35&gt;=96),"Fuerte",IF(AND(S35&lt;=95,S35&gt;=86),"Moderado",IF(AND(S35&lt;=85,J35&gt;=0),"Débil"," ")))</f>
        <v>Fuerte</v>
      </c>
      <c r="U35" s="310" t="s">
        <v>90</v>
      </c>
      <c r="V35" s="31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10">
        <f>IF(V35="Fuerte",100,IF(V35="Moderado",50,IF(V35="Débil",0)))</f>
        <v>100</v>
      </c>
      <c r="X35" s="588">
        <f>AVERAGE(W35:W60)</f>
        <v>100</v>
      </c>
      <c r="Y35" s="594" t="s">
        <v>597</v>
      </c>
      <c r="Z35" s="642" t="s">
        <v>593</v>
      </c>
      <c r="AA35" s="614" t="s">
        <v>608</v>
      </c>
      <c r="AB35" s="643" t="str">
        <f>+IF(X35=100,"Fuerte",IF(AND(X35&lt;=99,X35&gt;=50),"Moderado",IF(X35&lt;50,"Débil"," ")))</f>
        <v>Fuerte</v>
      </c>
      <c r="AC35" s="504" t="s">
        <v>95</v>
      </c>
      <c r="AD35" s="504" t="s">
        <v>96</v>
      </c>
      <c r="AE35" s="453"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53"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53" t="str">
        <f>K35</f>
        <v>Mayor</v>
      </c>
      <c r="AH35" s="453"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48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618" t="s">
        <v>607</v>
      </c>
      <c r="AK35" s="592">
        <v>43132</v>
      </c>
      <c r="AL35" s="592">
        <v>43465</v>
      </c>
      <c r="AM35" s="617" t="s">
        <v>462</v>
      </c>
      <c r="AN35" s="569" t="s">
        <v>599</v>
      </c>
      <c r="AO35" s="584"/>
      <c r="AP35" s="545"/>
      <c r="AQ35" s="545"/>
      <c r="AR35" s="545"/>
      <c r="AS35" s="545"/>
      <c r="AT35" s="545"/>
      <c r="AU35" s="545"/>
      <c r="AV35" s="545"/>
      <c r="AW35" s="545"/>
      <c r="AX35" s="545"/>
      <c r="AY35" s="545"/>
      <c r="AZ35" s="548"/>
      <c r="BA35" s="551"/>
      <c r="BB35" s="578"/>
      <c r="BC35" s="578"/>
      <c r="BD35" s="578"/>
      <c r="BE35" s="581"/>
    </row>
    <row r="36" spans="1:57" ht="30" customHeight="1" thickBot="1">
      <c r="A36" s="316"/>
      <c r="B36" s="630"/>
      <c r="C36" s="441"/>
      <c r="D36" s="569"/>
      <c r="E36" s="471"/>
      <c r="F36" s="633"/>
      <c r="G36" s="471"/>
      <c r="H36" s="79" t="s">
        <v>245</v>
      </c>
      <c r="I36" s="179" t="s">
        <v>68</v>
      </c>
      <c r="J36" s="495"/>
      <c r="K36" s="498"/>
      <c r="L36" s="453"/>
      <c r="M36" s="483"/>
      <c r="N36" s="471"/>
      <c r="O36" s="308"/>
      <c r="P36" s="82" t="s">
        <v>235</v>
      </c>
      <c r="Q36" s="77" t="s">
        <v>78</v>
      </c>
      <c r="R36" s="77">
        <f>+IFERROR(VLOOKUP(Q36,[3]DATOS!$E$2:$F$17,2,FALSE),"")</f>
        <v>15</v>
      </c>
      <c r="S36" s="647"/>
      <c r="T36" s="310"/>
      <c r="U36" s="310"/>
      <c r="V36" s="310"/>
      <c r="W36" s="310"/>
      <c r="X36" s="546"/>
      <c r="Y36" s="441"/>
      <c r="Z36" s="611"/>
      <c r="AA36" s="614"/>
      <c r="AB36" s="643"/>
      <c r="AC36" s="505"/>
      <c r="AD36" s="505"/>
      <c r="AE36" s="453"/>
      <c r="AF36" s="453"/>
      <c r="AG36" s="453"/>
      <c r="AH36" s="453"/>
      <c r="AI36" s="483"/>
      <c r="AJ36" s="637"/>
      <c r="AK36" s="592"/>
      <c r="AL36" s="592"/>
      <c r="AM36" s="617"/>
      <c r="AN36" s="569"/>
      <c r="AO36" s="585"/>
      <c r="AP36" s="546"/>
      <c r="AQ36" s="546"/>
      <c r="AR36" s="546"/>
      <c r="AS36" s="546"/>
      <c r="AT36" s="546"/>
      <c r="AU36" s="546"/>
      <c r="AV36" s="546"/>
      <c r="AW36" s="546"/>
      <c r="AX36" s="546"/>
      <c r="AY36" s="546"/>
      <c r="AZ36" s="549"/>
      <c r="BA36" s="552"/>
      <c r="BB36" s="579"/>
      <c r="BC36" s="579"/>
      <c r="BD36" s="579"/>
      <c r="BE36" s="582"/>
    </row>
    <row r="37" spans="1:57" ht="30" customHeight="1" thickBot="1">
      <c r="A37" s="316"/>
      <c r="B37" s="630"/>
      <c r="C37" s="441"/>
      <c r="D37" s="569"/>
      <c r="E37" s="471"/>
      <c r="F37" s="633"/>
      <c r="G37" s="471"/>
      <c r="H37" s="79" t="s">
        <v>244</v>
      </c>
      <c r="I37" s="179" t="s">
        <v>68</v>
      </c>
      <c r="J37" s="495"/>
      <c r="K37" s="498"/>
      <c r="L37" s="453"/>
      <c r="M37" s="483"/>
      <c r="N37" s="471"/>
      <c r="O37" s="308"/>
      <c r="P37" s="82" t="s">
        <v>233</v>
      </c>
      <c r="Q37" s="77" t="s">
        <v>80</v>
      </c>
      <c r="R37" s="77">
        <f>+IFERROR(VLOOKUP(Q37,[3]DATOS!$E$2:$F$17,2,FALSE),"")</f>
        <v>15</v>
      </c>
      <c r="S37" s="647"/>
      <c r="T37" s="310"/>
      <c r="U37" s="310"/>
      <c r="V37" s="310"/>
      <c r="W37" s="310"/>
      <c r="X37" s="546"/>
      <c r="Y37" s="441"/>
      <c r="Z37" s="611"/>
      <c r="AA37" s="614"/>
      <c r="AB37" s="643"/>
      <c r="AC37" s="505"/>
      <c r="AD37" s="505"/>
      <c r="AE37" s="453"/>
      <c r="AF37" s="453"/>
      <c r="AG37" s="453"/>
      <c r="AH37" s="453"/>
      <c r="AI37" s="483"/>
      <c r="AJ37" s="637"/>
      <c r="AK37" s="592"/>
      <c r="AL37" s="592"/>
      <c r="AM37" s="617"/>
      <c r="AN37" s="569"/>
      <c r="AO37" s="585"/>
      <c r="AP37" s="546"/>
      <c r="AQ37" s="546"/>
      <c r="AR37" s="546"/>
      <c r="AS37" s="546"/>
      <c r="AT37" s="546"/>
      <c r="AU37" s="546"/>
      <c r="AV37" s="546"/>
      <c r="AW37" s="546"/>
      <c r="AX37" s="546"/>
      <c r="AY37" s="546"/>
      <c r="AZ37" s="549"/>
      <c r="BA37" s="552"/>
      <c r="BB37" s="579"/>
      <c r="BC37" s="579"/>
      <c r="BD37" s="579"/>
      <c r="BE37" s="582"/>
    </row>
    <row r="38" spans="1:57" ht="30" customHeight="1" thickBot="1">
      <c r="A38" s="316"/>
      <c r="B38" s="630"/>
      <c r="C38" s="441"/>
      <c r="D38" s="569"/>
      <c r="E38" s="471"/>
      <c r="F38" s="633"/>
      <c r="G38" s="471"/>
      <c r="H38" s="79" t="s">
        <v>243</v>
      </c>
      <c r="I38" s="179" t="s">
        <v>586</v>
      </c>
      <c r="J38" s="495"/>
      <c r="K38" s="498"/>
      <c r="L38" s="453"/>
      <c r="M38" s="483"/>
      <c r="N38" s="471"/>
      <c r="O38" s="308"/>
      <c r="P38" s="82" t="s">
        <v>231</v>
      </c>
      <c r="Q38" s="77" t="s">
        <v>82</v>
      </c>
      <c r="R38" s="77">
        <f>+IFERROR(VLOOKUP(Q38,[3]DATOS!$E$2:$F$17,2,FALSE),"")</f>
        <v>15</v>
      </c>
      <c r="S38" s="647"/>
      <c r="T38" s="310"/>
      <c r="U38" s="310"/>
      <c r="V38" s="310"/>
      <c r="W38" s="310"/>
      <c r="X38" s="546"/>
      <c r="Y38" s="441"/>
      <c r="Z38" s="611"/>
      <c r="AA38" s="614"/>
      <c r="AB38" s="643"/>
      <c r="AC38" s="505"/>
      <c r="AD38" s="505"/>
      <c r="AE38" s="453"/>
      <c r="AF38" s="453"/>
      <c r="AG38" s="453"/>
      <c r="AH38" s="453"/>
      <c r="AI38" s="483"/>
      <c r="AJ38" s="637"/>
      <c r="AK38" s="592"/>
      <c r="AL38" s="592"/>
      <c r="AM38" s="617"/>
      <c r="AN38" s="569"/>
      <c r="AO38" s="585"/>
      <c r="AP38" s="546"/>
      <c r="AQ38" s="546"/>
      <c r="AR38" s="546"/>
      <c r="AS38" s="546"/>
      <c r="AT38" s="546"/>
      <c r="AU38" s="546"/>
      <c r="AV38" s="546"/>
      <c r="AW38" s="546"/>
      <c r="AX38" s="546"/>
      <c r="AY38" s="546"/>
      <c r="AZ38" s="549"/>
      <c r="BA38" s="552"/>
      <c r="BB38" s="579"/>
      <c r="BC38" s="579"/>
      <c r="BD38" s="579"/>
      <c r="BE38" s="582"/>
    </row>
    <row r="39" spans="1:57" ht="30" customHeight="1" thickBot="1">
      <c r="A39" s="316"/>
      <c r="B39" s="630"/>
      <c r="C39" s="441"/>
      <c r="D39" s="569"/>
      <c r="E39" s="471"/>
      <c r="F39" s="633"/>
      <c r="G39" s="471"/>
      <c r="H39" s="79" t="s">
        <v>242</v>
      </c>
      <c r="I39" s="179" t="s">
        <v>68</v>
      </c>
      <c r="J39" s="495"/>
      <c r="K39" s="498"/>
      <c r="L39" s="453"/>
      <c r="M39" s="483"/>
      <c r="N39" s="471"/>
      <c r="O39" s="308"/>
      <c r="P39" s="82" t="s">
        <v>229</v>
      </c>
      <c r="Q39" s="77" t="s">
        <v>85</v>
      </c>
      <c r="R39" s="77">
        <f>+IFERROR(VLOOKUP(Q39,[3]DATOS!$E$2:$F$17,2,FALSE),"")</f>
        <v>15</v>
      </c>
      <c r="S39" s="647"/>
      <c r="T39" s="310"/>
      <c r="U39" s="310"/>
      <c r="V39" s="310"/>
      <c r="W39" s="310"/>
      <c r="X39" s="546"/>
      <c r="Y39" s="441"/>
      <c r="Z39" s="611"/>
      <c r="AA39" s="614"/>
      <c r="AB39" s="643"/>
      <c r="AC39" s="505"/>
      <c r="AD39" s="505"/>
      <c r="AE39" s="453"/>
      <c r="AF39" s="453"/>
      <c r="AG39" s="453"/>
      <c r="AH39" s="453"/>
      <c r="AI39" s="483"/>
      <c r="AJ39" s="637"/>
      <c r="AK39" s="592"/>
      <c r="AL39" s="592"/>
      <c r="AM39" s="617"/>
      <c r="AN39" s="569"/>
      <c r="AO39" s="585"/>
      <c r="AP39" s="546"/>
      <c r="AQ39" s="546"/>
      <c r="AR39" s="546"/>
      <c r="AS39" s="546"/>
      <c r="AT39" s="546"/>
      <c r="AU39" s="546"/>
      <c r="AV39" s="546"/>
      <c r="AW39" s="546"/>
      <c r="AX39" s="546"/>
      <c r="AY39" s="546"/>
      <c r="AZ39" s="549"/>
      <c r="BA39" s="552"/>
      <c r="BB39" s="579"/>
      <c r="BC39" s="579"/>
      <c r="BD39" s="579"/>
      <c r="BE39" s="582"/>
    </row>
    <row r="40" spans="1:57" ht="30" customHeight="1" thickBot="1">
      <c r="A40" s="316"/>
      <c r="B40" s="630"/>
      <c r="C40" s="441"/>
      <c r="D40" s="569"/>
      <c r="E40" s="471"/>
      <c r="F40" s="633"/>
      <c r="G40" s="471"/>
      <c r="H40" s="79" t="s">
        <v>241</v>
      </c>
      <c r="I40" s="179" t="s">
        <v>68</v>
      </c>
      <c r="J40" s="495"/>
      <c r="K40" s="498"/>
      <c r="L40" s="453"/>
      <c r="M40" s="483"/>
      <c r="N40" s="471"/>
      <c r="O40" s="308"/>
      <c r="P40" s="83" t="s">
        <v>228</v>
      </c>
      <c r="Q40" s="77" t="s">
        <v>98</v>
      </c>
      <c r="R40" s="77">
        <f>+IFERROR(VLOOKUP(Q40,[3]DATOS!$E$2:$F$17,2,FALSE),"")</f>
        <v>15</v>
      </c>
      <c r="S40" s="647"/>
      <c r="T40" s="310"/>
      <c r="U40" s="310"/>
      <c r="V40" s="310"/>
      <c r="W40" s="310"/>
      <c r="X40" s="546"/>
      <c r="Y40" s="441"/>
      <c r="Z40" s="611"/>
      <c r="AA40" s="614"/>
      <c r="AB40" s="643"/>
      <c r="AC40" s="505"/>
      <c r="AD40" s="505"/>
      <c r="AE40" s="453"/>
      <c r="AF40" s="453"/>
      <c r="AG40" s="453"/>
      <c r="AH40" s="453"/>
      <c r="AI40" s="483"/>
      <c r="AJ40" s="637"/>
      <c r="AK40" s="592"/>
      <c r="AL40" s="592"/>
      <c r="AM40" s="617"/>
      <c r="AN40" s="569"/>
      <c r="AO40" s="585"/>
      <c r="AP40" s="546"/>
      <c r="AQ40" s="546"/>
      <c r="AR40" s="546"/>
      <c r="AS40" s="546"/>
      <c r="AT40" s="546"/>
      <c r="AU40" s="546"/>
      <c r="AV40" s="546"/>
      <c r="AW40" s="546"/>
      <c r="AX40" s="546"/>
      <c r="AY40" s="546"/>
      <c r="AZ40" s="549"/>
      <c r="BA40" s="552"/>
      <c r="BB40" s="579"/>
      <c r="BC40" s="579"/>
      <c r="BD40" s="579"/>
      <c r="BE40" s="582"/>
    </row>
    <row r="41" spans="1:57" ht="30" customHeight="1" thickBot="1">
      <c r="A41" s="316"/>
      <c r="B41" s="630"/>
      <c r="C41" s="441"/>
      <c r="D41" s="569"/>
      <c r="E41" s="471"/>
      <c r="F41" s="633"/>
      <c r="G41" s="471"/>
      <c r="H41" s="79" t="s">
        <v>240</v>
      </c>
      <c r="I41" s="179" t="s">
        <v>586</v>
      </c>
      <c r="J41" s="495"/>
      <c r="K41" s="498"/>
      <c r="L41" s="453"/>
      <c r="M41" s="483"/>
      <c r="N41" s="471"/>
      <c r="O41" s="308"/>
      <c r="P41" s="82" t="s">
        <v>226</v>
      </c>
      <c r="Q41" s="82" t="s">
        <v>87</v>
      </c>
      <c r="R41" s="82">
        <f>+IFERROR(VLOOKUP(Q41,[3]DATOS!$E$2:$F$17,2,FALSE),"")</f>
        <v>10</v>
      </c>
      <c r="S41" s="647"/>
      <c r="T41" s="310"/>
      <c r="U41" s="310"/>
      <c r="V41" s="310"/>
      <c r="W41" s="310"/>
      <c r="X41" s="546"/>
      <c r="Y41" s="441"/>
      <c r="Z41" s="611"/>
      <c r="AA41" s="614"/>
      <c r="AB41" s="643"/>
      <c r="AC41" s="505"/>
      <c r="AD41" s="505"/>
      <c r="AE41" s="453"/>
      <c r="AF41" s="453"/>
      <c r="AG41" s="453"/>
      <c r="AH41" s="453"/>
      <c r="AI41" s="483"/>
      <c r="AJ41" s="637"/>
      <c r="AK41" s="592"/>
      <c r="AL41" s="592"/>
      <c r="AM41" s="617"/>
      <c r="AN41" s="569"/>
      <c r="AO41" s="585"/>
      <c r="AP41" s="546"/>
      <c r="AQ41" s="546"/>
      <c r="AR41" s="546"/>
      <c r="AS41" s="546"/>
      <c r="AT41" s="546"/>
      <c r="AU41" s="546"/>
      <c r="AV41" s="546"/>
      <c r="AW41" s="546"/>
      <c r="AX41" s="546"/>
      <c r="AY41" s="546"/>
      <c r="AZ41" s="549"/>
      <c r="BA41" s="552"/>
      <c r="BB41" s="579"/>
      <c r="BC41" s="579"/>
      <c r="BD41" s="579"/>
      <c r="BE41" s="582"/>
    </row>
    <row r="42" spans="1:57" ht="72" customHeight="1" thickBot="1">
      <c r="A42" s="316"/>
      <c r="B42" s="630"/>
      <c r="C42" s="441"/>
      <c r="D42" s="569"/>
      <c r="E42" s="471"/>
      <c r="F42" s="633"/>
      <c r="G42" s="471"/>
      <c r="H42" s="79" t="s">
        <v>239</v>
      </c>
      <c r="I42" s="179" t="s">
        <v>586</v>
      </c>
      <c r="J42" s="495"/>
      <c r="K42" s="498"/>
      <c r="L42" s="453"/>
      <c r="M42" s="483"/>
      <c r="N42" s="471"/>
      <c r="O42" s="308"/>
      <c r="P42" s="81"/>
      <c r="Q42" s="81"/>
      <c r="R42" s="81"/>
      <c r="S42" s="648"/>
      <c r="T42" s="310"/>
      <c r="U42" s="310"/>
      <c r="V42" s="310"/>
      <c r="W42" s="310"/>
      <c r="X42" s="546"/>
      <c r="Y42" s="599"/>
      <c r="Z42" s="612"/>
      <c r="AA42" s="615"/>
      <c r="AB42" s="643"/>
      <c r="AC42" s="505"/>
      <c r="AD42" s="505"/>
      <c r="AE42" s="453"/>
      <c r="AF42" s="453"/>
      <c r="AG42" s="453"/>
      <c r="AH42" s="453"/>
      <c r="AI42" s="483"/>
      <c r="AJ42" s="637"/>
      <c r="AK42" s="598"/>
      <c r="AL42" s="598"/>
      <c r="AM42" s="618"/>
      <c r="AN42" s="569"/>
      <c r="AO42" s="586"/>
      <c r="AP42" s="547"/>
      <c r="AQ42" s="547"/>
      <c r="AR42" s="547"/>
      <c r="AS42" s="547"/>
      <c r="AT42" s="547"/>
      <c r="AU42" s="547"/>
      <c r="AV42" s="547"/>
      <c r="AW42" s="547"/>
      <c r="AX42" s="547"/>
      <c r="AY42" s="547"/>
      <c r="AZ42" s="550"/>
      <c r="BA42" s="553"/>
      <c r="BB42" s="580"/>
      <c r="BC42" s="580"/>
      <c r="BD42" s="580"/>
      <c r="BE42" s="583"/>
    </row>
    <row r="43" spans="1:57" ht="30" customHeight="1" thickBot="1">
      <c r="A43" s="316"/>
      <c r="B43" s="630"/>
      <c r="C43" s="441"/>
      <c r="D43" s="569"/>
      <c r="E43" s="471"/>
      <c r="F43" s="633"/>
      <c r="G43" s="471"/>
      <c r="H43" s="79" t="s">
        <v>238</v>
      </c>
      <c r="I43" s="179" t="s">
        <v>586</v>
      </c>
      <c r="J43" s="495"/>
      <c r="K43" s="498"/>
      <c r="L43" s="453"/>
      <c r="M43" s="483"/>
      <c r="N43" s="471"/>
      <c r="O43" s="452"/>
      <c r="P43" s="77"/>
      <c r="Q43" s="77"/>
      <c r="R43" s="77"/>
      <c r="S43" s="588"/>
      <c r="T43" s="588"/>
      <c r="U43" s="588"/>
      <c r="V43" s="588"/>
      <c r="W43" s="588"/>
      <c r="X43" s="546"/>
      <c r="Y43" s="590"/>
      <c r="Z43" s="645"/>
      <c r="AA43" s="590"/>
      <c r="AB43" s="643"/>
      <c r="AC43" s="505"/>
      <c r="AD43" s="505"/>
      <c r="AE43" s="453"/>
      <c r="AF43" s="453"/>
      <c r="AG43" s="453"/>
      <c r="AH43" s="453"/>
      <c r="AI43" s="483"/>
      <c r="AJ43" s="637" t="s">
        <v>600</v>
      </c>
      <c r="AK43" s="638" t="s">
        <v>297</v>
      </c>
      <c r="AL43" s="638" t="s">
        <v>461</v>
      </c>
      <c r="AM43" s="493" t="s">
        <v>462</v>
      </c>
      <c r="AN43" s="569"/>
      <c r="AO43" s="572"/>
      <c r="AP43" s="310"/>
      <c r="AQ43" s="310"/>
      <c r="AR43" s="310"/>
      <c r="AS43" s="310"/>
      <c r="AT43" s="310"/>
      <c r="AU43" s="310"/>
      <c r="AV43" s="310"/>
      <c r="AW43" s="310"/>
      <c r="AX43" s="310"/>
      <c r="AY43" s="310"/>
      <c r="AZ43" s="357"/>
      <c r="BA43" s="363"/>
      <c r="BB43" s="359"/>
      <c r="BC43" s="359"/>
      <c r="BD43" s="359"/>
      <c r="BE43" s="571"/>
    </row>
    <row r="44" spans="1:57" ht="30" customHeight="1" thickBot="1">
      <c r="A44" s="316"/>
      <c r="B44" s="630"/>
      <c r="C44" s="441"/>
      <c r="D44" s="569"/>
      <c r="E44" s="471"/>
      <c r="F44" s="633"/>
      <c r="G44" s="471"/>
      <c r="H44" s="79" t="s">
        <v>236</v>
      </c>
      <c r="I44" s="179" t="s">
        <v>68</v>
      </c>
      <c r="J44" s="495"/>
      <c r="K44" s="498"/>
      <c r="L44" s="453"/>
      <c r="M44" s="483"/>
      <c r="N44" s="472"/>
      <c r="O44" s="453"/>
      <c r="P44" s="78"/>
      <c r="Q44" s="77"/>
      <c r="R44" s="77"/>
      <c r="S44" s="546"/>
      <c r="T44" s="546"/>
      <c r="U44" s="546"/>
      <c r="V44" s="546"/>
      <c r="W44" s="546"/>
      <c r="X44" s="546"/>
      <c r="Y44" s="453"/>
      <c r="Z44" s="546"/>
      <c r="AA44" s="453"/>
      <c r="AB44" s="643"/>
      <c r="AC44" s="505"/>
      <c r="AD44" s="505"/>
      <c r="AE44" s="453"/>
      <c r="AF44" s="453"/>
      <c r="AG44" s="453"/>
      <c r="AH44" s="453"/>
      <c r="AI44" s="483"/>
      <c r="AJ44" s="637"/>
      <c r="AK44" s="638"/>
      <c r="AL44" s="638"/>
      <c r="AM44" s="493"/>
      <c r="AN44" s="569"/>
      <c r="AO44" s="572"/>
      <c r="AP44" s="310"/>
      <c r="AQ44" s="310"/>
      <c r="AR44" s="310"/>
      <c r="AS44" s="310"/>
      <c r="AT44" s="310"/>
      <c r="AU44" s="310"/>
      <c r="AV44" s="310"/>
      <c r="AW44" s="310"/>
      <c r="AX44" s="310"/>
      <c r="AY44" s="310"/>
      <c r="AZ44" s="357"/>
      <c r="BA44" s="363"/>
      <c r="BB44" s="359"/>
      <c r="BC44" s="359"/>
      <c r="BD44" s="359"/>
      <c r="BE44" s="571"/>
    </row>
    <row r="45" spans="1:57" ht="30" customHeight="1" thickBot="1">
      <c r="A45" s="316"/>
      <c r="B45" s="630"/>
      <c r="C45" s="441"/>
      <c r="D45" s="569"/>
      <c r="E45" s="471"/>
      <c r="F45" s="633"/>
      <c r="G45" s="471"/>
      <c r="H45" s="79" t="s">
        <v>234</v>
      </c>
      <c r="I45" s="179" t="s">
        <v>68</v>
      </c>
      <c r="J45" s="495"/>
      <c r="K45" s="498"/>
      <c r="L45" s="453"/>
      <c r="M45" s="483"/>
      <c r="N45" s="177"/>
      <c r="O45" s="453"/>
      <c r="P45" s="78"/>
      <c r="Q45" s="77"/>
      <c r="R45" s="77"/>
      <c r="S45" s="546"/>
      <c r="T45" s="546"/>
      <c r="U45" s="546"/>
      <c r="V45" s="546"/>
      <c r="W45" s="546"/>
      <c r="X45" s="546"/>
      <c r="Y45" s="453"/>
      <c r="Z45" s="546"/>
      <c r="AA45" s="453"/>
      <c r="AB45" s="643"/>
      <c r="AC45" s="505"/>
      <c r="AD45" s="505"/>
      <c r="AE45" s="453"/>
      <c r="AF45" s="453"/>
      <c r="AG45" s="453"/>
      <c r="AH45" s="453"/>
      <c r="AI45" s="483"/>
      <c r="AJ45" s="637"/>
      <c r="AK45" s="638"/>
      <c r="AL45" s="638"/>
      <c r="AM45" s="493"/>
      <c r="AN45" s="569"/>
      <c r="AO45" s="572"/>
      <c r="AP45" s="310"/>
      <c r="AQ45" s="310"/>
      <c r="AR45" s="310"/>
      <c r="AS45" s="310"/>
      <c r="AT45" s="310"/>
      <c r="AU45" s="310"/>
      <c r="AV45" s="310"/>
      <c r="AW45" s="310"/>
      <c r="AX45" s="310"/>
      <c r="AY45" s="310"/>
      <c r="AZ45" s="357"/>
      <c r="BA45" s="363"/>
      <c r="BB45" s="359"/>
      <c r="BC45" s="359"/>
      <c r="BD45" s="359"/>
      <c r="BE45" s="571"/>
    </row>
    <row r="46" spans="1:57" ht="30" customHeight="1" thickBot="1">
      <c r="A46" s="316"/>
      <c r="B46" s="630"/>
      <c r="C46" s="441"/>
      <c r="D46" s="569"/>
      <c r="E46" s="471"/>
      <c r="F46" s="633"/>
      <c r="G46" s="471"/>
      <c r="H46" s="79" t="s">
        <v>232</v>
      </c>
      <c r="I46" s="180" t="s">
        <v>68</v>
      </c>
      <c r="J46" s="495"/>
      <c r="K46" s="498"/>
      <c r="L46" s="453"/>
      <c r="M46" s="483"/>
      <c r="N46" s="177"/>
      <c r="O46" s="453"/>
      <c r="P46" s="78"/>
      <c r="Q46" s="77"/>
      <c r="R46" s="77"/>
      <c r="S46" s="546"/>
      <c r="T46" s="546"/>
      <c r="U46" s="546"/>
      <c r="V46" s="546"/>
      <c r="W46" s="546"/>
      <c r="X46" s="546"/>
      <c r="Y46" s="453"/>
      <c r="Z46" s="546"/>
      <c r="AA46" s="453"/>
      <c r="AB46" s="643"/>
      <c r="AC46" s="505"/>
      <c r="AD46" s="505"/>
      <c r="AE46" s="453"/>
      <c r="AF46" s="453"/>
      <c r="AG46" s="453"/>
      <c r="AH46" s="453"/>
      <c r="AI46" s="483"/>
      <c r="AJ46" s="637"/>
      <c r="AK46" s="638"/>
      <c r="AL46" s="638"/>
      <c r="AM46" s="493"/>
      <c r="AN46" s="569"/>
      <c r="AO46" s="572"/>
      <c r="AP46" s="310"/>
      <c r="AQ46" s="310"/>
      <c r="AR46" s="310"/>
      <c r="AS46" s="310"/>
      <c r="AT46" s="310"/>
      <c r="AU46" s="310"/>
      <c r="AV46" s="310"/>
      <c r="AW46" s="310"/>
      <c r="AX46" s="310"/>
      <c r="AY46" s="310"/>
      <c r="AZ46" s="357"/>
      <c r="BA46" s="363"/>
      <c r="BB46" s="359"/>
      <c r="BC46" s="359"/>
      <c r="BD46" s="359"/>
      <c r="BE46" s="571"/>
    </row>
    <row r="47" spans="1:57" ht="18.75" customHeight="1" thickBot="1">
      <c r="A47" s="316"/>
      <c r="B47" s="630"/>
      <c r="C47" s="441"/>
      <c r="D47" s="569"/>
      <c r="E47" s="471"/>
      <c r="F47" s="633"/>
      <c r="G47" s="471"/>
      <c r="H47" s="635" t="s">
        <v>230</v>
      </c>
      <c r="I47" s="493" t="s">
        <v>68</v>
      </c>
      <c r="J47" s="495"/>
      <c r="K47" s="498"/>
      <c r="L47" s="453"/>
      <c r="M47" s="483"/>
      <c r="N47" s="177"/>
      <c r="O47" s="453"/>
      <c r="P47" s="78"/>
      <c r="Q47" s="77"/>
      <c r="R47" s="77"/>
      <c r="S47" s="546"/>
      <c r="T47" s="546"/>
      <c r="U47" s="546"/>
      <c r="V47" s="546"/>
      <c r="W47" s="546"/>
      <c r="X47" s="546"/>
      <c r="Y47" s="453"/>
      <c r="Z47" s="546"/>
      <c r="AA47" s="453"/>
      <c r="AB47" s="643"/>
      <c r="AC47" s="505"/>
      <c r="AD47" s="505"/>
      <c r="AE47" s="453"/>
      <c r="AF47" s="453"/>
      <c r="AG47" s="453"/>
      <c r="AH47" s="453"/>
      <c r="AI47" s="483"/>
      <c r="AJ47" s="637"/>
      <c r="AK47" s="638"/>
      <c r="AL47" s="638"/>
      <c r="AM47" s="493"/>
      <c r="AN47" s="569"/>
      <c r="AO47" s="572"/>
      <c r="AP47" s="310"/>
      <c r="AQ47" s="310"/>
      <c r="AR47" s="310"/>
      <c r="AS47" s="310"/>
      <c r="AT47" s="310"/>
      <c r="AU47" s="310"/>
      <c r="AV47" s="310"/>
      <c r="AW47" s="310"/>
      <c r="AX47" s="310"/>
      <c r="AY47" s="310"/>
      <c r="AZ47" s="357"/>
      <c r="BA47" s="363"/>
      <c r="BB47" s="359"/>
      <c r="BC47" s="359"/>
      <c r="BD47" s="359"/>
      <c r="BE47" s="571"/>
    </row>
    <row r="48" spans="1:57" ht="45.75" customHeight="1" thickBot="1">
      <c r="A48" s="316"/>
      <c r="B48" s="630"/>
      <c r="C48" s="441"/>
      <c r="D48" s="569"/>
      <c r="E48" s="471"/>
      <c r="F48" s="633"/>
      <c r="G48" s="471"/>
      <c r="H48" s="635"/>
      <c r="I48" s="493"/>
      <c r="J48" s="495"/>
      <c r="K48" s="498"/>
      <c r="L48" s="453"/>
      <c r="M48" s="483"/>
      <c r="N48" s="177"/>
      <c r="O48" s="453"/>
      <c r="P48" s="78"/>
      <c r="Q48" s="77"/>
      <c r="R48" s="77"/>
      <c r="S48" s="546"/>
      <c r="T48" s="546"/>
      <c r="U48" s="546"/>
      <c r="V48" s="546"/>
      <c r="W48" s="546"/>
      <c r="X48" s="546"/>
      <c r="Y48" s="453"/>
      <c r="Z48" s="546"/>
      <c r="AA48" s="453"/>
      <c r="AB48" s="643"/>
      <c r="AC48" s="505"/>
      <c r="AD48" s="505"/>
      <c r="AE48" s="453"/>
      <c r="AF48" s="453"/>
      <c r="AG48" s="453"/>
      <c r="AH48" s="453"/>
      <c r="AI48" s="483"/>
      <c r="AJ48" s="637"/>
      <c r="AK48" s="638"/>
      <c r="AL48" s="638"/>
      <c r="AM48" s="493"/>
      <c r="AN48" s="569"/>
      <c r="AO48" s="572"/>
      <c r="AP48" s="310"/>
      <c r="AQ48" s="310"/>
      <c r="AR48" s="310"/>
      <c r="AS48" s="310"/>
      <c r="AT48" s="310"/>
      <c r="AU48" s="310"/>
      <c r="AV48" s="310"/>
      <c r="AW48" s="310"/>
      <c r="AX48" s="310"/>
      <c r="AY48" s="310"/>
      <c r="AZ48" s="357"/>
      <c r="BA48" s="363"/>
      <c r="BB48" s="359"/>
      <c r="BC48" s="359"/>
      <c r="BD48" s="359"/>
      <c r="BE48" s="571"/>
    </row>
    <row r="49" spans="1:57" ht="27.75" customHeight="1">
      <c r="A49" s="316"/>
      <c r="B49" s="630"/>
      <c r="C49" s="441"/>
      <c r="D49" s="569"/>
      <c r="E49" s="471"/>
      <c r="F49" s="633"/>
      <c r="G49" s="471"/>
      <c r="H49" s="622" t="s">
        <v>227</v>
      </c>
      <c r="I49" s="493" t="s">
        <v>68</v>
      </c>
      <c r="J49" s="495"/>
      <c r="K49" s="498"/>
      <c r="L49" s="453"/>
      <c r="M49" s="483"/>
      <c r="N49" s="177"/>
      <c r="O49" s="453"/>
      <c r="P49" s="78"/>
      <c r="Q49" s="82"/>
      <c r="R49" s="77"/>
      <c r="S49" s="546"/>
      <c r="T49" s="546"/>
      <c r="U49" s="546"/>
      <c r="V49" s="546"/>
      <c r="W49" s="546"/>
      <c r="X49" s="546"/>
      <c r="Y49" s="453"/>
      <c r="Z49" s="546"/>
      <c r="AA49" s="453"/>
      <c r="AB49" s="643"/>
      <c r="AC49" s="505"/>
      <c r="AD49" s="505"/>
      <c r="AE49" s="453"/>
      <c r="AF49" s="453"/>
      <c r="AG49" s="453"/>
      <c r="AH49" s="453"/>
      <c r="AI49" s="483"/>
      <c r="AJ49" s="637"/>
      <c r="AK49" s="638"/>
      <c r="AL49" s="638"/>
      <c r="AM49" s="493"/>
      <c r="AN49" s="569"/>
      <c r="AO49" s="572"/>
      <c r="AP49" s="310"/>
      <c r="AQ49" s="310"/>
      <c r="AR49" s="310"/>
      <c r="AS49" s="310"/>
      <c r="AT49" s="310"/>
      <c r="AU49" s="310"/>
      <c r="AV49" s="310"/>
      <c r="AW49" s="310"/>
      <c r="AX49" s="310"/>
      <c r="AY49" s="310"/>
      <c r="AZ49" s="357"/>
      <c r="BA49" s="363"/>
      <c r="BB49" s="359"/>
      <c r="BC49" s="359"/>
      <c r="BD49" s="359"/>
      <c r="BE49" s="571"/>
    </row>
    <row r="50" spans="1:57" ht="26.25" customHeight="1">
      <c r="A50" s="316"/>
      <c r="B50" s="630"/>
      <c r="C50" s="441"/>
      <c r="D50" s="569"/>
      <c r="E50" s="471"/>
      <c r="F50" s="633"/>
      <c r="G50" s="471"/>
      <c r="H50" s="636"/>
      <c r="I50" s="493" t="s">
        <v>68</v>
      </c>
      <c r="J50" s="495"/>
      <c r="K50" s="498"/>
      <c r="L50" s="453"/>
      <c r="M50" s="483"/>
      <c r="N50" s="576"/>
      <c r="O50" s="453"/>
      <c r="P50" s="588"/>
      <c r="Q50" s="588"/>
      <c r="R50" s="588"/>
      <c r="S50" s="546"/>
      <c r="T50" s="546"/>
      <c r="U50" s="546"/>
      <c r="V50" s="546"/>
      <c r="W50" s="546"/>
      <c r="X50" s="546"/>
      <c r="Y50" s="453"/>
      <c r="Z50" s="546"/>
      <c r="AA50" s="453"/>
      <c r="AB50" s="643"/>
      <c r="AC50" s="505"/>
      <c r="AD50" s="505"/>
      <c r="AE50" s="453"/>
      <c r="AF50" s="453"/>
      <c r="AG50" s="453"/>
      <c r="AH50" s="453"/>
      <c r="AI50" s="483"/>
      <c r="AJ50" s="619"/>
      <c r="AK50" s="639"/>
      <c r="AL50" s="639"/>
      <c r="AM50" s="590"/>
      <c r="AN50" s="569"/>
      <c r="AO50" s="572"/>
      <c r="AP50" s="310"/>
      <c r="AQ50" s="310"/>
      <c r="AR50" s="310"/>
      <c r="AS50" s="310"/>
      <c r="AT50" s="310"/>
      <c r="AU50" s="310"/>
      <c r="AV50" s="310"/>
      <c r="AW50" s="310"/>
      <c r="AX50" s="310"/>
      <c r="AY50" s="310"/>
      <c r="AZ50" s="357"/>
      <c r="BA50" s="363"/>
      <c r="BB50" s="359"/>
      <c r="BC50" s="359"/>
      <c r="BD50" s="359"/>
      <c r="BE50" s="571"/>
    </row>
    <row r="51" spans="1:57" ht="18.75" customHeight="1">
      <c r="A51" s="316"/>
      <c r="B51" s="630"/>
      <c r="C51" s="441"/>
      <c r="D51" s="569"/>
      <c r="E51" s="471"/>
      <c r="F51" s="633"/>
      <c r="G51" s="471"/>
      <c r="H51" s="635" t="s">
        <v>225</v>
      </c>
      <c r="I51" s="493" t="s">
        <v>586</v>
      </c>
      <c r="J51" s="495"/>
      <c r="K51" s="498"/>
      <c r="L51" s="453"/>
      <c r="M51" s="483"/>
      <c r="N51" s="576"/>
      <c r="O51" s="453"/>
      <c r="P51" s="546"/>
      <c r="Q51" s="546"/>
      <c r="R51" s="546"/>
      <c r="S51" s="546"/>
      <c r="T51" s="546"/>
      <c r="U51" s="546"/>
      <c r="V51" s="546"/>
      <c r="W51" s="546"/>
      <c r="X51" s="546"/>
      <c r="Y51" s="453"/>
      <c r="Z51" s="546"/>
      <c r="AA51" s="453"/>
      <c r="AB51" s="643"/>
      <c r="AC51" s="505"/>
      <c r="AD51" s="505"/>
      <c r="AE51" s="453"/>
      <c r="AF51" s="453"/>
      <c r="AG51" s="453"/>
      <c r="AH51" s="453"/>
      <c r="AI51" s="483"/>
      <c r="AJ51" s="620"/>
      <c r="AK51" s="640"/>
      <c r="AL51" s="640"/>
      <c r="AM51" s="453"/>
      <c r="AN51" s="569"/>
      <c r="AO51" s="572"/>
      <c r="AP51" s="310"/>
      <c r="AQ51" s="310"/>
      <c r="AR51" s="310"/>
      <c r="AS51" s="310"/>
      <c r="AT51" s="310"/>
      <c r="AU51" s="310"/>
      <c r="AV51" s="310"/>
      <c r="AW51" s="310"/>
      <c r="AX51" s="310"/>
      <c r="AY51" s="310"/>
      <c r="AZ51" s="357"/>
      <c r="BA51" s="363"/>
      <c r="BB51" s="359"/>
      <c r="BC51" s="359"/>
      <c r="BD51" s="359"/>
      <c r="BE51" s="571"/>
    </row>
    <row r="52" spans="1:57" ht="9.75" customHeight="1">
      <c r="A52" s="316"/>
      <c r="B52" s="630"/>
      <c r="C52" s="441"/>
      <c r="D52" s="569"/>
      <c r="E52" s="471"/>
      <c r="F52" s="633"/>
      <c r="G52" s="471"/>
      <c r="H52" s="635"/>
      <c r="I52" s="493" t="s">
        <v>68</v>
      </c>
      <c r="J52" s="495"/>
      <c r="K52" s="498"/>
      <c r="L52" s="453"/>
      <c r="M52" s="483"/>
      <c r="N52" s="576"/>
      <c r="O52" s="453"/>
      <c r="P52" s="546"/>
      <c r="Q52" s="546"/>
      <c r="R52" s="546"/>
      <c r="S52" s="546"/>
      <c r="T52" s="546"/>
      <c r="U52" s="546"/>
      <c r="V52" s="546"/>
      <c r="W52" s="546"/>
      <c r="X52" s="546"/>
      <c r="Y52" s="453"/>
      <c r="Z52" s="546"/>
      <c r="AA52" s="453"/>
      <c r="AB52" s="643"/>
      <c r="AC52" s="505"/>
      <c r="AD52" s="505"/>
      <c r="AE52" s="453"/>
      <c r="AF52" s="453"/>
      <c r="AG52" s="453"/>
      <c r="AH52" s="453"/>
      <c r="AI52" s="483"/>
      <c r="AJ52" s="620"/>
      <c r="AK52" s="640"/>
      <c r="AL52" s="640"/>
      <c r="AM52" s="453"/>
      <c r="AN52" s="569"/>
      <c r="AO52" s="572"/>
      <c r="AP52" s="310"/>
      <c r="AQ52" s="310"/>
      <c r="AR52" s="310"/>
      <c r="AS52" s="310"/>
      <c r="AT52" s="310"/>
      <c r="AU52" s="310"/>
      <c r="AV52" s="310"/>
      <c r="AW52" s="310"/>
      <c r="AX52" s="310"/>
      <c r="AY52" s="310"/>
      <c r="AZ52" s="357"/>
      <c r="BA52" s="363"/>
      <c r="BB52" s="359"/>
      <c r="BC52" s="359"/>
      <c r="BD52" s="359"/>
      <c r="BE52" s="571"/>
    </row>
    <row r="53" spans="1:57" ht="18.75" customHeight="1">
      <c r="A53" s="316"/>
      <c r="B53" s="630"/>
      <c r="C53" s="441"/>
      <c r="D53" s="569"/>
      <c r="E53" s="471"/>
      <c r="F53" s="633"/>
      <c r="G53" s="471"/>
      <c r="H53" s="635" t="s">
        <v>224</v>
      </c>
      <c r="I53" s="493" t="s">
        <v>586</v>
      </c>
      <c r="J53" s="495"/>
      <c r="K53" s="498"/>
      <c r="L53" s="453"/>
      <c r="M53" s="483"/>
      <c r="N53" s="576"/>
      <c r="O53" s="453"/>
      <c r="P53" s="546"/>
      <c r="Q53" s="546"/>
      <c r="R53" s="546"/>
      <c r="S53" s="546"/>
      <c r="T53" s="546"/>
      <c r="U53" s="546"/>
      <c r="V53" s="546"/>
      <c r="W53" s="546"/>
      <c r="X53" s="546"/>
      <c r="Y53" s="453"/>
      <c r="Z53" s="546"/>
      <c r="AA53" s="453"/>
      <c r="AB53" s="643"/>
      <c r="AC53" s="505"/>
      <c r="AD53" s="505"/>
      <c r="AE53" s="453"/>
      <c r="AF53" s="453"/>
      <c r="AG53" s="453"/>
      <c r="AH53" s="453"/>
      <c r="AI53" s="483"/>
      <c r="AJ53" s="620"/>
      <c r="AK53" s="640"/>
      <c r="AL53" s="640"/>
      <c r="AM53" s="453"/>
      <c r="AN53" s="569"/>
      <c r="AO53" s="572"/>
      <c r="AP53" s="310"/>
      <c r="AQ53" s="310"/>
      <c r="AR53" s="310"/>
      <c r="AS53" s="310"/>
      <c r="AT53" s="310"/>
      <c r="AU53" s="310"/>
      <c r="AV53" s="310"/>
      <c r="AW53" s="310"/>
      <c r="AX53" s="310"/>
      <c r="AY53" s="310"/>
      <c r="AZ53" s="357"/>
      <c r="BA53" s="363"/>
      <c r="BB53" s="359"/>
      <c r="BC53" s="359"/>
      <c r="BD53" s="359"/>
      <c r="BE53" s="571"/>
    </row>
    <row r="54" spans="1:57" ht="12.75" customHeight="1">
      <c r="A54" s="316"/>
      <c r="B54" s="630"/>
      <c r="C54" s="441"/>
      <c r="D54" s="569"/>
      <c r="E54" s="471"/>
      <c r="F54" s="633"/>
      <c r="G54" s="471"/>
      <c r="H54" s="635"/>
      <c r="I54" s="493"/>
      <c r="J54" s="495"/>
      <c r="K54" s="498"/>
      <c r="L54" s="453"/>
      <c r="M54" s="483"/>
      <c r="N54" s="576"/>
      <c r="O54" s="453"/>
      <c r="P54" s="546"/>
      <c r="Q54" s="546"/>
      <c r="R54" s="546"/>
      <c r="S54" s="546"/>
      <c r="T54" s="546"/>
      <c r="U54" s="546"/>
      <c r="V54" s="546"/>
      <c r="W54" s="546"/>
      <c r="X54" s="546"/>
      <c r="Y54" s="453"/>
      <c r="Z54" s="546"/>
      <c r="AA54" s="453"/>
      <c r="AB54" s="643"/>
      <c r="AC54" s="505"/>
      <c r="AD54" s="505"/>
      <c r="AE54" s="453"/>
      <c r="AF54" s="453"/>
      <c r="AG54" s="453"/>
      <c r="AH54" s="453"/>
      <c r="AI54" s="483"/>
      <c r="AJ54" s="620"/>
      <c r="AK54" s="640"/>
      <c r="AL54" s="640"/>
      <c r="AM54" s="453"/>
      <c r="AN54" s="569"/>
      <c r="AO54" s="572"/>
      <c r="AP54" s="310"/>
      <c r="AQ54" s="310"/>
      <c r="AR54" s="310"/>
      <c r="AS54" s="310"/>
      <c r="AT54" s="310"/>
      <c r="AU54" s="310"/>
      <c r="AV54" s="310"/>
      <c r="AW54" s="310"/>
      <c r="AX54" s="310"/>
      <c r="AY54" s="310"/>
      <c r="AZ54" s="357"/>
      <c r="BA54" s="363"/>
      <c r="BB54" s="359"/>
      <c r="BC54" s="359"/>
      <c r="BD54" s="359"/>
      <c r="BE54" s="571"/>
    </row>
    <row r="55" spans="1:57" ht="18.75" customHeight="1">
      <c r="A55" s="316"/>
      <c r="B55" s="630"/>
      <c r="C55" s="441"/>
      <c r="D55" s="569"/>
      <c r="E55" s="471"/>
      <c r="F55" s="633"/>
      <c r="G55" s="471"/>
      <c r="H55" s="635" t="s">
        <v>223</v>
      </c>
      <c r="I55" s="493" t="s">
        <v>586</v>
      </c>
      <c r="J55" s="495"/>
      <c r="K55" s="498"/>
      <c r="L55" s="453"/>
      <c r="M55" s="483"/>
      <c r="N55" s="576"/>
      <c r="O55" s="453"/>
      <c r="P55" s="546"/>
      <c r="Q55" s="546"/>
      <c r="R55" s="546"/>
      <c r="S55" s="546"/>
      <c r="T55" s="546"/>
      <c r="U55" s="546"/>
      <c r="V55" s="546"/>
      <c r="W55" s="546"/>
      <c r="X55" s="546"/>
      <c r="Y55" s="453"/>
      <c r="Z55" s="546"/>
      <c r="AA55" s="453"/>
      <c r="AB55" s="643"/>
      <c r="AC55" s="505"/>
      <c r="AD55" s="505"/>
      <c r="AE55" s="453"/>
      <c r="AF55" s="453"/>
      <c r="AG55" s="453"/>
      <c r="AH55" s="453"/>
      <c r="AI55" s="483"/>
      <c r="AJ55" s="620"/>
      <c r="AK55" s="640"/>
      <c r="AL55" s="640"/>
      <c r="AM55" s="453"/>
      <c r="AN55" s="569"/>
      <c r="AO55" s="572"/>
      <c r="AP55" s="310"/>
      <c r="AQ55" s="310"/>
      <c r="AR55" s="310"/>
      <c r="AS55" s="310"/>
      <c r="AT55" s="310"/>
      <c r="AU55" s="310"/>
      <c r="AV55" s="310"/>
      <c r="AW55" s="310"/>
      <c r="AX55" s="310"/>
      <c r="AY55" s="310"/>
      <c r="AZ55" s="357"/>
      <c r="BA55" s="363"/>
      <c r="BB55" s="359"/>
      <c r="BC55" s="359"/>
      <c r="BD55" s="359"/>
      <c r="BE55" s="571"/>
    </row>
    <row r="56" spans="1:57" ht="12.75" customHeight="1">
      <c r="A56" s="316"/>
      <c r="B56" s="630"/>
      <c r="C56" s="441"/>
      <c r="D56" s="569"/>
      <c r="E56" s="471"/>
      <c r="F56" s="633"/>
      <c r="G56" s="471"/>
      <c r="H56" s="635"/>
      <c r="I56" s="493"/>
      <c r="J56" s="495"/>
      <c r="K56" s="498"/>
      <c r="L56" s="453"/>
      <c r="M56" s="483"/>
      <c r="N56" s="576"/>
      <c r="O56" s="453"/>
      <c r="P56" s="546"/>
      <c r="Q56" s="546"/>
      <c r="R56" s="546"/>
      <c r="S56" s="546"/>
      <c r="T56" s="546"/>
      <c r="U56" s="546"/>
      <c r="V56" s="546"/>
      <c r="W56" s="546"/>
      <c r="X56" s="546"/>
      <c r="Y56" s="453"/>
      <c r="Z56" s="546"/>
      <c r="AA56" s="453"/>
      <c r="AB56" s="643"/>
      <c r="AC56" s="505"/>
      <c r="AD56" s="505"/>
      <c r="AE56" s="453"/>
      <c r="AF56" s="453"/>
      <c r="AG56" s="453"/>
      <c r="AH56" s="453"/>
      <c r="AI56" s="483"/>
      <c r="AJ56" s="620"/>
      <c r="AK56" s="640"/>
      <c r="AL56" s="640"/>
      <c r="AM56" s="453"/>
      <c r="AN56" s="569"/>
      <c r="AO56" s="572"/>
      <c r="AP56" s="310"/>
      <c r="AQ56" s="310"/>
      <c r="AR56" s="310"/>
      <c r="AS56" s="310"/>
      <c r="AT56" s="310"/>
      <c r="AU56" s="310"/>
      <c r="AV56" s="310"/>
      <c r="AW56" s="310"/>
      <c r="AX56" s="310"/>
      <c r="AY56" s="310"/>
      <c r="AZ56" s="357"/>
      <c r="BA56" s="363"/>
      <c r="BB56" s="359"/>
      <c r="BC56" s="359"/>
      <c r="BD56" s="359"/>
      <c r="BE56" s="571"/>
    </row>
    <row r="57" spans="1:57" ht="14.25" customHeight="1">
      <c r="A57" s="316"/>
      <c r="B57" s="630"/>
      <c r="C57" s="441"/>
      <c r="D57" s="569"/>
      <c r="E57" s="471"/>
      <c r="F57" s="633"/>
      <c r="G57" s="471"/>
      <c r="H57" s="622" t="s">
        <v>222</v>
      </c>
      <c r="I57" s="493" t="s">
        <v>586</v>
      </c>
      <c r="J57" s="495"/>
      <c r="K57" s="498"/>
      <c r="L57" s="453"/>
      <c r="M57" s="483"/>
      <c r="N57" s="576"/>
      <c r="O57" s="453"/>
      <c r="P57" s="546"/>
      <c r="Q57" s="546"/>
      <c r="R57" s="546"/>
      <c r="S57" s="546"/>
      <c r="T57" s="546"/>
      <c r="U57" s="546"/>
      <c r="V57" s="546"/>
      <c r="W57" s="546"/>
      <c r="X57" s="546"/>
      <c r="Y57" s="453"/>
      <c r="Z57" s="546"/>
      <c r="AA57" s="453"/>
      <c r="AB57" s="643"/>
      <c r="AC57" s="505"/>
      <c r="AD57" s="505"/>
      <c r="AE57" s="453"/>
      <c r="AF57" s="453"/>
      <c r="AG57" s="453"/>
      <c r="AH57" s="453"/>
      <c r="AI57" s="483"/>
      <c r="AJ57" s="620"/>
      <c r="AK57" s="640"/>
      <c r="AL57" s="640"/>
      <c r="AM57" s="453"/>
      <c r="AN57" s="569"/>
      <c r="AO57" s="572"/>
      <c r="AP57" s="310"/>
      <c r="AQ57" s="310"/>
      <c r="AR57" s="310"/>
      <c r="AS57" s="310"/>
      <c r="AT57" s="310"/>
      <c r="AU57" s="310"/>
      <c r="AV57" s="310"/>
      <c r="AW57" s="310"/>
      <c r="AX57" s="310"/>
      <c r="AY57" s="310"/>
      <c r="AZ57" s="357"/>
      <c r="BA57" s="363"/>
      <c r="BB57" s="359"/>
      <c r="BC57" s="359"/>
      <c r="BD57" s="359"/>
      <c r="BE57" s="571"/>
    </row>
    <row r="58" spans="1:57" ht="13.5" customHeight="1">
      <c r="A58" s="316"/>
      <c r="B58" s="630"/>
      <c r="C58" s="441"/>
      <c r="D58" s="569"/>
      <c r="E58" s="471"/>
      <c r="F58" s="633"/>
      <c r="G58" s="471"/>
      <c r="H58" s="636"/>
      <c r="I58" s="493"/>
      <c r="J58" s="495"/>
      <c r="K58" s="498"/>
      <c r="L58" s="453"/>
      <c r="M58" s="483"/>
      <c r="N58" s="576"/>
      <c r="O58" s="453"/>
      <c r="P58" s="546"/>
      <c r="Q58" s="546"/>
      <c r="R58" s="546"/>
      <c r="S58" s="546"/>
      <c r="T58" s="546"/>
      <c r="U58" s="546"/>
      <c r="V58" s="546"/>
      <c r="W58" s="546"/>
      <c r="X58" s="546"/>
      <c r="Y58" s="453"/>
      <c r="Z58" s="546"/>
      <c r="AA58" s="453"/>
      <c r="AB58" s="643"/>
      <c r="AC58" s="505"/>
      <c r="AD58" s="505"/>
      <c r="AE58" s="453"/>
      <c r="AF58" s="453"/>
      <c r="AG58" s="453"/>
      <c r="AH58" s="453"/>
      <c r="AI58" s="483"/>
      <c r="AJ58" s="620"/>
      <c r="AK58" s="640"/>
      <c r="AL58" s="640"/>
      <c r="AM58" s="453"/>
      <c r="AN58" s="569"/>
      <c r="AO58" s="572"/>
      <c r="AP58" s="310"/>
      <c r="AQ58" s="310"/>
      <c r="AR58" s="310"/>
      <c r="AS58" s="310"/>
      <c r="AT58" s="310"/>
      <c r="AU58" s="310"/>
      <c r="AV58" s="310"/>
      <c r="AW58" s="310"/>
      <c r="AX58" s="310"/>
      <c r="AY58" s="310"/>
      <c r="AZ58" s="357"/>
      <c r="BA58" s="363"/>
      <c r="BB58" s="359"/>
      <c r="BC58" s="359"/>
      <c r="BD58" s="359"/>
      <c r="BE58" s="571"/>
    </row>
    <row r="59" spans="1:57" ht="18.75" customHeight="1">
      <c r="A59" s="316"/>
      <c r="B59" s="630"/>
      <c r="C59" s="441"/>
      <c r="D59" s="569"/>
      <c r="E59" s="471"/>
      <c r="F59" s="633"/>
      <c r="G59" s="471"/>
      <c r="H59" s="622" t="s">
        <v>221</v>
      </c>
      <c r="I59" s="493" t="s">
        <v>586</v>
      </c>
      <c r="J59" s="495"/>
      <c r="K59" s="498"/>
      <c r="L59" s="453"/>
      <c r="M59" s="483"/>
      <c r="N59" s="576"/>
      <c r="O59" s="453"/>
      <c r="P59" s="546"/>
      <c r="Q59" s="546"/>
      <c r="R59" s="546"/>
      <c r="S59" s="546"/>
      <c r="T59" s="546"/>
      <c r="U59" s="546"/>
      <c r="V59" s="546"/>
      <c r="W59" s="546"/>
      <c r="X59" s="546"/>
      <c r="Y59" s="453"/>
      <c r="Z59" s="546"/>
      <c r="AA59" s="453"/>
      <c r="AB59" s="643"/>
      <c r="AC59" s="505"/>
      <c r="AD59" s="505"/>
      <c r="AE59" s="453"/>
      <c r="AF59" s="453"/>
      <c r="AG59" s="453"/>
      <c r="AH59" s="453"/>
      <c r="AI59" s="483"/>
      <c r="AJ59" s="620"/>
      <c r="AK59" s="640"/>
      <c r="AL59" s="640"/>
      <c r="AM59" s="453"/>
      <c r="AN59" s="569"/>
      <c r="AO59" s="572"/>
      <c r="AP59" s="310"/>
      <c r="AQ59" s="310"/>
      <c r="AR59" s="310"/>
      <c r="AS59" s="310"/>
      <c r="AT59" s="310"/>
      <c r="AU59" s="310"/>
      <c r="AV59" s="310"/>
      <c r="AW59" s="310"/>
      <c r="AX59" s="310"/>
      <c r="AY59" s="310"/>
      <c r="AZ59" s="357"/>
      <c r="BA59" s="363"/>
      <c r="BB59" s="359"/>
      <c r="BC59" s="359"/>
      <c r="BD59" s="359"/>
      <c r="BE59" s="571"/>
    </row>
    <row r="60" spans="1:57" ht="15.75" customHeight="1" thickBot="1">
      <c r="A60" s="317"/>
      <c r="B60" s="631"/>
      <c r="C60" s="442"/>
      <c r="D60" s="570"/>
      <c r="E60" s="561"/>
      <c r="F60" s="634"/>
      <c r="G60" s="561"/>
      <c r="H60" s="623"/>
      <c r="I60" s="493"/>
      <c r="J60" s="603"/>
      <c r="K60" s="605"/>
      <c r="L60" s="500"/>
      <c r="M60" s="607"/>
      <c r="N60" s="577"/>
      <c r="O60" s="500"/>
      <c r="P60" s="589"/>
      <c r="Q60" s="589"/>
      <c r="R60" s="589"/>
      <c r="S60" s="589"/>
      <c r="T60" s="589"/>
      <c r="U60" s="589"/>
      <c r="V60" s="589"/>
      <c r="W60" s="589"/>
      <c r="X60" s="589"/>
      <c r="Y60" s="500"/>
      <c r="Z60" s="589"/>
      <c r="AA60" s="500"/>
      <c r="AB60" s="644"/>
      <c r="AC60" s="506"/>
      <c r="AD60" s="506"/>
      <c r="AE60" s="500"/>
      <c r="AF60" s="500"/>
      <c r="AG60" s="500"/>
      <c r="AH60" s="500"/>
      <c r="AI60" s="607"/>
      <c r="AJ60" s="621"/>
      <c r="AK60" s="641"/>
      <c r="AL60" s="641"/>
      <c r="AM60" s="500"/>
      <c r="AN60" s="570"/>
      <c r="AO60" s="573"/>
      <c r="AP60" s="311"/>
      <c r="AQ60" s="311"/>
      <c r="AR60" s="311"/>
      <c r="AS60" s="311"/>
      <c r="AT60" s="311"/>
      <c r="AU60" s="311"/>
      <c r="AV60" s="311"/>
      <c r="AW60" s="311"/>
      <c r="AX60" s="311"/>
      <c r="AY60" s="311"/>
      <c r="AZ60" s="364"/>
      <c r="BA60" s="365"/>
      <c r="BB60" s="366"/>
      <c r="BC60" s="366"/>
      <c r="BD60" s="366"/>
      <c r="BE60" s="574"/>
    </row>
    <row r="61" spans="1:57" ht="15.75" customHeight="1" thickBot="1">
      <c r="A61" s="624">
        <v>3</v>
      </c>
      <c r="B61" s="627" t="s">
        <v>565</v>
      </c>
      <c r="C61" s="629" t="s">
        <v>609</v>
      </c>
      <c r="D61" s="568" t="s">
        <v>32</v>
      </c>
      <c r="E61" s="560" t="s">
        <v>459</v>
      </c>
      <c r="F61" s="568" t="s">
        <v>611</v>
      </c>
      <c r="G61" s="560" t="s">
        <v>100</v>
      </c>
      <c r="H61" s="84" t="s">
        <v>252</v>
      </c>
      <c r="I61" s="179" t="s">
        <v>68</v>
      </c>
      <c r="J61" s="602">
        <f>COUNTIF(I61:I86,[3]DATOS!$D$24)</f>
        <v>12</v>
      </c>
      <c r="K61" s="604" t="str">
        <f>+IF(AND(J61&lt;6,J61&gt;0),"Moderado",IF(AND(J61&lt;12,J61&gt;5),"Mayor",IF(AND(J61&lt;20,J61&gt;11),"Catastrófico","Responda las Preguntas de Impacto")))</f>
        <v>Catastrófico</v>
      </c>
      <c r="L61" s="45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557"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606" t="s">
        <v>612</v>
      </c>
      <c r="O61" s="452" t="s">
        <v>65</v>
      </c>
      <c r="P61" s="82" t="s">
        <v>237</v>
      </c>
      <c r="Q61" s="77" t="s">
        <v>76</v>
      </c>
      <c r="R61" s="77">
        <f>+IFERROR(VLOOKUP(Q61,[4]DATOS!$E$2:$F$17,2,FALSE),"")</f>
        <v>15</v>
      </c>
      <c r="S61" s="545">
        <f>SUM(R61:R68)</f>
        <v>100</v>
      </c>
      <c r="T61" s="545" t="str">
        <f>+IF(AND(S61&lt;=100,S61&gt;=96),"Fuerte",IF(AND(S61&lt;=95,S61&gt;=86),"Moderado",IF(AND(S61&lt;=85,J61&gt;=0),"Débil"," ")))</f>
        <v>Fuerte</v>
      </c>
      <c r="U61" s="545" t="s">
        <v>90</v>
      </c>
      <c r="V61" s="545"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545">
        <f>IF(V61="Fuerte",100,IF(V61="Moderado",50,IF(V61="Débil",0)))</f>
        <v>100</v>
      </c>
      <c r="X61" s="545">
        <f>AVERAGE(W61:W86)</f>
        <v>100</v>
      </c>
      <c r="Y61" s="590" t="s">
        <v>614</v>
      </c>
      <c r="Z61" s="610" t="s">
        <v>598</v>
      </c>
      <c r="AA61" s="613" t="s">
        <v>615</v>
      </c>
      <c r="AB61" s="504" t="str">
        <f>+IF(X61=100,"Fuerte",IF(AND(X61&lt;=99,X61&gt;=50),"Moderado",IF(X61&lt;50,"Débil"," ")))</f>
        <v>Fuerte</v>
      </c>
      <c r="AC61" s="504" t="s">
        <v>95</v>
      </c>
      <c r="AD61" s="504" t="s">
        <v>96</v>
      </c>
      <c r="AE61" s="452"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5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52" t="str">
        <f>K61</f>
        <v>Catastrófico</v>
      </c>
      <c r="AH61" s="45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564"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608" t="s">
        <v>617</v>
      </c>
      <c r="AK61" s="609">
        <v>43831</v>
      </c>
      <c r="AL61" s="591">
        <v>44196</v>
      </c>
      <c r="AM61" s="616" t="s">
        <v>455</v>
      </c>
      <c r="AN61" s="568" t="s">
        <v>454</v>
      </c>
    </row>
    <row r="62" spans="1:57" ht="17" thickBot="1">
      <c r="A62" s="625"/>
      <c r="B62" s="491"/>
      <c r="C62" s="630"/>
      <c r="D62" s="569"/>
      <c r="E62" s="471"/>
      <c r="F62" s="569"/>
      <c r="G62" s="471"/>
      <c r="H62" s="79" t="s">
        <v>245</v>
      </c>
      <c r="I62" s="179" t="s">
        <v>68</v>
      </c>
      <c r="J62" s="495"/>
      <c r="K62" s="498"/>
      <c r="L62" s="453"/>
      <c r="M62" s="558"/>
      <c r="N62" s="471"/>
      <c r="O62" s="453"/>
      <c r="P62" s="82" t="s">
        <v>235</v>
      </c>
      <c r="Q62" s="77" t="s">
        <v>78</v>
      </c>
      <c r="R62" s="77">
        <f>+IFERROR(VLOOKUP(Q62,[4]DATOS!$E$2:$F$17,2,FALSE),"")</f>
        <v>15</v>
      </c>
      <c r="S62" s="546"/>
      <c r="T62" s="546"/>
      <c r="U62" s="546"/>
      <c r="V62" s="546"/>
      <c r="W62" s="546"/>
      <c r="X62" s="546"/>
      <c r="Y62" s="453"/>
      <c r="Z62" s="611"/>
      <c r="AA62" s="614"/>
      <c r="AB62" s="505"/>
      <c r="AC62" s="505"/>
      <c r="AD62" s="505"/>
      <c r="AE62" s="453"/>
      <c r="AF62" s="453"/>
      <c r="AG62" s="453"/>
      <c r="AH62" s="453"/>
      <c r="AI62" s="483"/>
      <c r="AJ62" s="596"/>
      <c r="AK62" s="592"/>
      <c r="AL62" s="592"/>
      <c r="AM62" s="617"/>
      <c r="AN62" s="569"/>
    </row>
    <row r="63" spans="1:57" ht="17" thickBot="1">
      <c r="A63" s="625"/>
      <c r="B63" s="491"/>
      <c r="C63" s="630"/>
      <c r="D63" s="569"/>
      <c r="E63" s="471"/>
      <c r="F63" s="569"/>
      <c r="G63" s="471"/>
      <c r="H63" s="79" t="s">
        <v>244</v>
      </c>
      <c r="I63" s="179" t="s">
        <v>586</v>
      </c>
      <c r="J63" s="495"/>
      <c r="K63" s="498"/>
      <c r="L63" s="453"/>
      <c r="M63" s="558"/>
      <c r="N63" s="471"/>
      <c r="O63" s="453"/>
      <c r="P63" s="82" t="s">
        <v>233</v>
      </c>
      <c r="Q63" s="77" t="s">
        <v>80</v>
      </c>
      <c r="R63" s="77">
        <f>+IFERROR(VLOOKUP(Q63,[4]DATOS!$E$2:$F$17,2,FALSE),"")</f>
        <v>15</v>
      </c>
      <c r="S63" s="546"/>
      <c r="T63" s="546"/>
      <c r="U63" s="546"/>
      <c r="V63" s="546"/>
      <c r="W63" s="546"/>
      <c r="X63" s="546"/>
      <c r="Y63" s="453"/>
      <c r="Z63" s="611"/>
      <c r="AA63" s="614"/>
      <c r="AB63" s="505"/>
      <c r="AC63" s="505"/>
      <c r="AD63" s="505"/>
      <c r="AE63" s="453"/>
      <c r="AF63" s="453"/>
      <c r="AG63" s="453"/>
      <c r="AH63" s="453"/>
      <c r="AI63" s="483"/>
      <c r="AJ63" s="596"/>
      <c r="AK63" s="592"/>
      <c r="AL63" s="592"/>
      <c r="AM63" s="617"/>
      <c r="AN63" s="569"/>
    </row>
    <row r="64" spans="1:57" ht="17" thickBot="1">
      <c r="A64" s="625"/>
      <c r="B64" s="491"/>
      <c r="C64" s="630"/>
      <c r="D64" s="569"/>
      <c r="E64" s="471"/>
      <c r="F64" s="569"/>
      <c r="G64" s="471"/>
      <c r="H64" s="79" t="s">
        <v>243</v>
      </c>
      <c r="I64" s="179" t="s">
        <v>586</v>
      </c>
      <c r="J64" s="495"/>
      <c r="K64" s="498"/>
      <c r="L64" s="453"/>
      <c r="M64" s="558"/>
      <c r="N64" s="471"/>
      <c r="O64" s="453"/>
      <c r="P64" s="82" t="s">
        <v>231</v>
      </c>
      <c r="Q64" s="77" t="s">
        <v>82</v>
      </c>
      <c r="R64" s="77">
        <f>+IFERROR(VLOOKUP(Q64,[4]DATOS!$E$2:$F$17,2,FALSE),"")</f>
        <v>15</v>
      </c>
      <c r="S64" s="546"/>
      <c r="T64" s="546"/>
      <c r="U64" s="546"/>
      <c r="V64" s="546"/>
      <c r="W64" s="546"/>
      <c r="X64" s="546"/>
      <c r="Y64" s="453"/>
      <c r="Z64" s="611"/>
      <c r="AA64" s="614"/>
      <c r="AB64" s="505"/>
      <c r="AC64" s="505"/>
      <c r="AD64" s="505"/>
      <c r="AE64" s="453"/>
      <c r="AF64" s="453"/>
      <c r="AG64" s="453"/>
      <c r="AH64" s="453"/>
      <c r="AI64" s="483"/>
      <c r="AJ64" s="596"/>
      <c r="AK64" s="592"/>
      <c r="AL64" s="592"/>
      <c r="AM64" s="617"/>
      <c r="AN64" s="569"/>
    </row>
    <row r="65" spans="1:40" ht="17" thickBot="1">
      <c r="A65" s="625"/>
      <c r="B65" s="491"/>
      <c r="C65" s="630"/>
      <c r="D65" s="569"/>
      <c r="E65" s="471"/>
      <c r="F65" s="569"/>
      <c r="G65" s="471"/>
      <c r="H65" s="79" t="s">
        <v>242</v>
      </c>
      <c r="I65" s="179" t="s">
        <v>68</v>
      </c>
      <c r="J65" s="495"/>
      <c r="K65" s="498"/>
      <c r="L65" s="453"/>
      <c r="M65" s="558"/>
      <c r="N65" s="471"/>
      <c r="O65" s="453"/>
      <c r="P65" s="82" t="s">
        <v>229</v>
      </c>
      <c r="Q65" s="77" t="s">
        <v>85</v>
      </c>
      <c r="R65" s="77">
        <f>+IFERROR(VLOOKUP(Q65,[4]DATOS!$E$2:$F$17,2,FALSE),"")</f>
        <v>15</v>
      </c>
      <c r="S65" s="546"/>
      <c r="T65" s="546"/>
      <c r="U65" s="546"/>
      <c r="V65" s="546"/>
      <c r="W65" s="546"/>
      <c r="X65" s="546"/>
      <c r="Y65" s="453"/>
      <c r="Z65" s="611"/>
      <c r="AA65" s="614"/>
      <c r="AB65" s="505"/>
      <c r="AC65" s="505"/>
      <c r="AD65" s="505"/>
      <c r="AE65" s="453"/>
      <c r="AF65" s="453"/>
      <c r="AG65" s="453"/>
      <c r="AH65" s="453"/>
      <c r="AI65" s="483"/>
      <c r="AJ65" s="596"/>
      <c r="AK65" s="592"/>
      <c r="AL65" s="592"/>
      <c r="AM65" s="617"/>
      <c r="AN65" s="569"/>
    </row>
    <row r="66" spans="1:40" ht="17" thickBot="1">
      <c r="A66" s="625"/>
      <c r="B66" s="491"/>
      <c r="C66" s="630"/>
      <c r="D66" s="569"/>
      <c r="E66" s="471"/>
      <c r="F66" s="569"/>
      <c r="G66" s="471"/>
      <c r="H66" s="79" t="s">
        <v>241</v>
      </c>
      <c r="I66" s="179" t="s">
        <v>68</v>
      </c>
      <c r="J66" s="495"/>
      <c r="K66" s="498"/>
      <c r="L66" s="453"/>
      <c r="M66" s="558"/>
      <c r="N66" s="471"/>
      <c r="O66" s="453"/>
      <c r="P66" s="83" t="s">
        <v>228</v>
      </c>
      <c r="Q66" s="77" t="s">
        <v>98</v>
      </c>
      <c r="R66" s="77">
        <f>+IFERROR(VLOOKUP(Q66,[4]DATOS!$E$2:$F$17,2,FALSE),"")</f>
        <v>15</v>
      </c>
      <c r="S66" s="546"/>
      <c r="T66" s="546"/>
      <c r="U66" s="546"/>
      <c r="V66" s="546"/>
      <c r="W66" s="546"/>
      <c r="X66" s="546"/>
      <c r="Y66" s="453"/>
      <c r="Z66" s="611"/>
      <c r="AA66" s="614"/>
      <c r="AB66" s="505"/>
      <c r="AC66" s="505"/>
      <c r="AD66" s="505"/>
      <c r="AE66" s="453"/>
      <c r="AF66" s="453"/>
      <c r="AG66" s="453"/>
      <c r="AH66" s="453"/>
      <c r="AI66" s="483"/>
      <c r="AJ66" s="596"/>
      <c r="AK66" s="592"/>
      <c r="AL66" s="592"/>
      <c r="AM66" s="617"/>
      <c r="AN66" s="569"/>
    </row>
    <row r="67" spans="1:40" ht="17" thickBot="1">
      <c r="A67" s="625"/>
      <c r="B67" s="491"/>
      <c r="C67" s="630"/>
      <c r="D67" s="569"/>
      <c r="E67" s="471"/>
      <c r="F67" s="569"/>
      <c r="G67" s="471"/>
      <c r="H67" s="79" t="s">
        <v>240</v>
      </c>
      <c r="I67" s="179" t="s">
        <v>586</v>
      </c>
      <c r="J67" s="495"/>
      <c r="K67" s="498"/>
      <c r="L67" s="453"/>
      <c r="M67" s="558"/>
      <c r="N67" s="471"/>
      <c r="O67" s="453"/>
      <c r="P67" s="82" t="s">
        <v>226</v>
      </c>
      <c r="Q67" s="82" t="s">
        <v>87</v>
      </c>
      <c r="R67" s="82">
        <f>+IFERROR(VLOOKUP(Q67,[4]DATOS!$E$2:$F$17,2,FALSE),"")</f>
        <v>10</v>
      </c>
      <c r="S67" s="546"/>
      <c r="T67" s="546"/>
      <c r="U67" s="546"/>
      <c r="V67" s="546"/>
      <c r="W67" s="546"/>
      <c r="X67" s="546"/>
      <c r="Y67" s="453"/>
      <c r="Z67" s="611"/>
      <c r="AA67" s="614"/>
      <c r="AB67" s="505"/>
      <c r="AC67" s="505"/>
      <c r="AD67" s="505"/>
      <c r="AE67" s="453"/>
      <c r="AF67" s="453"/>
      <c r="AG67" s="453"/>
      <c r="AH67" s="453"/>
      <c r="AI67" s="483"/>
      <c r="AJ67" s="596"/>
      <c r="AK67" s="592"/>
      <c r="AL67" s="592"/>
      <c r="AM67" s="617"/>
      <c r="AN67" s="569"/>
    </row>
    <row r="68" spans="1:40" ht="33" thickBot="1">
      <c r="A68" s="625"/>
      <c r="B68" s="491"/>
      <c r="C68" s="630"/>
      <c r="D68" s="569"/>
      <c r="E68" s="472"/>
      <c r="F68" s="569"/>
      <c r="G68" s="471"/>
      <c r="H68" s="79" t="s">
        <v>239</v>
      </c>
      <c r="I68" s="179" t="s">
        <v>68</v>
      </c>
      <c r="J68" s="495"/>
      <c r="K68" s="498"/>
      <c r="L68" s="453"/>
      <c r="M68" s="558"/>
      <c r="N68" s="472"/>
      <c r="O68" s="500"/>
      <c r="P68" s="81"/>
      <c r="Q68" s="81"/>
      <c r="R68" s="81"/>
      <c r="S68" s="547"/>
      <c r="T68" s="547"/>
      <c r="U68" s="547"/>
      <c r="V68" s="547"/>
      <c r="W68" s="547"/>
      <c r="X68" s="546"/>
      <c r="Y68" s="453"/>
      <c r="Z68" s="612"/>
      <c r="AA68" s="615"/>
      <c r="AB68" s="505"/>
      <c r="AC68" s="505"/>
      <c r="AD68" s="505"/>
      <c r="AE68" s="453"/>
      <c r="AF68" s="453"/>
      <c r="AG68" s="453"/>
      <c r="AH68" s="453"/>
      <c r="AI68" s="483"/>
      <c r="AJ68" s="597"/>
      <c r="AK68" s="598"/>
      <c r="AL68" s="598"/>
      <c r="AM68" s="618"/>
      <c r="AN68" s="569"/>
    </row>
    <row r="69" spans="1:40" ht="15.75" customHeight="1" thickBot="1">
      <c r="A69" s="625"/>
      <c r="B69" s="491"/>
      <c r="C69" s="630"/>
      <c r="D69" s="569"/>
      <c r="E69" s="470" t="s">
        <v>610</v>
      </c>
      <c r="F69" s="569"/>
      <c r="G69" s="471"/>
      <c r="H69" s="79" t="s">
        <v>238</v>
      </c>
      <c r="I69" s="179" t="s">
        <v>586</v>
      </c>
      <c r="J69" s="495"/>
      <c r="K69" s="498"/>
      <c r="L69" s="453"/>
      <c r="M69" s="558"/>
      <c r="N69" s="587" t="s">
        <v>613</v>
      </c>
      <c r="O69" s="452" t="s">
        <v>65</v>
      </c>
      <c r="P69" s="77" t="s">
        <v>237</v>
      </c>
      <c r="Q69" s="77" t="s">
        <v>76</v>
      </c>
      <c r="R69" s="77">
        <f>+IFERROR(VLOOKUP(Q69,[4]DATOS!$E$2:$F$17,2,FALSE),"")</f>
        <v>15</v>
      </c>
      <c r="S69" s="588">
        <f>SUM(R69:R78)</f>
        <v>100</v>
      </c>
      <c r="T69" s="588" t="str">
        <f>+IF(AND(S69&lt;=100,S69&gt;=96),"Fuerte",IF(AND(S69&lt;=95,S69&gt;=86),"Moderado",IF(AND(S69&lt;=85,J69&gt;=0),"Débil"," ")))</f>
        <v>Fuerte</v>
      </c>
      <c r="U69" s="588" t="s">
        <v>90</v>
      </c>
      <c r="V69" s="58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88">
        <f>IF(V69="Fuerte",100,IF(V69="Moderado",50,IF(V69="Débil",0)))</f>
        <v>100</v>
      </c>
      <c r="X69" s="546"/>
      <c r="Y69" s="590" t="s">
        <v>451</v>
      </c>
      <c r="Z69" s="591" t="s">
        <v>598</v>
      </c>
      <c r="AA69" s="594" t="s">
        <v>616</v>
      </c>
      <c r="AB69" s="505"/>
      <c r="AC69" s="505"/>
      <c r="AD69" s="505"/>
      <c r="AE69" s="453"/>
      <c r="AF69" s="453"/>
      <c r="AG69" s="453"/>
      <c r="AH69" s="453"/>
      <c r="AI69" s="483"/>
      <c r="AJ69" s="595" t="s">
        <v>618</v>
      </c>
      <c r="AK69" s="591">
        <v>43831</v>
      </c>
      <c r="AL69" s="591">
        <v>44196</v>
      </c>
      <c r="AM69" s="594" t="s">
        <v>449</v>
      </c>
      <c r="AN69" s="569"/>
    </row>
    <row r="70" spans="1:40" ht="17" thickBot="1">
      <c r="A70" s="625"/>
      <c r="B70" s="491"/>
      <c r="C70" s="630"/>
      <c r="D70" s="569"/>
      <c r="E70" s="471"/>
      <c r="F70" s="569"/>
      <c r="G70" s="471"/>
      <c r="H70" s="79" t="s">
        <v>236</v>
      </c>
      <c r="I70" s="179" t="s">
        <v>68</v>
      </c>
      <c r="J70" s="495"/>
      <c r="K70" s="498"/>
      <c r="L70" s="453"/>
      <c r="M70" s="558"/>
      <c r="N70" s="471"/>
      <c r="O70" s="453"/>
      <c r="P70" s="78" t="s">
        <v>235</v>
      </c>
      <c r="Q70" s="77" t="s">
        <v>78</v>
      </c>
      <c r="R70" s="77">
        <f>+IFERROR(VLOOKUP(Q70,[4]DATOS!$E$2:$F$17,2,FALSE),"")</f>
        <v>15</v>
      </c>
      <c r="S70" s="546"/>
      <c r="T70" s="546"/>
      <c r="U70" s="546"/>
      <c r="V70" s="546"/>
      <c r="W70" s="546"/>
      <c r="X70" s="546"/>
      <c r="Y70" s="453"/>
      <c r="Z70" s="592"/>
      <c r="AA70" s="441"/>
      <c r="AB70" s="505"/>
      <c r="AC70" s="505"/>
      <c r="AD70" s="505"/>
      <c r="AE70" s="453"/>
      <c r="AF70" s="453"/>
      <c r="AG70" s="453"/>
      <c r="AH70" s="453"/>
      <c r="AI70" s="483"/>
      <c r="AJ70" s="596"/>
      <c r="AK70" s="592"/>
      <c r="AL70" s="592"/>
      <c r="AM70" s="441"/>
      <c r="AN70" s="569"/>
    </row>
    <row r="71" spans="1:40" ht="17" thickBot="1">
      <c r="A71" s="625"/>
      <c r="B71" s="491"/>
      <c r="C71" s="630"/>
      <c r="D71" s="569"/>
      <c r="E71" s="471"/>
      <c r="F71" s="569"/>
      <c r="G71" s="471"/>
      <c r="H71" s="79" t="s">
        <v>234</v>
      </c>
      <c r="I71" s="179" t="s">
        <v>68</v>
      </c>
      <c r="J71" s="495"/>
      <c r="K71" s="498"/>
      <c r="L71" s="453"/>
      <c r="M71" s="558"/>
      <c r="N71" s="471"/>
      <c r="O71" s="453"/>
      <c r="P71" s="78" t="s">
        <v>233</v>
      </c>
      <c r="Q71" s="77" t="s">
        <v>80</v>
      </c>
      <c r="R71" s="77">
        <f>+IFERROR(VLOOKUP(Q71,[4]DATOS!$E$2:$F$17,2,FALSE),"")</f>
        <v>15</v>
      </c>
      <c r="S71" s="546"/>
      <c r="T71" s="546"/>
      <c r="U71" s="546"/>
      <c r="V71" s="546"/>
      <c r="W71" s="546"/>
      <c r="X71" s="546"/>
      <c r="Y71" s="453"/>
      <c r="Z71" s="592"/>
      <c r="AA71" s="441"/>
      <c r="AB71" s="505"/>
      <c r="AC71" s="505"/>
      <c r="AD71" s="505"/>
      <c r="AE71" s="453"/>
      <c r="AF71" s="453"/>
      <c r="AG71" s="453"/>
      <c r="AH71" s="453"/>
      <c r="AI71" s="483"/>
      <c r="AJ71" s="596"/>
      <c r="AK71" s="592"/>
      <c r="AL71" s="592"/>
      <c r="AM71" s="441"/>
      <c r="AN71" s="569"/>
    </row>
    <row r="72" spans="1:40" ht="17" thickBot="1">
      <c r="A72" s="625"/>
      <c r="B72" s="491"/>
      <c r="C72" s="630"/>
      <c r="D72" s="569"/>
      <c r="E72" s="471"/>
      <c r="F72" s="569"/>
      <c r="G72" s="471"/>
      <c r="H72" s="79" t="s">
        <v>232</v>
      </c>
      <c r="I72" s="179" t="s">
        <v>68</v>
      </c>
      <c r="J72" s="495"/>
      <c r="K72" s="498"/>
      <c r="L72" s="453"/>
      <c r="M72" s="558"/>
      <c r="N72" s="471"/>
      <c r="O72" s="453"/>
      <c r="P72" s="78" t="s">
        <v>231</v>
      </c>
      <c r="Q72" s="77" t="s">
        <v>82</v>
      </c>
      <c r="R72" s="77">
        <f>+IFERROR(VLOOKUP(Q72,[4]DATOS!$E$2:$F$17,2,FALSE),"")</f>
        <v>15</v>
      </c>
      <c r="S72" s="546"/>
      <c r="T72" s="546"/>
      <c r="U72" s="546"/>
      <c r="V72" s="546"/>
      <c r="W72" s="546"/>
      <c r="X72" s="546"/>
      <c r="Y72" s="453"/>
      <c r="Z72" s="592"/>
      <c r="AA72" s="441"/>
      <c r="AB72" s="505"/>
      <c r="AC72" s="505"/>
      <c r="AD72" s="505"/>
      <c r="AE72" s="453"/>
      <c r="AF72" s="453"/>
      <c r="AG72" s="453"/>
      <c r="AH72" s="453"/>
      <c r="AI72" s="483"/>
      <c r="AJ72" s="596"/>
      <c r="AK72" s="592"/>
      <c r="AL72" s="592"/>
      <c r="AM72" s="441"/>
      <c r="AN72" s="569"/>
    </row>
    <row r="73" spans="1:40" ht="16" thickBot="1">
      <c r="A73" s="625"/>
      <c r="B73" s="491"/>
      <c r="C73" s="630"/>
      <c r="D73" s="569"/>
      <c r="E73" s="471"/>
      <c r="F73" s="569"/>
      <c r="G73" s="471"/>
      <c r="H73" s="600" t="s">
        <v>230</v>
      </c>
      <c r="I73" s="440" t="s">
        <v>68</v>
      </c>
      <c r="J73" s="495"/>
      <c r="K73" s="498"/>
      <c r="L73" s="453"/>
      <c r="M73" s="558"/>
      <c r="N73" s="471"/>
      <c r="O73" s="453"/>
      <c r="P73" s="78" t="s">
        <v>229</v>
      </c>
      <c r="Q73" s="77" t="s">
        <v>85</v>
      </c>
      <c r="R73" s="77">
        <f>+IFERROR(VLOOKUP(Q73,[4]DATOS!$E$2:$F$17,2,FALSE),"")</f>
        <v>15</v>
      </c>
      <c r="S73" s="546"/>
      <c r="T73" s="546"/>
      <c r="U73" s="546"/>
      <c r="V73" s="546"/>
      <c r="W73" s="546"/>
      <c r="X73" s="546"/>
      <c r="Y73" s="453"/>
      <c r="Z73" s="592"/>
      <c r="AA73" s="441"/>
      <c r="AB73" s="505"/>
      <c r="AC73" s="505"/>
      <c r="AD73" s="505"/>
      <c r="AE73" s="453"/>
      <c r="AF73" s="453"/>
      <c r="AG73" s="453"/>
      <c r="AH73" s="453"/>
      <c r="AI73" s="483"/>
      <c r="AJ73" s="596"/>
      <c r="AK73" s="592"/>
      <c r="AL73" s="592"/>
      <c r="AM73" s="441"/>
      <c r="AN73" s="569"/>
    </row>
    <row r="74" spans="1:40" ht="16" thickBot="1">
      <c r="A74" s="625"/>
      <c r="B74" s="491"/>
      <c r="C74" s="630"/>
      <c r="D74" s="569"/>
      <c r="E74" s="471"/>
      <c r="F74" s="569"/>
      <c r="G74" s="471"/>
      <c r="H74" s="601"/>
      <c r="I74" s="442"/>
      <c r="J74" s="495"/>
      <c r="K74" s="498"/>
      <c r="L74" s="453"/>
      <c r="M74" s="558"/>
      <c r="N74" s="471"/>
      <c r="O74" s="453"/>
      <c r="P74" s="78" t="s">
        <v>228</v>
      </c>
      <c r="Q74" s="77" t="s">
        <v>98</v>
      </c>
      <c r="R74" s="77">
        <f>+IFERROR(VLOOKUP(Q74,[4]DATOS!$E$2:$F$17,2,FALSE),"")</f>
        <v>15</v>
      </c>
      <c r="S74" s="546"/>
      <c r="T74" s="546"/>
      <c r="U74" s="546"/>
      <c r="V74" s="546"/>
      <c r="W74" s="546"/>
      <c r="X74" s="546"/>
      <c r="Y74" s="453"/>
      <c r="Z74" s="592"/>
      <c r="AA74" s="441"/>
      <c r="AB74" s="505"/>
      <c r="AC74" s="505"/>
      <c r="AD74" s="505"/>
      <c r="AE74" s="453"/>
      <c r="AF74" s="453"/>
      <c r="AG74" s="453"/>
      <c r="AH74" s="453"/>
      <c r="AI74" s="483"/>
      <c r="AJ74" s="596"/>
      <c r="AK74" s="592"/>
      <c r="AL74" s="592"/>
      <c r="AM74" s="441"/>
      <c r="AN74" s="569"/>
    </row>
    <row r="75" spans="1:40">
      <c r="A75" s="625"/>
      <c r="B75" s="491"/>
      <c r="C75" s="630"/>
      <c r="D75" s="569"/>
      <c r="E75" s="471"/>
      <c r="F75" s="569"/>
      <c r="G75" s="471"/>
      <c r="H75" s="600" t="s">
        <v>227</v>
      </c>
      <c r="I75" s="440" t="s">
        <v>68</v>
      </c>
      <c r="J75" s="495"/>
      <c r="K75" s="498"/>
      <c r="L75" s="453"/>
      <c r="M75" s="558"/>
      <c r="N75" s="472"/>
      <c r="O75" s="453"/>
      <c r="P75" s="78" t="s">
        <v>226</v>
      </c>
      <c r="Q75" s="82" t="s">
        <v>87</v>
      </c>
      <c r="R75" s="77">
        <f>+IFERROR(VLOOKUP(Q75,[4]DATOS!$E$2:$F$17,2,FALSE),"")</f>
        <v>10</v>
      </c>
      <c r="S75" s="546"/>
      <c r="T75" s="546"/>
      <c r="U75" s="546"/>
      <c r="V75" s="546"/>
      <c r="W75" s="546"/>
      <c r="X75" s="546"/>
      <c r="Y75" s="453"/>
      <c r="Z75" s="592"/>
      <c r="AA75" s="441"/>
      <c r="AB75" s="505"/>
      <c r="AC75" s="505"/>
      <c r="AD75" s="505"/>
      <c r="AE75" s="453"/>
      <c r="AF75" s="453"/>
      <c r="AG75" s="453"/>
      <c r="AH75" s="453"/>
      <c r="AI75" s="483"/>
      <c r="AJ75" s="597"/>
      <c r="AK75" s="598"/>
      <c r="AL75" s="598"/>
      <c r="AM75" s="599"/>
      <c r="AN75" s="569"/>
    </row>
    <row r="76" spans="1:40" ht="15" customHeight="1" thickBot="1">
      <c r="A76" s="625"/>
      <c r="B76" s="491"/>
      <c r="C76" s="630"/>
      <c r="D76" s="569"/>
      <c r="E76" s="471"/>
      <c r="F76" s="569"/>
      <c r="G76" s="471"/>
      <c r="H76" s="601"/>
      <c r="I76" s="442"/>
      <c r="J76" s="495"/>
      <c r="K76" s="498"/>
      <c r="L76" s="453"/>
      <c r="M76" s="558"/>
      <c r="N76" s="575"/>
      <c r="O76" s="453"/>
      <c r="P76" s="588"/>
      <c r="Q76" s="588"/>
      <c r="R76" s="588"/>
      <c r="S76" s="546"/>
      <c r="T76" s="546"/>
      <c r="U76" s="546"/>
      <c r="V76" s="546"/>
      <c r="W76" s="546"/>
      <c r="X76" s="546"/>
      <c r="Y76" s="453"/>
      <c r="Z76" s="592"/>
      <c r="AA76" s="441"/>
      <c r="AB76" s="505"/>
      <c r="AC76" s="505"/>
      <c r="AD76" s="505"/>
      <c r="AE76" s="453"/>
      <c r="AF76" s="453"/>
      <c r="AG76" s="453"/>
      <c r="AH76" s="453"/>
      <c r="AI76" s="483"/>
      <c r="AJ76" s="619" t="s">
        <v>619</v>
      </c>
      <c r="AK76" s="594" t="s">
        <v>297</v>
      </c>
      <c r="AL76" s="594" t="s">
        <v>296</v>
      </c>
      <c r="AM76" s="594" t="s">
        <v>448</v>
      </c>
      <c r="AN76" s="569"/>
    </row>
    <row r="77" spans="1:40">
      <c r="A77" s="625"/>
      <c r="B77" s="491"/>
      <c r="C77" s="630"/>
      <c r="D77" s="569"/>
      <c r="E77" s="471"/>
      <c r="F77" s="569"/>
      <c r="G77" s="471"/>
      <c r="H77" s="600" t="s">
        <v>225</v>
      </c>
      <c r="I77" s="440" t="s">
        <v>68</v>
      </c>
      <c r="J77" s="495"/>
      <c r="K77" s="498"/>
      <c r="L77" s="453"/>
      <c r="M77" s="558"/>
      <c r="N77" s="576"/>
      <c r="O77" s="453"/>
      <c r="P77" s="546"/>
      <c r="Q77" s="546"/>
      <c r="R77" s="546"/>
      <c r="S77" s="546"/>
      <c r="T77" s="546"/>
      <c r="U77" s="546"/>
      <c r="V77" s="546"/>
      <c r="W77" s="546"/>
      <c r="X77" s="546"/>
      <c r="Y77" s="453"/>
      <c r="Z77" s="592"/>
      <c r="AA77" s="441"/>
      <c r="AB77" s="505"/>
      <c r="AC77" s="505"/>
      <c r="AD77" s="505"/>
      <c r="AE77" s="453"/>
      <c r="AF77" s="453"/>
      <c r="AG77" s="453"/>
      <c r="AH77" s="453"/>
      <c r="AI77" s="483"/>
      <c r="AJ77" s="620"/>
      <c r="AK77" s="441"/>
      <c r="AL77" s="441"/>
      <c r="AM77" s="441"/>
      <c r="AN77" s="569"/>
    </row>
    <row r="78" spans="1:40" ht="16" thickBot="1">
      <c r="A78" s="625"/>
      <c r="B78" s="491"/>
      <c r="C78" s="630"/>
      <c r="D78" s="569"/>
      <c r="E78" s="471"/>
      <c r="F78" s="569"/>
      <c r="G78" s="471"/>
      <c r="H78" s="601"/>
      <c r="I78" s="442"/>
      <c r="J78" s="495"/>
      <c r="K78" s="498"/>
      <c r="L78" s="453"/>
      <c r="M78" s="558"/>
      <c r="N78" s="576"/>
      <c r="O78" s="453"/>
      <c r="P78" s="546"/>
      <c r="Q78" s="546"/>
      <c r="R78" s="546"/>
      <c r="S78" s="546"/>
      <c r="T78" s="546"/>
      <c r="U78" s="546"/>
      <c r="V78" s="546"/>
      <c r="W78" s="546"/>
      <c r="X78" s="546"/>
      <c r="Y78" s="453"/>
      <c r="Z78" s="592"/>
      <c r="AA78" s="441"/>
      <c r="AB78" s="505"/>
      <c r="AC78" s="505"/>
      <c r="AD78" s="505"/>
      <c r="AE78" s="453"/>
      <c r="AF78" s="453"/>
      <c r="AG78" s="453"/>
      <c r="AH78" s="453"/>
      <c r="AI78" s="483"/>
      <c r="AJ78" s="620"/>
      <c r="AK78" s="441"/>
      <c r="AL78" s="441"/>
      <c r="AM78" s="441"/>
      <c r="AN78" s="569"/>
    </row>
    <row r="79" spans="1:40">
      <c r="A79" s="625"/>
      <c r="B79" s="491"/>
      <c r="C79" s="630"/>
      <c r="D79" s="569"/>
      <c r="E79" s="471"/>
      <c r="F79" s="569"/>
      <c r="G79" s="471"/>
      <c r="H79" s="600" t="s">
        <v>224</v>
      </c>
      <c r="I79" s="440" t="s">
        <v>586</v>
      </c>
      <c r="J79" s="495"/>
      <c r="K79" s="498"/>
      <c r="L79" s="453"/>
      <c r="M79" s="558"/>
      <c r="N79" s="576"/>
      <c r="O79" s="453"/>
      <c r="P79" s="546"/>
      <c r="Q79" s="546"/>
      <c r="R79" s="546"/>
      <c r="S79" s="546"/>
      <c r="T79" s="546"/>
      <c r="U79" s="546"/>
      <c r="V79" s="546"/>
      <c r="W79" s="546"/>
      <c r="X79" s="546"/>
      <c r="Y79" s="453"/>
      <c r="Z79" s="592"/>
      <c r="AA79" s="441"/>
      <c r="AB79" s="505"/>
      <c r="AC79" s="505"/>
      <c r="AD79" s="505"/>
      <c r="AE79" s="453"/>
      <c r="AF79" s="453"/>
      <c r="AG79" s="453"/>
      <c r="AH79" s="453"/>
      <c r="AI79" s="483"/>
      <c r="AJ79" s="620"/>
      <c r="AK79" s="441"/>
      <c r="AL79" s="441"/>
      <c r="AM79" s="441"/>
      <c r="AN79" s="569"/>
    </row>
    <row r="80" spans="1:40" ht="16" thickBot="1">
      <c r="A80" s="625"/>
      <c r="B80" s="491"/>
      <c r="C80" s="630"/>
      <c r="D80" s="569"/>
      <c r="E80" s="471"/>
      <c r="F80" s="569"/>
      <c r="G80" s="471"/>
      <c r="H80" s="601"/>
      <c r="I80" s="442"/>
      <c r="J80" s="495"/>
      <c r="K80" s="498"/>
      <c r="L80" s="453"/>
      <c r="M80" s="558"/>
      <c r="N80" s="576"/>
      <c r="O80" s="453"/>
      <c r="P80" s="546"/>
      <c r="Q80" s="546"/>
      <c r="R80" s="546"/>
      <c r="S80" s="546"/>
      <c r="T80" s="546"/>
      <c r="U80" s="546"/>
      <c r="V80" s="546"/>
      <c r="W80" s="546"/>
      <c r="X80" s="546"/>
      <c r="Y80" s="453"/>
      <c r="Z80" s="592"/>
      <c r="AA80" s="441"/>
      <c r="AB80" s="505"/>
      <c r="AC80" s="505"/>
      <c r="AD80" s="505"/>
      <c r="AE80" s="453"/>
      <c r="AF80" s="453"/>
      <c r="AG80" s="453"/>
      <c r="AH80" s="453"/>
      <c r="AI80" s="483"/>
      <c r="AJ80" s="620"/>
      <c r="AK80" s="441"/>
      <c r="AL80" s="441"/>
      <c r="AM80" s="441"/>
      <c r="AN80" s="569"/>
    </row>
    <row r="81" spans="1:57">
      <c r="A81" s="625"/>
      <c r="B81" s="491"/>
      <c r="C81" s="630"/>
      <c r="D81" s="569"/>
      <c r="E81" s="471"/>
      <c r="F81" s="569"/>
      <c r="G81" s="471"/>
      <c r="H81" s="600" t="s">
        <v>223</v>
      </c>
      <c r="I81" s="440" t="s">
        <v>68</v>
      </c>
      <c r="J81" s="495"/>
      <c r="K81" s="498"/>
      <c r="L81" s="453"/>
      <c r="M81" s="558"/>
      <c r="N81" s="576"/>
      <c r="O81" s="453"/>
      <c r="P81" s="546"/>
      <c r="Q81" s="546"/>
      <c r="R81" s="546"/>
      <c r="S81" s="546"/>
      <c r="T81" s="546"/>
      <c r="U81" s="546"/>
      <c r="V81" s="546"/>
      <c r="W81" s="546"/>
      <c r="X81" s="546"/>
      <c r="Y81" s="453"/>
      <c r="Z81" s="592"/>
      <c r="AA81" s="441"/>
      <c r="AB81" s="505"/>
      <c r="AC81" s="505"/>
      <c r="AD81" s="505"/>
      <c r="AE81" s="453"/>
      <c r="AF81" s="453"/>
      <c r="AG81" s="453"/>
      <c r="AH81" s="453"/>
      <c r="AI81" s="483"/>
      <c r="AJ81" s="620"/>
      <c r="AK81" s="441"/>
      <c r="AL81" s="441"/>
      <c r="AM81" s="441"/>
      <c r="AN81" s="569"/>
    </row>
    <row r="82" spans="1:57" ht="16" thickBot="1">
      <c r="A82" s="625"/>
      <c r="B82" s="491"/>
      <c r="C82" s="630"/>
      <c r="D82" s="569"/>
      <c r="E82" s="471"/>
      <c r="F82" s="569"/>
      <c r="G82" s="471"/>
      <c r="H82" s="601"/>
      <c r="I82" s="442"/>
      <c r="J82" s="495"/>
      <c r="K82" s="498"/>
      <c r="L82" s="453"/>
      <c r="M82" s="558"/>
      <c r="N82" s="576"/>
      <c r="O82" s="453"/>
      <c r="P82" s="546"/>
      <c r="Q82" s="546"/>
      <c r="R82" s="546"/>
      <c r="S82" s="546"/>
      <c r="T82" s="546"/>
      <c r="U82" s="546"/>
      <c r="V82" s="546"/>
      <c r="W82" s="546"/>
      <c r="X82" s="546"/>
      <c r="Y82" s="453"/>
      <c r="Z82" s="592"/>
      <c r="AA82" s="441"/>
      <c r="AB82" s="505"/>
      <c r="AC82" s="505"/>
      <c r="AD82" s="505"/>
      <c r="AE82" s="453"/>
      <c r="AF82" s="453"/>
      <c r="AG82" s="453"/>
      <c r="AH82" s="453"/>
      <c r="AI82" s="483"/>
      <c r="AJ82" s="620"/>
      <c r="AK82" s="441"/>
      <c r="AL82" s="441"/>
      <c r="AM82" s="441"/>
      <c r="AN82" s="569"/>
    </row>
    <row r="83" spans="1:57">
      <c r="A83" s="625"/>
      <c r="B83" s="491"/>
      <c r="C83" s="630"/>
      <c r="D83" s="569"/>
      <c r="E83" s="471"/>
      <c r="F83" s="569"/>
      <c r="G83" s="471"/>
      <c r="H83" s="600" t="s">
        <v>222</v>
      </c>
      <c r="I83" s="440" t="s">
        <v>586</v>
      </c>
      <c r="J83" s="495"/>
      <c r="K83" s="498"/>
      <c r="L83" s="453"/>
      <c r="M83" s="558"/>
      <c r="N83" s="576"/>
      <c r="O83" s="453"/>
      <c r="P83" s="546"/>
      <c r="Q83" s="546"/>
      <c r="R83" s="546"/>
      <c r="S83" s="546"/>
      <c r="T83" s="546"/>
      <c r="U83" s="546"/>
      <c r="V83" s="546"/>
      <c r="W83" s="546"/>
      <c r="X83" s="546"/>
      <c r="Y83" s="453"/>
      <c r="Z83" s="592"/>
      <c r="AA83" s="441"/>
      <c r="AB83" s="505"/>
      <c r="AC83" s="505"/>
      <c r="AD83" s="505"/>
      <c r="AE83" s="453"/>
      <c r="AF83" s="453"/>
      <c r="AG83" s="453"/>
      <c r="AH83" s="453"/>
      <c r="AI83" s="483"/>
      <c r="AJ83" s="620"/>
      <c r="AK83" s="441"/>
      <c r="AL83" s="441"/>
      <c r="AM83" s="441"/>
      <c r="AN83" s="569"/>
    </row>
    <row r="84" spans="1:57" ht="16" thickBot="1">
      <c r="A84" s="625"/>
      <c r="B84" s="491"/>
      <c r="C84" s="630"/>
      <c r="D84" s="569"/>
      <c r="E84" s="471"/>
      <c r="F84" s="569"/>
      <c r="G84" s="471"/>
      <c r="H84" s="601"/>
      <c r="I84" s="442"/>
      <c r="J84" s="495"/>
      <c r="K84" s="498"/>
      <c r="L84" s="453"/>
      <c r="M84" s="558"/>
      <c r="N84" s="576"/>
      <c r="O84" s="453"/>
      <c r="P84" s="546"/>
      <c r="Q84" s="546"/>
      <c r="R84" s="546"/>
      <c r="S84" s="546"/>
      <c r="T84" s="546"/>
      <c r="U84" s="546"/>
      <c r="V84" s="546"/>
      <c r="W84" s="546"/>
      <c r="X84" s="546"/>
      <c r="Y84" s="453"/>
      <c r="Z84" s="592"/>
      <c r="AA84" s="441"/>
      <c r="AB84" s="505"/>
      <c r="AC84" s="505"/>
      <c r="AD84" s="505"/>
      <c r="AE84" s="453"/>
      <c r="AF84" s="453"/>
      <c r="AG84" s="453"/>
      <c r="AH84" s="453"/>
      <c r="AI84" s="483"/>
      <c r="AJ84" s="620"/>
      <c r="AK84" s="441"/>
      <c r="AL84" s="441"/>
      <c r="AM84" s="441"/>
      <c r="AN84" s="569"/>
    </row>
    <row r="85" spans="1:57">
      <c r="A85" s="625"/>
      <c r="B85" s="491"/>
      <c r="C85" s="630"/>
      <c r="D85" s="569"/>
      <c r="E85" s="471"/>
      <c r="F85" s="569"/>
      <c r="G85" s="471"/>
      <c r="H85" s="622" t="s">
        <v>221</v>
      </c>
      <c r="I85" s="440" t="s">
        <v>586</v>
      </c>
      <c r="J85" s="495"/>
      <c r="K85" s="498"/>
      <c r="L85" s="453"/>
      <c r="M85" s="558"/>
      <c r="N85" s="576"/>
      <c r="O85" s="453"/>
      <c r="P85" s="546"/>
      <c r="Q85" s="546"/>
      <c r="R85" s="546"/>
      <c r="S85" s="546"/>
      <c r="T85" s="546"/>
      <c r="U85" s="546"/>
      <c r="V85" s="546"/>
      <c r="W85" s="546"/>
      <c r="X85" s="546"/>
      <c r="Y85" s="453"/>
      <c r="Z85" s="592"/>
      <c r="AA85" s="441"/>
      <c r="AB85" s="505"/>
      <c r="AC85" s="505"/>
      <c r="AD85" s="505"/>
      <c r="AE85" s="453"/>
      <c r="AF85" s="453"/>
      <c r="AG85" s="453"/>
      <c r="AH85" s="453"/>
      <c r="AI85" s="483"/>
      <c r="AJ85" s="620"/>
      <c r="AK85" s="441"/>
      <c r="AL85" s="441"/>
      <c r="AM85" s="441"/>
      <c r="AN85" s="569"/>
    </row>
    <row r="86" spans="1:57" ht="16" thickBot="1">
      <c r="A86" s="626"/>
      <c r="B86" s="628"/>
      <c r="C86" s="631"/>
      <c r="D86" s="570"/>
      <c r="E86" s="561"/>
      <c r="F86" s="570"/>
      <c r="G86" s="561"/>
      <c r="H86" s="623"/>
      <c r="I86" s="442"/>
      <c r="J86" s="603"/>
      <c r="K86" s="605"/>
      <c r="L86" s="500"/>
      <c r="M86" s="559"/>
      <c r="N86" s="577"/>
      <c r="O86" s="500"/>
      <c r="P86" s="589"/>
      <c r="Q86" s="589"/>
      <c r="R86" s="589"/>
      <c r="S86" s="589"/>
      <c r="T86" s="589"/>
      <c r="U86" s="589"/>
      <c r="V86" s="589"/>
      <c r="W86" s="589"/>
      <c r="X86" s="589"/>
      <c r="Y86" s="500"/>
      <c r="Z86" s="593"/>
      <c r="AA86" s="442"/>
      <c r="AB86" s="506"/>
      <c r="AC86" s="506"/>
      <c r="AD86" s="506"/>
      <c r="AE86" s="500"/>
      <c r="AF86" s="500"/>
      <c r="AG86" s="500"/>
      <c r="AH86" s="500"/>
      <c r="AI86" s="607"/>
      <c r="AJ86" s="621"/>
      <c r="AK86" s="442"/>
      <c r="AL86" s="442"/>
      <c r="AM86" s="442"/>
      <c r="AN86" s="570"/>
    </row>
    <row r="87" spans="1:57" ht="46.5" customHeight="1" thickBot="1">
      <c r="A87" s="704">
        <v>4</v>
      </c>
      <c r="B87" s="627" t="s">
        <v>566</v>
      </c>
      <c r="C87" s="629" t="s">
        <v>620</v>
      </c>
      <c r="D87" s="568" t="s">
        <v>32</v>
      </c>
      <c r="E87" s="440" t="s">
        <v>446</v>
      </c>
      <c r="F87" s="707" t="s">
        <v>445</v>
      </c>
      <c r="G87" s="560" t="s">
        <v>37</v>
      </c>
      <c r="H87" s="84" t="s">
        <v>252</v>
      </c>
      <c r="I87" s="178" t="s">
        <v>68</v>
      </c>
      <c r="J87" s="602">
        <v>15</v>
      </c>
      <c r="K87" s="604" t="str">
        <f>+IF(AND(J87&lt;6,J87&gt;0),"Moderado",IF(AND(J87&lt;12,J87&gt;5),"Mayor",IF(AND(J87&lt;20,J87&gt;11),"Catastrófico","Responda las Preguntas de Impacto")))</f>
        <v>Catastrófico</v>
      </c>
      <c r="L87" s="45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564"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708" t="s">
        <v>621</v>
      </c>
      <c r="O87" s="307" t="s">
        <v>65</v>
      </c>
      <c r="P87" s="82" t="s">
        <v>237</v>
      </c>
      <c r="Q87" s="77" t="s">
        <v>76</v>
      </c>
      <c r="R87" s="77">
        <f>+IFERROR(VLOOKUP(Q87,[4]DATOS!$E$2:$F$17,2,FALSE),"")</f>
        <v>15</v>
      </c>
      <c r="S87" s="646">
        <f>SUM(R87:R94)</f>
        <v>100</v>
      </c>
      <c r="T87" s="310" t="str">
        <f>+IF(AND(S87&lt;=100,S87&gt;=96),"Fuerte",IF(AND(S87&lt;=95,S87&gt;=86),"Moderado",IF(AND(S87&lt;=85,J87&gt;=0),"Débil"," ")))</f>
        <v>Fuerte</v>
      </c>
      <c r="U87" s="310" t="s">
        <v>90</v>
      </c>
      <c r="V87" s="31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10">
        <f>IF(V87="Fuerte",100,IF(V87="Moderado",50,IF(V87="Débil",0)))</f>
        <v>100</v>
      </c>
      <c r="X87" s="588">
        <f>AVERAGE(W87:W112)</f>
        <v>100</v>
      </c>
      <c r="Y87" s="493" t="s">
        <v>440</v>
      </c>
      <c r="Z87" s="489" t="s">
        <v>598</v>
      </c>
      <c r="AA87" s="709" t="s">
        <v>444</v>
      </c>
      <c r="AB87" s="710" t="str">
        <f>+IF(X87=100,"Fuerte",IF(AND(X87&lt;=99,X87&gt;=50),"Moderado",IF(X87&lt;50,"Débil"," ")))</f>
        <v>Fuerte</v>
      </c>
      <c r="AC87" s="504" t="s">
        <v>95</v>
      </c>
      <c r="AD87" s="504" t="s">
        <v>97</v>
      </c>
      <c r="AE87" s="711"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52"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52" t="str">
        <f>K87</f>
        <v>Catastrófico</v>
      </c>
      <c r="AH87" s="45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564"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637" t="s">
        <v>624</v>
      </c>
      <c r="AK87" s="609">
        <v>43831</v>
      </c>
      <c r="AL87" s="591">
        <v>44196</v>
      </c>
      <c r="AM87" s="655"/>
      <c r="AN87" s="714" t="s">
        <v>626</v>
      </c>
      <c r="AO87" s="584"/>
      <c r="AP87" s="545"/>
      <c r="AQ87" s="545"/>
      <c r="AR87" s="545"/>
      <c r="AS87" s="545"/>
      <c r="AT87" s="545"/>
      <c r="AU87" s="545"/>
      <c r="AV87" s="545"/>
      <c r="AW87" s="545"/>
      <c r="AX87" s="545"/>
      <c r="AY87" s="545"/>
      <c r="AZ87" s="548"/>
      <c r="BA87" s="551"/>
      <c r="BB87" s="578"/>
      <c r="BC87" s="578"/>
      <c r="BD87" s="578"/>
      <c r="BE87" s="581"/>
    </row>
    <row r="88" spans="1:57" ht="30" customHeight="1" thickBot="1">
      <c r="A88" s="705"/>
      <c r="B88" s="491"/>
      <c r="C88" s="630"/>
      <c r="D88" s="569"/>
      <c r="E88" s="441"/>
      <c r="F88" s="633"/>
      <c r="G88" s="471"/>
      <c r="H88" s="79" t="s">
        <v>245</v>
      </c>
      <c r="I88" s="178" t="s">
        <v>68</v>
      </c>
      <c r="J88" s="495"/>
      <c r="K88" s="498"/>
      <c r="L88" s="453"/>
      <c r="M88" s="483"/>
      <c r="N88" s="465"/>
      <c r="O88" s="308"/>
      <c r="P88" s="82" t="s">
        <v>235</v>
      </c>
      <c r="Q88" s="77" t="s">
        <v>78</v>
      </c>
      <c r="R88" s="77">
        <f>+IFERROR(VLOOKUP(Q88,[4]DATOS!$E$2:$F$17,2,FALSE),"")</f>
        <v>15</v>
      </c>
      <c r="S88" s="647"/>
      <c r="T88" s="310"/>
      <c r="U88" s="310"/>
      <c r="V88" s="310"/>
      <c r="W88" s="310"/>
      <c r="X88" s="546"/>
      <c r="Y88" s="493"/>
      <c r="Z88" s="489"/>
      <c r="AA88" s="709"/>
      <c r="AB88" s="643"/>
      <c r="AC88" s="505"/>
      <c r="AD88" s="505"/>
      <c r="AE88" s="712"/>
      <c r="AF88" s="453"/>
      <c r="AG88" s="453"/>
      <c r="AH88" s="453"/>
      <c r="AI88" s="483"/>
      <c r="AJ88" s="637"/>
      <c r="AK88" s="592"/>
      <c r="AL88" s="592"/>
      <c r="AM88" s="596"/>
      <c r="AN88" s="569"/>
      <c r="AO88" s="585"/>
      <c r="AP88" s="546"/>
      <c r="AQ88" s="546"/>
      <c r="AR88" s="546"/>
      <c r="AS88" s="546"/>
      <c r="AT88" s="546"/>
      <c r="AU88" s="546"/>
      <c r="AV88" s="546"/>
      <c r="AW88" s="546"/>
      <c r="AX88" s="546"/>
      <c r="AY88" s="546"/>
      <c r="AZ88" s="549"/>
      <c r="BA88" s="552"/>
      <c r="BB88" s="579"/>
      <c r="BC88" s="579"/>
      <c r="BD88" s="579"/>
      <c r="BE88" s="582"/>
    </row>
    <row r="89" spans="1:57" ht="30" customHeight="1" thickBot="1">
      <c r="A89" s="705"/>
      <c r="B89" s="491"/>
      <c r="C89" s="630"/>
      <c r="D89" s="569"/>
      <c r="E89" s="441"/>
      <c r="F89" s="633"/>
      <c r="G89" s="471"/>
      <c r="H89" s="79" t="s">
        <v>244</v>
      </c>
      <c r="I89" s="178" t="s">
        <v>68</v>
      </c>
      <c r="J89" s="495"/>
      <c r="K89" s="498"/>
      <c r="L89" s="453"/>
      <c r="M89" s="483"/>
      <c r="N89" s="465"/>
      <c r="O89" s="308"/>
      <c r="P89" s="82" t="s">
        <v>233</v>
      </c>
      <c r="Q89" s="77" t="s">
        <v>80</v>
      </c>
      <c r="R89" s="77">
        <f>+IFERROR(VLOOKUP(Q89,[4]DATOS!$E$2:$F$17,2,FALSE),"")</f>
        <v>15</v>
      </c>
      <c r="S89" s="647"/>
      <c r="T89" s="310"/>
      <c r="U89" s="310"/>
      <c r="V89" s="310"/>
      <c r="W89" s="310"/>
      <c r="X89" s="546"/>
      <c r="Y89" s="493"/>
      <c r="Z89" s="489"/>
      <c r="AA89" s="709"/>
      <c r="AB89" s="643"/>
      <c r="AC89" s="505"/>
      <c r="AD89" s="505"/>
      <c r="AE89" s="712"/>
      <c r="AF89" s="453"/>
      <c r="AG89" s="453"/>
      <c r="AH89" s="453"/>
      <c r="AI89" s="483"/>
      <c r="AJ89" s="637"/>
      <c r="AK89" s="592"/>
      <c r="AL89" s="592"/>
      <c r="AM89" s="596"/>
      <c r="AN89" s="569"/>
      <c r="AO89" s="585"/>
      <c r="AP89" s="546"/>
      <c r="AQ89" s="546"/>
      <c r="AR89" s="546"/>
      <c r="AS89" s="546"/>
      <c r="AT89" s="546"/>
      <c r="AU89" s="546"/>
      <c r="AV89" s="546"/>
      <c r="AW89" s="546"/>
      <c r="AX89" s="546"/>
      <c r="AY89" s="546"/>
      <c r="AZ89" s="549"/>
      <c r="BA89" s="552"/>
      <c r="BB89" s="579"/>
      <c r="BC89" s="579"/>
      <c r="BD89" s="579"/>
      <c r="BE89" s="582"/>
    </row>
    <row r="90" spans="1:57" ht="30" customHeight="1" thickBot="1">
      <c r="A90" s="705"/>
      <c r="B90" s="491"/>
      <c r="C90" s="630"/>
      <c r="D90" s="569"/>
      <c r="E90" s="441"/>
      <c r="F90" s="633"/>
      <c r="G90" s="471"/>
      <c r="H90" s="79" t="s">
        <v>243</v>
      </c>
      <c r="I90" s="178" t="s">
        <v>68</v>
      </c>
      <c r="J90" s="495"/>
      <c r="K90" s="498"/>
      <c r="L90" s="453"/>
      <c r="M90" s="483"/>
      <c r="N90" s="465"/>
      <c r="O90" s="308"/>
      <c r="P90" s="82" t="s">
        <v>231</v>
      </c>
      <c r="Q90" s="77" t="s">
        <v>82</v>
      </c>
      <c r="R90" s="77">
        <f>+IFERROR(VLOOKUP(Q90,[4]DATOS!$E$2:$F$17,2,FALSE),"")</f>
        <v>15</v>
      </c>
      <c r="S90" s="647"/>
      <c r="T90" s="310"/>
      <c r="U90" s="310"/>
      <c r="V90" s="310"/>
      <c r="W90" s="310"/>
      <c r="X90" s="546"/>
      <c r="Y90" s="493"/>
      <c r="Z90" s="489"/>
      <c r="AA90" s="709"/>
      <c r="AB90" s="643"/>
      <c r="AC90" s="505"/>
      <c r="AD90" s="505"/>
      <c r="AE90" s="712"/>
      <c r="AF90" s="453"/>
      <c r="AG90" s="453"/>
      <c r="AH90" s="453"/>
      <c r="AI90" s="483"/>
      <c r="AJ90" s="637"/>
      <c r="AK90" s="592"/>
      <c r="AL90" s="592"/>
      <c r="AM90" s="596"/>
      <c r="AN90" s="569"/>
      <c r="AO90" s="585"/>
      <c r="AP90" s="546"/>
      <c r="AQ90" s="546"/>
      <c r="AR90" s="546"/>
      <c r="AS90" s="546"/>
      <c r="AT90" s="546"/>
      <c r="AU90" s="546"/>
      <c r="AV90" s="546"/>
      <c r="AW90" s="546"/>
      <c r="AX90" s="546"/>
      <c r="AY90" s="546"/>
      <c r="AZ90" s="549"/>
      <c r="BA90" s="552"/>
      <c r="BB90" s="579"/>
      <c r="BC90" s="579"/>
      <c r="BD90" s="579"/>
      <c r="BE90" s="582"/>
    </row>
    <row r="91" spans="1:57" ht="30" customHeight="1" thickBot="1">
      <c r="A91" s="705"/>
      <c r="B91" s="491"/>
      <c r="C91" s="630"/>
      <c r="D91" s="569"/>
      <c r="E91" s="441"/>
      <c r="F91" s="633"/>
      <c r="G91" s="471"/>
      <c r="H91" s="79" t="s">
        <v>242</v>
      </c>
      <c r="I91" s="178" t="s">
        <v>68</v>
      </c>
      <c r="J91" s="495"/>
      <c r="K91" s="498"/>
      <c r="L91" s="453"/>
      <c r="M91" s="483"/>
      <c r="N91" s="465"/>
      <c r="O91" s="308"/>
      <c r="P91" s="82" t="s">
        <v>229</v>
      </c>
      <c r="Q91" s="77" t="s">
        <v>85</v>
      </c>
      <c r="R91" s="77">
        <f>+IFERROR(VLOOKUP(Q91,[4]DATOS!$E$2:$F$17,2,FALSE),"")</f>
        <v>15</v>
      </c>
      <c r="S91" s="647"/>
      <c r="T91" s="310"/>
      <c r="U91" s="310"/>
      <c r="V91" s="310"/>
      <c r="W91" s="310"/>
      <c r="X91" s="546"/>
      <c r="Y91" s="493"/>
      <c r="Z91" s="489"/>
      <c r="AA91" s="709"/>
      <c r="AB91" s="643"/>
      <c r="AC91" s="505"/>
      <c r="AD91" s="505"/>
      <c r="AE91" s="712"/>
      <c r="AF91" s="453"/>
      <c r="AG91" s="453"/>
      <c r="AH91" s="453"/>
      <c r="AI91" s="483"/>
      <c r="AJ91" s="637"/>
      <c r="AK91" s="592"/>
      <c r="AL91" s="592"/>
      <c r="AM91" s="596"/>
      <c r="AN91" s="569"/>
      <c r="AO91" s="585"/>
      <c r="AP91" s="546"/>
      <c r="AQ91" s="546"/>
      <c r="AR91" s="546"/>
      <c r="AS91" s="546"/>
      <c r="AT91" s="546"/>
      <c r="AU91" s="546"/>
      <c r="AV91" s="546"/>
      <c r="AW91" s="546"/>
      <c r="AX91" s="546"/>
      <c r="AY91" s="546"/>
      <c r="AZ91" s="549"/>
      <c r="BA91" s="552"/>
      <c r="BB91" s="579"/>
      <c r="BC91" s="579"/>
      <c r="BD91" s="579"/>
      <c r="BE91" s="582"/>
    </row>
    <row r="92" spans="1:57" ht="30" customHeight="1" thickBot="1">
      <c r="A92" s="705"/>
      <c r="B92" s="491"/>
      <c r="C92" s="630"/>
      <c r="D92" s="569"/>
      <c r="E92" s="441"/>
      <c r="F92" s="633"/>
      <c r="G92" s="471"/>
      <c r="H92" s="79" t="s">
        <v>241</v>
      </c>
      <c r="I92" s="178" t="s">
        <v>68</v>
      </c>
      <c r="J92" s="495"/>
      <c r="K92" s="498"/>
      <c r="L92" s="453"/>
      <c r="M92" s="483"/>
      <c r="N92" s="465"/>
      <c r="O92" s="308"/>
      <c r="P92" s="83" t="s">
        <v>228</v>
      </c>
      <c r="Q92" s="77" t="s">
        <v>98</v>
      </c>
      <c r="R92" s="77">
        <f>+IFERROR(VLOOKUP(Q92,[4]DATOS!$E$2:$F$17,2,FALSE),"")</f>
        <v>15</v>
      </c>
      <c r="S92" s="647"/>
      <c r="T92" s="310"/>
      <c r="U92" s="310"/>
      <c r="V92" s="310"/>
      <c r="W92" s="310"/>
      <c r="X92" s="546"/>
      <c r="Y92" s="493"/>
      <c r="Z92" s="489"/>
      <c r="AA92" s="709"/>
      <c r="AB92" s="643"/>
      <c r="AC92" s="505"/>
      <c r="AD92" s="505"/>
      <c r="AE92" s="712"/>
      <c r="AF92" s="453"/>
      <c r="AG92" s="453"/>
      <c r="AH92" s="453"/>
      <c r="AI92" s="483"/>
      <c r="AJ92" s="637"/>
      <c r="AK92" s="592"/>
      <c r="AL92" s="592"/>
      <c r="AM92" s="596"/>
      <c r="AN92" s="569"/>
      <c r="AO92" s="585"/>
      <c r="AP92" s="546"/>
      <c r="AQ92" s="546"/>
      <c r="AR92" s="546"/>
      <c r="AS92" s="546"/>
      <c r="AT92" s="546"/>
      <c r="AU92" s="546"/>
      <c r="AV92" s="546"/>
      <c r="AW92" s="546"/>
      <c r="AX92" s="546"/>
      <c r="AY92" s="546"/>
      <c r="AZ92" s="549"/>
      <c r="BA92" s="552"/>
      <c r="BB92" s="579"/>
      <c r="BC92" s="579"/>
      <c r="BD92" s="579"/>
      <c r="BE92" s="582"/>
    </row>
    <row r="93" spans="1:57" ht="60" customHeight="1" thickBot="1">
      <c r="A93" s="705"/>
      <c r="B93" s="491"/>
      <c r="C93" s="630"/>
      <c r="D93" s="569"/>
      <c r="E93" s="441"/>
      <c r="F93" s="633"/>
      <c r="G93" s="471"/>
      <c r="H93" s="79" t="s">
        <v>240</v>
      </c>
      <c r="I93" s="178" t="s">
        <v>68</v>
      </c>
      <c r="J93" s="495"/>
      <c r="K93" s="498"/>
      <c r="L93" s="453"/>
      <c r="M93" s="483"/>
      <c r="N93" s="465"/>
      <c r="O93" s="308"/>
      <c r="P93" s="82" t="s">
        <v>226</v>
      </c>
      <c r="Q93" s="82" t="s">
        <v>87</v>
      </c>
      <c r="R93" s="82">
        <f>+IFERROR(VLOOKUP(Q93,[4]DATOS!$E$2:$F$17,2,FALSE),"")</f>
        <v>10</v>
      </c>
      <c r="S93" s="647"/>
      <c r="T93" s="310"/>
      <c r="U93" s="310"/>
      <c r="V93" s="310"/>
      <c r="W93" s="310"/>
      <c r="X93" s="546"/>
      <c r="Y93" s="493"/>
      <c r="Z93" s="489"/>
      <c r="AA93" s="709"/>
      <c r="AB93" s="643"/>
      <c r="AC93" s="505"/>
      <c r="AD93" s="505"/>
      <c r="AE93" s="712"/>
      <c r="AF93" s="453"/>
      <c r="AG93" s="453"/>
      <c r="AH93" s="453"/>
      <c r="AI93" s="483"/>
      <c r="AJ93" s="637"/>
      <c r="AK93" s="592"/>
      <c r="AL93" s="592"/>
      <c r="AM93" s="596"/>
      <c r="AN93" s="569"/>
      <c r="AO93" s="585"/>
      <c r="AP93" s="546"/>
      <c r="AQ93" s="546"/>
      <c r="AR93" s="546"/>
      <c r="AS93" s="546"/>
      <c r="AT93" s="546"/>
      <c r="AU93" s="546"/>
      <c r="AV93" s="546"/>
      <c r="AW93" s="546"/>
      <c r="AX93" s="546"/>
      <c r="AY93" s="546"/>
      <c r="AZ93" s="549"/>
      <c r="BA93" s="552"/>
      <c r="BB93" s="579"/>
      <c r="BC93" s="579"/>
      <c r="BD93" s="579"/>
      <c r="BE93" s="582"/>
    </row>
    <row r="94" spans="1:57" ht="85.5" customHeight="1" thickBot="1">
      <c r="A94" s="705"/>
      <c r="B94" s="491"/>
      <c r="C94" s="630"/>
      <c r="D94" s="569"/>
      <c r="E94" s="599"/>
      <c r="F94" s="633"/>
      <c r="G94" s="471"/>
      <c r="H94" s="79" t="s">
        <v>239</v>
      </c>
      <c r="I94" s="178" t="s">
        <v>586</v>
      </c>
      <c r="J94" s="495"/>
      <c r="K94" s="498"/>
      <c r="L94" s="453"/>
      <c r="M94" s="483"/>
      <c r="N94" s="465"/>
      <c r="O94" s="308"/>
      <c r="P94" s="81"/>
      <c r="Q94" s="81"/>
      <c r="R94" s="81"/>
      <c r="S94" s="648"/>
      <c r="T94" s="310"/>
      <c r="U94" s="310"/>
      <c r="V94" s="310"/>
      <c r="W94" s="310"/>
      <c r="X94" s="546"/>
      <c r="Y94" s="493"/>
      <c r="Z94" s="489"/>
      <c r="AA94" s="709"/>
      <c r="AB94" s="643"/>
      <c r="AC94" s="505"/>
      <c r="AD94" s="505"/>
      <c r="AE94" s="712"/>
      <c r="AF94" s="453"/>
      <c r="AG94" s="453"/>
      <c r="AH94" s="453"/>
      <c r="AI94" s="483"/>
      <c r="AJ94" s="637"/>
      <c r="AK94" s="598"/>
      <c r="AL94" s="598"/>
      <c r="AM94" s="597"/>
      <c r="AN94" s="569"/>
      <c r="AO94" s="586"/>
      <c r="AP94" s="547"/>
      <c r="AQ94" s="547"/>
      <c r="AR94" s="547"/>
      <c r="AS94" s="547"/>
      <c r="AT94" s="547"/>
      <c r="AU94" s="547"/>
      <c r="AV94" s="547"/>
      <c r="AW94" s="547"/>
      <c r="AX94" s="547"/>
      <c r="AY94" s="547"/>
      <c r="AZ94" s="550"/>
      <c r="BA94" s="553"/>
      <c r="BB94" s="580"/>
      <c r="BC94" s="580"/>
      <c r="BD94" s="580"/>
      <c r="BE94" s="583"/>
    </row>
    <row r="95" spans="1:57" ht="30" customHeight="1" thickBot="1">
      <c r="A95" s="705"/>
      <c r="B95" s="491"/>
      <c r="C95" s="630"/>
      <c r="D95" s="569"/>
      <c r="E95" s="470"/>
      <c r="F95" s="633"/>
      <c r="G95" s="471"/>
      <c r="H95" s="79" t="s">
        <v>238</v>
      </c>
      <c r="I95" s="178" t="s">
        <v>586</v>
      </c>
      <c r="J95" s="495"/>
      <c r="K95" s="498"/>
      <c r="L95" s="453"/>
      <c r="M95" s="483"/>
      <c r="N95" s="465" t="s">
        <v>441</v>
      </c>
      <c r="O95" s="452" t="s">
        <v>65</v>
      </c>
      <c r="P95" s="77" t="s">
        <v>237</v>
      </c>
      <c r="Q95" s="77" t="s">
        <v>76</v>
      </c>
      <c r="R95" s="77">
        <f>+IFERROR(VLOOKUP(Q95,[4]DATOS!$E$2:$F$17,2,FALSE),"")</f>
        <v>15</v>
      </c>
      <c r="S95" s="588">
        <f>SUM(R95:R104)</f>
        <v>100</v>
      </c>
      <c r="T95" s="588" t="str">
        <f>+IF(AND(S95&lt;=100,S95&gt;=96),"Fuerte",IF(AND(S95&lt;=95,S95&gt;=86),"Moderado",IF(AND(S95&lt;=85,J95&gt;=0),"Débil"," ")))</f>
        <v>Fuerte</v>
      </c>
      <c r="U95" s="588" t="s">
        <v>90</v>
      </c>
      <c r="V95" s="588"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588">
        <f>IF(V95="Fuerte",100,IF(V95="Moderado",50,IF(V95="Débil",0)))</f>
        <v>100</v>
      </c>
      <c r="X95" s="546"/>
      <c r="Y95" s="493" t="s">
        <v>440</v>
      </c>
      <c r="Z95" s="715" t="s">
        <v>622</v>
      </c>
      <c r="AA95" s="493" t="s">
        <v>439</v>
      </c>
      <c r="AB95" s="643"/>
      <c r="AC95" s="505"/>
      <c r="AD95" s="505"/>
      <c r="AE95" s="712"/>
      <c r="AF95" s="453"/>
      <c r="AG95" s="453"/>
      <c r="AH95" s="453"/>
      <c r="AI95" s="483"/>
      <c r="AJ95" s="716" t="s">
        <v>625</v>
      </c>
      <c r="AK95" s="715">
        <v>43831</v>
      </c>
      <c r="AL95" s="715">
        <v>44196</v>
      </c>
      <c r="AM95" s="308"/>
      <c r="AN95" s="569"/>
      <c r="AO95" s="572"/>
      <c r="AP95" s="310"/>
      <c r="AQ95" s="310"/>
      <c r="AR95" s="310"/>
      <c r="AS95" s="310"/>
      <c r="AT95" s="310"/>
      <c r="AU95" s="310"/>
      <c r="AV95" s="310"/>
      <c r="AW95" s="310"/>
      <c r="AX95" s="310"/>
      <c r="AY95" s="310"/>
      <c r="AZ95" s="357"/>
      <c r="BA95" s="363"/>
      <c r="BB95" s="359"/>
      <c r="BC95" s="359"/>
      <c r="BD95" s="359"/>
      <c r="BE95" s="571"/>
    </row>
    <row r="96" spans="1:57" ht="30" customHeight="1" thickBot="1">
      <c r="A96" s="705"/>
      <c r="B96" s="491"/>
      <c r="C96" s="630"/>
      <c r="D96" s="569"/>
      <c r="E96" s="471"/>
      <c r="F96" s="633"/>
      <c r="G96" s="471"/>
      <c r="H96" s="79" t="s">
        <v>236</v>
      </c>
      <c r="I96" s="178" t="s">
        <v>68</v>
      </c>
      <c r="J96" s="495"/>
      <c r="K96" s="498"/>
      <c r="L96" s="453"/>
      <c r="M96" s="483"/>
      <c r="N96" s="465"/>
      <c r="O96" s="453"/>
      <c r="P96" s="78" t="s">
        <v>235</v>
      </c>
      <c r="Q96" s="77" t="s">
        <v>78</v>
      </c>
      <c r="R96" s="77">
        <f>+IFERROR(VLOOKUP(Q96,[4]DATOS!$E$2:$F$17,2,FALSE),"")</f>
        <v>15</v>
      </c>
      <c r="S96" s="546"/>
      <c r="T96" s="546"/>
      <c r="U96" s="546"/>
      <c r="V96" s="546"/>
      <c r="W96" s="546"/>
      <c r="X96" s="546"/>
      <c r="Y96" s="493"/>
      <c r="Z96" s="489"/>
      <c r="AA96" s="493"/>
      <c r="AB96" s="643"/>
      <c r="AC96" s="505"/>
      <c r="AD96" s="505"/>
      <c r="AE96" s="712"/>
      <c r="AF96" s="453"/>
      <c r="AG96" s="453"/>
      <c r="AH96" s="453"/>
      <c r="AI96" s="483"/>
      <c r="AJ96" s="637"/>
      <c r="AK96" s="715"/>
      <c r="AL96" s="715"/>
      <c r="AM96" s="308"/>
      <c r="AN96" s="569"/>
      <c r="AO96" s="572"/>
      <c r="AP96" s="310"/>
      <c r="AQ96" s="310"/>
      <c r="AR96" s="310"/>
      <c r="AS96" s="310"/>
      <c r="AT96" s="310"/>
      <c r="AU96" s="310"/>
      <c r="AV96" s="310"/>
      <c r="AW96" s="310"/>
      <c r="AX96" s="310"/>
      <c r="AY96" s="310"/>
      <c r="AZ96" s="357"/>
      <c r="BA96" s="363"/>
      <c r="BB96" s="359"/>
      <c r="BC96" s="359"/>
      <c r="BD96" s="359"/>
      <c r="BE96" s="571"/>
    </row>
    <row r="97" spans="1:57" ht="30" customHeight="1" thickBot="1">
      <c r="A97" s="705"/>
      <c r="B97" s="491"/>
      <c r="C97" s="630"/>
      <c r="D97" s="569"/>
      <c r="E97" s="471"/>
      <c r="F97" s="633"/>
      <c r="G97" s="471"/>
      <c r="H97" s="79" t="s">
        <v>234</v>
      </c>
      <c r="I97" s="178" t="s">
        <v>68</v>
      </c>
      <c r="J97" s="495"/>
      <c r="K97" s="498"/>
      <c r="L97" s="453"/>
      <c r="M97" s="483"/>
      <c r="N97" s="465"/>
      <c r="O97" s="453"/>
      <c r="P97" s="78" t="s">
        <v>233</v>
      </c>
      <c r="Q97" s="77" t="s">
        <v>80</v>
      </c>
      <c r="R97" s="77">
        <f>+IFERROR(VLOOKUP(Q97,[4]DATOS!$E$2:$F$17,2,FALSE),"")</f>
        <v>15</v>
      </c>
      <c r="S97" s="546"/>
      <c r="T97" s="546"/>
      <c r="U97" s="546"/>
      <c r="V97" s="546"/>
      <c r="W97" s="546"/>
      <c r="X97" s="546"/>
      <c r="Y97" s="493"/>
      <c r="Z97" s="489"/>
      <c r="AA97" s="493"/>
      <c r="AB97" s="643"/>
      <c r="AC97" s="505"/>
      <c r="AD97" s="505"/>
      <c r="AE97" s="712"/>
      <c r="AF97" s="453"/>
      <c r="AG97" s="453"/>
      <c r="AH97" s="453"/>
      <c r="AI97" s="483"/>
      <c r="AJ97" s="637"/>
      <c r="AK97" s="715"/>
      <c r="AL97" s="715"/>
      <c r="AM97" s="308"/>
      <c r="AN97" s="569"/>
      <c r="AO97" s="572"/>
      <c r="AP97" s="310"/>
      <c r="AQ97" s="310"/>
      <c r="AR97" s="310"/>
      <c r="AS97" s="310"/>
      <c r="AT97" s="310"/>
      <c r="AU97" s="310"/>
      <c r="AV97" s="310"/>
      <c r="AW97" s="310"/>
      <c r="AX97" s="310"/>
      <c r="AY97" s="310"/>
      <c r="AZ97" s="357"/>
      <c r="BA97" s="363"/>
      <c r="BB97" s="359"/>
      <c r="BC97" s="359"/>
      <c r="BD97" s="359"/>
      <c r="BE97" s="571"/>
    </row>
    <row r="98" spans="1:57" ht="30" customHeight="1" thickBot="1">
      <c r="A98" s="705"/>
      <c r="B98" s="491"/>
      <c r="C98" s="630"/>
      <c r="D98" s="569"/>
      <c r="E98" s="471"/>
      <c r="F98" s="633"/>
      <c r="G98" s="471"/>
      <c r="H98" s="79" t="s">
        <v>232</v>
      </c>
      <c r="I98" s="178" t="s">
        <v>68</v>
      </c>
      <c r="J98" s="495"/>
      <c r="K98" s="498"/>
      <c r="L98" s="453"/>
      <c r="M98" s="483"/>
      <c r="N98" s="465"/>
      <c r="O98" s="453"/>
      <c r="P98" s="78" t="s">
        <v>231</v>
      </c>
      <c r="Q98" s="77" t="s">
        <v>82</v>
      </c>
      <c r="R98" s="77">
        <f>+IFERROR(VLOOKUP(Q98,[4]DATOS!$E$2:$F$17,2,FALSE),"")</f>
        <v>15</v>
      </c>
      <c r="S98" s="546"/>
      <c r="T98" s="546"/>
      <c r="U98" s="546"/>
      <c r="V98" s="546"/>
      <c r="W98" s="546"/>
      <c r="X98" s="546"/>
      <c r="Y98" s="493"/>
      <c r="Z98" s="489"/>
      <c r="AA98" s="493"/>
      <c r="AB98" s="643"/>
      <c r="AC98" s="505"/>
      <c r="AD98" s="505"/>
      <c r="AE98" s="712"/>
      <c r="AF98" s="453"/>
      <c r="AG98" s="453"/>
      <c r="AH98" s="453"/>
      <c r="AI98" s="483"/>
      <c r="AJ98" s="637"/>
      <c r="AK98" s="715"/>
      <c r="AL98" s="715"/>
      <c r="AM98" s="308"/>
      <c r="AN98" s="569"/>
      <c r="AO98" s="572"/>
      <c r="AP98" s="310"/>
      <c r="AQ98" s="310"/>
      <c r="AR98" s="310"/>
      <c r="AS98" s="310"/>
      <c r="AT98" s="310"/>
      <c r="AU98" s="310"/>
      <c r="AV98" s="310"/>
      <c r="AW98" s="310"/>
      <c r="AX98" s="310"/>
      <c r="AY98" s="310"/>
      <c r="AZ98" s="357"/>
      <c r="BA98" s="363"/>
      <c r="BB98" s="359"/>
      <c r="BC98" s="359"/>
      <c r="BD98" s="359"/>
      <c r="BE98" s="571"/>
    </row>
    <row r="99" spans="1:57" ht="18.75" customHeight="1" thickBot="1">
      <c r="A99" s="705"/>
      <c r="B99" s="491"/>
      <c r="C99" s="630"/>
      <c r="D99" s="569"/>
      <c r="E99" s="471"/>
      <c r="F99" s="633"/>
      <c r="G99" s="471"/>
      <c r="H99" s="466" t="s">
        <v>230</v>
      </c>
      <c r="I99" s="452" t="s">
        <v>68</v>
      </c>
      <c r="J99" s="495"/>
      <c r="K99" s="498"/>
      <c r="L99" s="453"/>
      <c r="M99" s="483"/>
      <c r="N99" s="465"/>
      <c r="O99" s="453"/>
      <c r="P99" s="78" t="s">
        <v>229</v>
      </c>
      <c r="Q99" s="77" t="s">
        <v>85</v>
      </c>
      <c r="R99" s="77">
        <f>+IFERROR(VLOOKUP(Q99,[4]DATOS!$E$2:$F$17,2,FALSE),"")</f>
        <v>15</v>
      </c>
      <c r="S99" s="546"/>
      <c r="T99" s="546"/>
      <c r="U99" s="546"/>
      <c r="V99" s="546"/>
      <c r="W99" s="546"/>
      <c r="X99" s="546"/>
      <c r="Y99" s="493"/>
      <c r="Z99" s="489"/>
      <c r="AA99" s="493"/>
      <c r="AB99" s="643"/>
      <c r="AC99" s="505"/>
      <c r="AD99" s="505"/>
      <c r="AE99" s="712"/>
      <c r="AF99" s="453"/>
      <c r="AG99" s="453"/>
      <c r="AH99" s="453"/>
      <c r="AI99" s="483"/>
      <c r="AJ99" s="637"/>
      <c r="AK99" s="715"/>
      <c r="AL99" s="715"/>
      <c r="AM99" s="308"/>
      <c r="AN99" s="569"/>
      <c r="AO99" s="572"/>
      <c r="AP99" s="310"/>
      <c r="AQ99" s="310"/>
      <c r="AR99" s="310"/>
      <c r="AS99" s="310"/>
      <c r="AT99" s="310"/>
      <c r="AU99" s="310"/>
      <c r="AV99" s="310"/>
      <c r="AW99" s="310"/>
      <c r="AX99" s="310"/>
      <c r="AY99" s="310"/>
      <c r="AZ99" s="357"/>
      <c r="BA99" s="363"/>
      <c r="BB99" s="359"/>
      <c r="BC99" s="359"/>
      <c r="BD99" s="359"/>
      <c r="BE99" s="571"/>
    </row>
    <row r="100" spans="1:57" ht="45.75" customHeight="1" thickBot="1">
      <c r="A100" s="705"/>
      <c r="B100" s="491"/>
      <c r="C100" s="630"/>
      <c r="D100" s="569"/>
      <c r="E100" s="471"/>
      <c r="F100" s="633"/>
      <c r="G100" s="471"/>
      <c r="H100" s="466"/>
      <c r="I100" s="500"/>
      <c r="J100" s="495"/>
      <c r="K100" s="498"/>
      <c r="L100" s="453"/>
      <c r="M100" s="483"/>
      <c r="N100" s="465"/>
      <c r="O100" s="453"/>
      <c r="P100" s="78" t="s">
        <v>228</v>
      </c>
      <c r="Q100" s="77" t="s">
        <v>98</v>
      </c>
      <c r="R100" s="77">
        <f>+IFERROR(VLOOKUP(Q100,[4]DATOS!$E$2:$F$17,2,FALSE),"")</f>
        <v>15</v>
      </c>
      <c r="S100" s="546"/>
      <c r="T100" s="546"/>
      <c r="U100" s="546"/>
      <c r="V100" s="546"/>
      <c r="W100" s="546"/>
      <c r="X100" s="546"/>
      <c r="Y100" s="493"/>
      <c r="Z100" s="489"/>
      <c r="AA100" s="493"/>
      <c r="AB100" s="643"/>
      <c r="AC100" s="505"/>
      <c r="AD100" s="505"/>
      <c r="AE100" s="712"/>
      <c r="AF100" s="453"/>
      <c r="AG100" s="453"/>
      <c r="AH100" s="453"/>
      <c r="AI100" s="483"/>
      <c r="AJ100" s="637"/>
      <c r="AK100" s="715"/>
      <c r="AL100" s="715"/>
      <c r="AM100" s="308"/>
      <c r="AN100" s="569"/>
      <c r="AO100" s="572"/>
      <c r="AP100" s="310"/>
      <c r="AQ100" s="310"/>
      <c r="AR100" s="310"/>
      <c r="AS100" s="310"/>
      <c r="AT100" s="310"/>
      <c r="AU100" s="310"/>
      <c r="AV100" s="310"/>
      <c r="AW100" s="310"/>
      <c r="AX100" s="310"/>
      <c r="AY100" s="310"/>
      <c r="AZ100" s="357"/>
      <c r="BA100" s="363"/>
      <c r="BB100" s="359"/>
      <c r="BC100" s="359"/>
      <c r="BD100" s="359"/>
      <c r="BE100" s="571"/>
    </row>
    <row r="101" spans="1:57" ht="113.25" customHeight="1">
      <c r="A101" s="705"/>
      <c r="B101" s="491"/>
      <c r="C101" s="630"/>
      <c r="D101" s="569"/>
      <c r="E101" s="471"/>
      <c r="F101" s="633"/>
      <c r="G101" s="471"/>
      <c r="H101" s="600" t="s">
        <v>227</v>
      </c>
      <c r="I101" s="452" t="s">
        <v>68</v>
      </c>
      <c r="J101" s="495"/>
      <c r="K101" s="498"/>
      <c r="L101" s="453"/>
      <c r="M101" s="483"/>
      <c r="N101" s="465"/>
      <c r="O101" s="453"/>
      <c r="P101" s="78" t="s">
        <v>226</v>
      </c>
      <c r="Q101" s="82" t="s">
        <v>87</v>
      </c>
      <c r="R101" s="77">
        <f>+IFERROR(VLOOKUP(Q101,[4]DATOS!$E$2:$F$17,2,FALSE),"")</f>
        <v>10</v>
      </c>
      <c r="S101" s="546"/>
      <c r="T101" s="546"/>
      <c r="U101" s="546"/>
      <c r="V101" s="546"/>
      <c r="W101" s="546"/>
      <c r="X101" s="546"/>
      <c r="Y101" s="493"/>
      <c r="Z101" s="489"/>
      <c r="AA101" s="493"/>
      <c r="AB101" s="643"/>
      <c r="AC101" s="505"/>
      <c r="AD101" s="505"/>
      <c r="AE101" s="712"/>
      <c r="AF101" s="453"/>
      <c r="AG101" s="453"/>
      <c r="AH101" s="453"/>
      <c r="AI101" s="483"/>
      <c r="AJ101" s="637"/>
      <c r="AK101" s="715"/>
      <c r="AL101" s="715"/>
      <c r="AM101" s="308"/>
      <c r="AN101" s="569"/>
      <c r="AO101" s="572"/>
      <c r="AP101" s="310"/>
      <c r="AQ101" s="310"/>
      <c r="AR101" s="310"/>
      <c r="AS101" s="310"/>
      <c r="AT101" s="310"/>
      <c r="AU101" s="310"/>
      <c r="AV101" s="310"/>
      <c r="AW101" s="310"/>
      <c r="AX101" s="310"/>
      <c r="AY101" s="310"/>
      <c r="AZ101" s="357"/>
      <c r="BA101" s="363"/>
      <c r="BB101" s="359"/>
      <c r="BC101" s="359"/>
      <c r="BD101" s="359"/>
      <c r="BE101" s="571"/>
    </row>
    <row r="102" spans="1:57" ht="26.25" customHeight="1" thickBot="1">
      <c r="A102" s="705"/>
      <c r="B102" s="491"/>
      <c r="C102" s="630"/>
      <c r="D102" s="569"/>
      <c r="E102" s="471"/>
      <c r="F102" s="633"/>
      <c r="G102" s="471"/>
      <c r="H102" s="601"/>
      <c r="I102" s="500"/>
      <c r="J102" s="495"/>
      <c r="K102" s="498"/>
      <c r="L102" s="453"/>
      <c r="M102" s="483"/>
      <c r="N102" s="576"/>
      <c r="O102" s="453"/>
      <c r="P102" s="588"/>
      <c r="Q102" s="588"/>
      <c r="R102" s="588"/>
      <c r="S102" s="546"/>
      <c r="T102" s="546"/>
      <c r="U102" s="546"/>
      <c r="V102" s="546"/>
      <c r="W102" s="546"/>
      <c r="X102" s="546"/>
      <c r="Y102" s="493"/>
      <c r="Z102" s="489"/>
      <c r="AA102" s="493"/>
      <c r="AB102" s="643"/>
      <c r="AC102" s="505"/>
      <c r="AD102" s="505"/>
      <c r="AE102" s="712"/>
      <c r="AF102" s="453"/>
      <c r="AG102" s="453"/>
      <c r="AH102" s="453"/>
      <c r="AI102" s="483"/>
      <c r="AJ102" s="717" t="s">
        <v>623</v>
      </c>
      <c r="AK102" s="594" t="s">
        <v>297</v>
      </c>
      <c r="AL102" s="594" t="s">
        <v>296</v>
      </c>
      <c r="AM102" s="590" t="s">
        <v>448</v>
      </c>
      <c r="AN102" s="569"/>
      <c r="AO102" s="572"/>
      <c r="AP102" s="310"/>
      <c r="AQ102" s="310"/>
      <c r="AR102" s="310"/>
      <c r="AS102" s="310"/>
      <c r="AT102" s="310"/>
      <c r="AU102" s="310"/>
      <c r="AV102" s="310"/>
      <c r="AW102" s="310"/>
      <c r="AX102" s="310"/>
      <c r="AY102" s="310"/>
      <c r="AZ102" s="357"/>
      <c r="BA102" s="363"/>
      <c r="BB102" s="359"/>
      <c r="BC102" s="359"/>
      <c r="BD102" s="359"/>
      <c r="BE102" s="571"/>
    </row>
    <row r="103" spans="1:57" ht="18.75" customHeight="1">
      <c r="A103" s="705"/>
      <c r="B103" s="491"/>
      <c r="C103" s="630"/>
      <c r="D103" s="569"/>
      <c r="E103" s="471"/>
      <c r="F103" s="633"/>
      <c r="G103" s="471"/>
      <c r="H103" s="466" t="s">
        <v>225</v>
      </c>
      <c r="I103" s="452" t="s">
        <v>68</v>
      </c>
      <c r="J103" s="495"/>
      <c r="K103" s="498"/>
      <c r="L103" s="453"/>
      <c r="M103" s="483"/>
      <c r="N103" s="576"/>
      <c r="O103" s="453"/>
      <c r="P103" s="546"/>
      <c r="Q103" s="546"/>
      <c r="R103" s="546"/>
      <c r="S103" s="546"/>
      <c r="T103" s="546"/>
      <c r="U103" s="546"/>
      <c r="V103" s="546"/>
      <c r="W103" s="546"/>
      <c r="X103" s="546"/>
      <c r="Y103" s="493"/>
      <c r="Z103" s="489"/>
      <c r="AA103" s="493"/>
      <c r="AB103" s="643"/>
      <c r="AC103" s="505"/>
      <c r="AD103" s="505"/>
      <c r="AE103" s="712"/>
      <c r="AF103" s="453"/>
      <c r="AG103" s="453"/>
      <c r="AH103" s="453"/>
      <c r="AI103" s="483"/>
      <c r="AJ103" s="718"/>
      <c r="AK103" s="441"/>
      <c r="AL103" s="441"/>
      <c r="AM103" s="453"/>
      <c r="AN103" s="569"/>
      <c r="AO103" s="572"/>
      <c r="AP103" s="310"/>
      <c r="AQ103" s="310"/>
      <c r="AR103" s="310"/>
      <c r="AS103" s="310"/>
      <c r="AT103" s="310"/>
      <c r="AU103" s="310"/>
      <c r="AV103" s="310"/>
      <c r="AW103" s="310"/>
      <c r="AX103" s="310"/>
      <c r="AY103" s="310"/>
      <c r="AZ103" s="357"/>
      <c r="BA103" s="363"/>
      <c r="BB103" s="359"/>
      <c r="BC103" s="359"/>
      <c r="BD103" s="359"/>
      <c r="BE103" s="571"/>
    </row>
    <row r="104" spans="1:57" ht="9.75" customHeight="1" thickBot="1">
      <c r="A104" s="705"/>
      <c r="B104" s="491"/>
      <c r="C104" s="630"/>
      <c r="D104" s="569"/>
      <c r="E104" s="471"/>
      <c r="F104" s="633"/>
      <c r="G104" s="471"/>
      <c r="H104" s="466"/>
      <c r="I104" s="500" t="s">
        <v>68</v>
      </c>
      <c r="J104" s="495"/>
      <c r="K104" s="498"/>
      <c r="L104" s="453"/>
      <c r="M104" s="483"/>
      <c r="N104" s="576"/>
      <c r="O104" s="453"/>
      <c r="P104" s="546"/>
      <c r="Q104" s="546"/>
      <c r="R104" s="546"/>
      <c r="S104" s="546"/>
      <c r="T104" s="546"/>
      <c r="U104" s="546"/>
      <c r="V104" s="546"/>
      <c r="W104" s="546"/>
      <c r="X104" s="546"/>
      <c r="Y104" s="493"/>
      <c r="Z104" s="489"/>
      <c r="AA104" s="493"/>
      <c r="AB104" s="643"/>
      <c r="AC104" s="505"/>
      <c r="AD104" s="505"/>
      <c r="AE104" s="712"/>
      <c r="AF104" s="453"/>
      <c r="AG104" s="453"/>
      <c r="AH104" s="453"/>
      <c r="AI104" s="483"/>
      <c r="AJ104" s="718"/>
      <c r="AK104" s="441"/>
      <c r="AL104" s="441"/>
      <c r="AM104" s="453"/>
      <c r="AN104" s="569"/>
      <c r="AO104" s="572"/>
      <c r="AP104" s="310"/>
      <c r="AQ104" s="310"/>
      <c r="AR104" s="310"/>
      <c r="AS104" s="310"/>
      <c r="AT104" s="310"/>
      <c r="AU104" s="310"/>
      <c r="AV104" s="310"/>
      <c r="AW104" s="310"/>
      <c r="AX104" s="310"/>
      <c r="AY104" s="310"/>
      <c r="AZ104" s="357"/>
      <c r="BA104" s="363"/>
      <c r="BB104" s="359"/>
      <c r="BC104" s="359"/>
      <c r="BD104" s="359"/>
      <c r="BE104" s="571"/>
    </row>
    <row r="105" spans="1:57" ht="18.75" customHeight="1">
      <c r="A105" s="705"/>
      <c r="B105" s="491"/>
      <c r="C105" s="630"/>
      <c r="D105" s="569"/>
      <c r="E105" s="471"/>
      <c r="F105" s="633"/>
      <c r="G105" s="471"/>
      <c r="H105" s="466" t="s">
        <v>224</v>
      </c>
      <c r="I105" s="452" t="s">
        <v>586</v>
      </c>
      <c r="J105" s="495"/>
      <c r="K105" s="498"/>
      <c r="L105" s="453"/>
      <c r="M105" s="483"/>
      <c r="N105" s="576"/>
      <c r="O105" s="453"/>
      <c r="P105" s="546"/>
      <c r="Q105" s="546"/>
      <c r="R105" s="546"/>
      <c r="S105" s="546"/>
      <c r="T105" s="546"/>
      <c r="U105" s="546"/>
      <c r="V105" s="546"/>
      <c r="W105" s="546"/>
      <c r="X105" s="546"/>
      <c r="Y105" s="493"/>
      <c r="Z105" s="489"/>
      <c r="AA105" s="493"/>
      <c r="AB105" s="643"/>
      <c r="AC105" s="505"/>
      <c r="AD105" s="505"/>
      <c r="AE105" s="712"/>
      <c r="AF105" s="453"/>
      <c r="AG105" s="453"/>
      <c r="AH105" s="453"/>
      <c r="AI105" s="483"/>
      <c r="AJ105" s="718"/>
      <c r="AK105" s="441"/>
      <c r="AL105" s="441"/>
      <c r="AM105" s="453"/>
      <c r="AN105" s="569"/>
      <c r="AO105" s="572"/>
      <c r="AP105" s="310"/>
      <c r="AQ105" s="310"/>
      <c r="AR105" s="310"/>
      <c r="AS105" s="310"/>
      <c r="AT105" s="310"/>
      <c r="AU105" s="310"/>
      <c r="AV105" s="310"/>
      <c r="AW105" s="310"/>
      <c r="AX105" s="310"/>
      <c r="AY105" s="310"/>
      <c r="AZ105" s="357"/>
      <c r="BA105" s="363"/>
      <c r="BB105" s="359"/>
      <c r="BC105" s="359"/>
      <c r="BD105" s="359"/>
      <c r="BE105" s="571"/>
    </row>
    <row r="106" spans="1:57" ht="12.75" customHeight="1" thickBot="1">
      <c r="A106" s="705"/>
      <c r="B106" s="491"/>
      <c r="C106" s="630"/>
      <c r="D106" s="569"/>
      <c r="E106" s="471"/>
      <c r="F106" s="633"/>
      <c r="G106" s="471"/>
      <c r="H106" s="466"/>
      <c r="I106" s="500" t="s">
        <v>68</v>
      </c>
      <c r="J106" s="495"/>
      <c r="K106" s="498"/>
      <c r="L106" s="453"/>
      <c r="M106" s="483"/>
      <c r="N106" s="576"/>
      <c r="O106" s="453"/>
      <c r="P106" s="546"/>
      <c r="Q106" s="546"/>
      <c r="R106" s="546"/>
      <c r="S106" s="546"/>
      <c r="T106" s="546"/>
      <c r="U106" s="546"/>
      <c r="V106" s="546"/>
      <c r="W106" s="546"/>
      <c r="X106" s="546"/>
      <c r="Y106" s="493"/>
      <c r="Z106" s="489"/>
      <c r="AA106" s="493"/>
      <c r="AB106" s="643"/>
      <c r="AC106" s="505"/>
      <c r="AD106" s="505"/>
      <c r="AE106" s="712"/>
      <c r="AF106" s="453"/>
      <c r="AG106" s="453"/>
      <c r="AH106" s="453"/>
      <c r="AI106" s="483"/>
      <c r="AJ106" s="718"/>
      <c r="AK106" s="441"/>
      <c r="AL106" s="441"/>
      <c r="AM106" s="453"/>
      <c r="AN106" s="569"/>
      <c r="AO106" s="572"/>
      <c r="AP106" s="310"/>
      <c r="AQ106" s="310"/>
      <c r="AR106" s="310"/>
      <c r="AS106" s="310"/>
      <c r="AT106" s="310"/>
      <c r="AU106" s="310"/>
      <c r="AV106" s="310"/>
      <c r="AW106" s="310"/>
      <c r="AX106" s="310"/>
      <c r="AY106" s="310"/>
      <c r="AZ106" s="357"/>
      <c r="BA106" s="363"/>
      <c r="BB106" s="359"/>
      <c r="BC106" s="359"/>
      <c r="BD106" s="359"/>
      <c r="BE106" s="571"/>
    </row>
    <row r="107" spans="1:57" ht="18.75" customHeight="1">
      <c r="A107" s="705"/>
      <c r="B107" s="491"/>
      <c r="C107" s="630"/>
      <c r="D107" s="569"/>
      <c r="E107" s="471"/>
      <c r="F107" s="633"/>
      <c r="G107" s="471"/>
      <c r="H107" s="466" t="s">
        <v>223</v>
      </c>
      <c r="I107" s="452" t="s">
        <v>68</v>
      </c>
      <c r="J107" s="495"/>
      <c r="K107" s="498"/>
      <c r="L107" s="453"/>
      <c r="M107" s="483"/>
      <c r="N107" s="576"/>
      <c r="O107" s="453"/>
      <c r="P107" s="546"/>
      <c r="Q107" s="546"/>
      <c r="R107" s="546"/>
      <c r="S107" s="546"/>
      <c r="T107" s="546"/>
      <c r="U107" s="546"/>
      <c r="V107" s="546"/>
      <c r="W107" s="546"/>
      <c r="X107" s="546"/>
      <c r="Y107" s="493"/>
      <c r="Z107" s="489"/>
      <c r="AA107" s="493"/>
      <c r="AB107" s="643"/>
      <c r="AC107" s="505"/>
      <c r="AD107" s="505"/>
      <c r="AE107" s="712"/>
      <c r="AF107" s="453"/>
      <c r="AG107" s="453"/>
      <c r="AH107" s="453"/>
      <c r="AI107" s="483"/>
      <c r="AJ107" s="718"/>
      <c r="AK107" s="441"/>
      <c r="AL107" s="441"/>
      <c r="AM107" s="453"/>
      <c r="AN107" s="569"/>
      <c r="AO107" s="572"/>
      <c r="AP107" s="310"/>
      <c r="AQ107" s="310"/>
      <c r="AR107" s="310"/>
      <c r="AS107" s="310"/>
      <c r="AT107" s="310"/>
      <c r="AU107" s="310"/>
      <c r="AV107" s="310"/>
      <c r="AW107" s="310"/>
      <c r="AX107" s="310"/>
      <c r="AY107" s="310"/>
      <c r="AZ107" s="357"/>
      <c r="BA107" s="363"/>
      <c r="BB107" s="359"/>
      <c r="BC107" s="359"/>
      <c r="BD107" s="359"/>
      <c r="BE107" s="571"/>
    </row>
    <row r="108" spans="1:57" ht="12.75" customHeight="1" thickBot="1">
      <c r="A108" s="705"/>
      <c r="B108" s="491"/>
      <c r="C108" s="630"/>
      <c r="D108" s="569"/>
      <c r="E108" s="471"/>
      <c r="F108" s="633"/>
      <c r="G108" s="471"/>
      <c r="H108" s="466"/>
      <c r="I108" s="500" t="s">
        <v>68</v>
      </c>
      <c r="J108" s="495"/>
      <c r="K108" s="498"/>
      <c r="L108" s="453"/>
      <c r="M108" s="483"/>
      <c r="N108" s="576"/>
      <c r="O108" s="453"/>
      <c r="P108" s="546"/>
      <c r="Q108" s="546"/>
      <c r="R108" s="546"/>
      <c r="S108" s="546"/>
      <c r="T108" s="546"/>
      <c r="U108" s="546"/>
      <c r="V108" s="546"/>
      <c r="W108" s="546"/>
      <c r="X108" s="546"/>
      <c r="Y108" s="493"/>
      <c r="Z108" s="489"/>
      <c r="AA108" s="493"/>
      <c r="AB108" s="643"/>
      <c r="AC108" s="505"/>
      <c r="AD108" s="505"/>
      <c r="AE108" s="712"/>
      <c r="AF108" s="453"/>
      <c r="AG108" s="453"/>
      <c r="AH108" s="453"/>
      <c r="AI108" s="483"/>
      <c r="AJ108" s="718"/>
      <c r="AK108" s="441"/>
      <c r="AL108" s="441"/>
      <c r="AM108" s="453"/>
      <c r="AN108" s="569"/>
      <c r="AO108" s="572"/>
      <c r="AP108" s="310"/>
      <c r="AQ108" s="310"/>
      <c r="AR108" s="310"/>
      <c r="AS108" s="310"/>
      <c r="AT108" s="310"/>
      <c r="AU108" s="310"/>
      <c r="AV108" s="310"/>
      <c r="AW108" s="310"/>
      <c r="AX108" s="310"/>
      <c r="AY108" s="310"/>
      <c r="AZ108" s="357"/>
      <c r="BA108" s="363"/>
      <c r="BB108" s="359"/>
      <c r="BC108" s="359"/>
      <c r="BD108" s="359"/>
      <c r="BE108" s="571"/>
    </row>
    <row r="109" spans="1:57" ht="14.25" customHeight="1">
      <c r="A109" s="705"/>
      <c r="B109" s="491"/>
      <c r="C109" s="630"/>
      <c r="D109" s="569"/>
      <c r="E109" s="471"/>
      <c r="F109" s="633"/>
      <c r="G109" s="471"/>
      <c r="H109" s="600" t="s">
        <v>222</v>
      </c>
      <c r="I109" s="452" t="s">
        <v>68</v>
      </c>
      <c r="J109" s="495"/>
      <c r="K109" s="498"/>
      <c r="L109" s="453"/>
      <c r="M109" s="483"/>
      <c r="N109" s="576"/>
      <c r="O109" s="453"/>
      <c r="P109" s="546"/>
      <c r="Q109" s="546"/>
      <c r="R109" s="546"/>
      <c r="S109" s="546"/>
      <c r="T109" s="546"/>
      <c r="U109" s="546"/>
      <c r="V109" s="546"/>
      <c r="W109" s="546"/>
      <c r="X109" s="546"/>
      <c r="Y109" s="493"/>
      <c r="Z109" s="489"/>
      <c r="AA109" s="493"/>
      <c r="AB109" s="643"/>
      <c r="AC109" s="505"/>
      <c r="AD109" s="505"/>
      <c r="AE109" s="712"/>
      <c r="AF109" s="453"/>
      <c r="AG109" s="453"/>
      <c r="AH109" s="453"/>
      <c r="AI109" s="483"/>
      <c r="AJ109" s="718"/>
      <c r="AK109" s="441"/>
      <c r="AL109" s="441"/>
      <c r="AM109" s="453"/>
      <c r="AN109" s="569"/>
      <c r="AO109" s="572"/>
      <c r="AP109" s="310"/>
      <c r="AQ109" s="310"/>
      <c r="AR109" s="310"/>
      <c r="AS109" s="310"/>
      <c r="AT109" s="310"/>
      <c r="AU109" s="310"/>
      <c r="AV109" s="310"/>
      <c r="AW109" s="310"/>
      <c r="AX109" s="310"/>
      <c r="AY109" s="310"/>
      <c r="AZ109" s="357"/>
      <c r="BA109" s="363"/>
      <c r="BB109" s="359"/>
      <c r="BC109" s="359"/>
      <c r="BD109" s="359"/>
      <c r="BE109" s="571"/>
    </row>
    <row r="110" spans="1:57" ht="13.5" customHeight="1" thickBot="1">
      <c r="A110" s="705"/>
      <c r="B110" s="491"/>
      <c r="C110" s="630"/>
      <c r="D110" s="569"/>
      <c r="E110" s="471"/>
      <c r="F110" s="633"/>
      <c r="G110" s="471"/>
      <c r="H110" s="601"/>
      <c r="I110" s="500" t="s">
        <v>68</v>
      </c>
      <c r="J110" s="495"/>
      <c r="K110" s="498"/>
      <c r="L110" s="453"/>
      <c r="M110" s="483"/>
      <c r="N110" s="576"/>
      <c r="O110" s="453"/>
      <c r="P110" s="546"/>
      <c r="Q110" s="546"/>
      <c r="R110" s="546"/>
      <c r="S110" s="546"/>
      <c r="T110" s="546"/>
      <c r="U110" s="546"/>
      <c r="V110" s="546"/>
      <c r="W110" s="546"/>
      <c r="X110" s="546"/>
      <c r="Y110" s="493"/>
      <c r="Z110" s="489"/>
      <c r="AA110" s="493"/>
      <c r="AB110" s="643"/>
      <c r="AC110" s="505"/>
      <c r="AD110" s="505"/>
      <c r="AE110" s="712"/>
      <c r="AF110" s="453"/>
      <c r="AG110" s="453"/>
      <c r="AH110" s="453"/>
      <c r="AI110" s="483"/>
      <c r="AJ110" s="718"/>
      <c r="AK110" s="441"/>
      <c r="AL110" s="441"/>
      <c r="AM110" s="453"/>
      <c r="AN110" s="569"/>
      <c r="AO110" s="572"/>
      <c r="AP110" s="310"/>
      <c r="AQ110" s="310"/>
      <c r="AR110" s="310"/>
      <c r="AS110" s="310"/>
      <c r="AT110" s="310"/>
      <c r="AU110" s="310"/>
      <c r="AV110" s="310"/>
      <c r="AW110" s="310"/>
      <c r="AX110" s="310"/>
      <c r="AY110" s="310"/>
      <c r="AZ110" s="357"/>
      <c r="BA110" s="363"/>
      <c r="BB110" s="359"/>
      <c r="BC110" s="359"/>
      <c r="BD110" s="359"/>
      <c r="BE110" s="571"/>
    </row>
    <row r="111" spans="1:57" ht="18.75" customHeight="1">
      <c r="A111" s="705"/>
      <c r="B111" s="491"/>
      <c r="C111" s="630"/>
      <c r="D111" s="569"/>
      <c r="E111" s="471"/>
      <c r="F111" s="633"/>
      <c r="G111" s="471"/>
      <c r="H111" s="622" t="s">
        <v>221</v>
      </c>
      <c r="I111" s="452" t="s">
        <v>586</v>
      </c>
      <c r="J111" s="495"/>
      <c r="K111" s="498"/>
      <c r="L111" s="453"/>
      <c r="M111" s="483"/>
      <c r="N111" s="576"/>
      <c r="O111" s="453"/>
      <c r="P111" s="546"/>
      <c r="Q111" s="546"/>
      <c r="R111" s="546"/>
      <c r="S111" s="546"/>
      <c r="T111" s="546"/>
      <c r="U111" s="546"/>
      <c r="V111" s="546"/>
      <c r="W111" s="546"/>
      <c r="X111" s="546"/>
      <c r="Y111" s="493"/>
      <c r="Z111" s="489"/>
      <c r="AA111" s="493"/>
      <c r="AB111" s="643"/>
      <c r="AC111" s="505"/>
      <c r="AD111" s="505"/>
      <c r="AE111" s="712"/>
      <c r="AF111" s="453"/>
      <c r="AG111" s="453"/>
      <c r="AH111" s="453"/>
      <c r="AI111" s="483"/>
      <c r="AJ111" s="718"/>
      <c r="AK111" s="441"/>
      <c r="AL111" s="441"/>
      <c r="AM111" s="453"/>
      <c r="AN111" s="569"/>
      <c r="AO111" s="572"/>
      <c r="AP111" s="310"/>
      <c r="AQ111" s="310"/>
      <c r="AR111" s="310"/>
      <c r="AS111" s="310"/>
      <c r="AT111" s="310"/>
      <c r="AU111" s="310"/>
      <c r="AV111" s="310"/>
      <c r="AW111" s="310"/>
      <c r="AX111" s="310"/>
      <c r="AY111" s="310"/>
      <c r="AZ111" s="357"/>
      <c r="BA111" s="363"/>
      <c r="BB111" s="359"/>
      <c r="BC111" s="359"/>
      <c r="BD111" s="359"/>
      <c r="BE111" s="571"/>
    </row>
    <row r="112" spans="1:57" ht="15.75" customHeight="1" thickBot="1">
      <c r="A112" s="706"/>
      <c r="B112" s="628"/>
      <c r="C112" s="631"/>
      <c r="D112" s="570"/>
      <c r="E112" s="561"/>
      <c r="F112" s="634"/>
      <c r="G112" s="561"/>
      <c r="H112" s="623"/>
      <c r="I112" s="500" t="s">
        <v>68</v>
      </c>
      <c r="J112" s="603"/>
      <c r="K112" s="605"/>
      <c r="L112" s="500"/>
      <c r="M112" s="607"/>
      <c r="N112" s="577"/>
      <c r="O112" s="500"/>
      <c r="P112" s="589"/>
      <c r="Q112" s="589"/>
      <c r="R112" s="589"/>
      <c r="S112" s="589"/>
      <c r="T112" s="589"/>
      <c r="U112" s="589"/>
      <c r="V112" s="589"/>
      <c r="W112" s="589"/>
      <c r="X112" s="589"/>
      <c r="Y112" s="493"/>
      <c r="Z112" s="489"/>
      <c r="AA112" s="493"/>
      <c r="AB112" s="644"/>
      <c r="AC112" s="506"/>
      <c r="AD112" s="506"/>
      <c r="AE112" s="713"/>
      <c r="AF112" s="500"/>
      <c r="AG112" s="500"/>
      <c r="AH112" s="500"/>
      <c r="AI112" s="607"/>
      <c r="AJ112" s="719"/>
      <c r="AK112" s="442"/>
      <c r="AL112" s="442"/>
      <c r="AM112" s="500"/>
      <c r="AN112" s="570"/>
      <c r="AO112" s="573"/>
      <c r="AP112" s="311"/>
      <c r="AQ112" s="311"/>
      <c r="AR112" s="311"/>
      <c r="AS112" s="311"/>
      <c r="AT112" s="311"/>
      <c r="AU112" s="311"/>
      <c r="AV112" s="311"/>
      <c r="AW112" s="311"/>
      <c r="AX112" s="311"/>
      <c r="AY112" s="311"/>
      <c r="AZ112" s="364"/>
      <c r="BA112" s="365"/>
      <c r="BB112" s="366"/>
      <c r="BC112" s="366"/>
      <c r="BD112" s="366"/>
      <c r="BE112" s="574"/>
    </row>
    <row r="113" spans="1:57" ht="15" customHeight="1" thickBot="1">
      <c r="A113" s="536">
        <v>5</v>
      </c>
      <c r="B113" s="554" t="s">
        <v>566</v>
      </c>
      <c r="C113" s="544" t="s">
        <v>627</v>
      </c>
      <c r="D113" s="557" t="s">
        <v>32</v>
      </c>
      <c r="E113" s="529" t="s">
        <v>628</v>
      </c>
      <c r="F113" s="544" t="s">
        <v>629</v>
      </c>
      <c r="G113" s="560" t="s">
        <v>100</v>
      </c>
      <c r="H113" s="503" t="s">
        <v>252</v>
      </c>
      <c r="I113" s="452" t="s">
        <v>68</v>
      </c>
      <c r="J113" s="562">
        <v>14</v>
      </c>
      <c r="K113" s="563" t="str">
        <f>+IF(AND(J113&lt;6,J113&gt;0),"Moderado",IF(AND(J113&lt;12,J113&gt;5),"Mayor",IF(AND(J113&lt;20,J113&gt;11),"Catastrófico","Responda las Preguntas de Impacto")))</f>
        <v>Catastrófico</v>
      </c>
      <c r="L113" s="45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564"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565" t="s">
        <v>630</v>
      </c>
      <c r="O113" s="502" t="s">
        <v>65</v>
      </c>
      <c r="P113" s="103" t="s">
        <v>237</v>
      </c>
      <c r="Q113" s="77" t="s">
        <v>76</v>
      </c>
      <c r="R113" s="193">
        <f>+IFERROR(VLOOKUP(Q113,[5]DATOS!$E$2:$F$17,2,FALSE),"")</f>
        <v>15</v>
      </c>
      <c r="S113" s="536">
        <f>SUM(R113:R120)</f>
        <v>100</v>
      </c>
      <c r="T113" s="536" t="str">
        <f>+IF(AND(S113&lt;=100,S113&gt;=96),"Fuerte",IF(AND(S113&lt;=95,S113&gt;=86),"Moderado",IF(AND(S113&lt;=85,J113&gt;=0),"Débil"," ")))</f>
        <v>Fuerte</v>
      </c>
      <c r="U113" s="536" t="s">
        <v>90</v>
      </c>
      <c r="V113" s="53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36">
        <f>IF(V113="Fuerte",100,IF(V113="Moderado",50,IF(V113="Débil",0)))</f>
        <v>100</v>
      </c>
      <c r="X113" s="536">
        <f>AVERAGE(W113:W120)</f>
        <v>100</v>
      </c>
      <c r="Y113" s="502" t="s">
        <v>431</v>
      </c>
      <c r="Z113" s="536" t="s">
        <v>598</v>
      </c>
      <c r="AA113" s="537" t="s">
        <v>634</v>
      </c>
      <c r="AB113" s="538" t="str">
        <f>+IF(X113=100,"Fuerte",IF(AND(X113&lt;=99,X113&gt;=50),"Moderado",IF(X113&lt;50,"Débil"," ")))</f>
        <v>Fuerte</v>
      </c>
      <c r="AC113" s="504" t="s">
        <v>95</v>
      </c>
      <c r="AD113" s="504" t="s">
        <v>96</v>
      </c>
      <c r="AE113" s="45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02"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02" t="str">
        <f>K113</f>
        <v>Catastrófico</v>
      </c>
      <c r="AH113" s="45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540"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543" t="s">
        <v>636</v>
      </c>
      <c r="AK113" s="544" t="s">
        <v>258</v>
      </c>
      <c r="AL113" s="544" t="s">
        <v>257</v>
      </c>
      <c r="AM113" s="502" t="s">
        <v>256</v>
      </c>
      <c r="AN113" s="523" t="s">
        <v>635</v>
      </c>
      <c r="AO113" s="535"/>
      <c r="AP113" s="536"/>
      <c r="AQ113" s="536"/>
      <c r="AR113" s="536"/>
      <c r="AS113" s="536"/>
      <c r="AT113" s="536"/>
      <c r="AU113" s="536"/>
      <c r="AV113" s="536"/>
      <c r="AW113" s="536"/>
      <c r="AX113" s="536"/>
      <c r="AY113" s="536"/>
      <c r="AZ113" s="536"/>
      <c r="BA113" s="539"/>
      <c r="BB113" s="539"/>
      <c r="BC113" s="539"/>
      <c r="BD113" s="539"/>
      <c r="BE113" s="539"/>
    </row>
    <row r="114" spans="1:57" ht="17" thickBot="1">
      <c r="A114" s="536"/>
      <c r="B114" s="555"/>
      <c r="C114" s="544"/>
      <c r="D114" s="558"/>
      <c r="E114" s="530"/>
      <c r="F114" s="544"/>
      <c r="G114" s="471"/>
      <c r="H114" s="503"/>
      <c r="I114" s="500"/>
      <c r="J114" s="562"/>
      <c r="K114" s="563"/>
      <c r="L114" s="453"/>
      <c r="M114" s="483"/>
      <c r="N114" s="566"/>
      <c r="O114" s="502"/>
      <c r="P114" s="103" t="s">
        <v>235</v>
      </c>
      <c r="Q114" s="77" t="s">
        <v>78</v>
      </c>
      <c r="R114" s="193">
        <f>+IFERROR(VLOOKUP(Q114,[5]DATOS!$E$2:$F$17,2,FALSE),"")</f>
        <v>15</v>
      </c>
      <c r="S114" s="536"/>
      <c r="T114" s="536"/>
      <c r="U114" s="536"/>
      <c r="V114" s="536"/>
      <c r="W114" s="536"/>
      <c r="X114" s="536"/>
      <c r="Y114" s="502"/>
      <c r="Z114" s="536"/>
      <c r="AA114" s="537"/>
      <c r="AB114" s="538"/>
      <c r="AC114" s="505"/>
      <c r="AD114" s="505"/>
      <c r="AE114" s="453"/>
      <c r="AF114" s="502"/>
      <c r="AG114" s="502"/>
      <c r="AH114" s="453"/>
      <c r="AI114" s="541"/>
      <c r="AJ114" s="543"/>
      <c r="AK114" s="544"/>
      <c r="AL114" s="544"/>
      <c r="AM114" s="502"/>
      <c r="AN114" s="524"/>
      <c r="AO114" s="535"/>
      <c r="AP114" s="536"/>
      <c r="AQ114" s="536"/>
      <c r="AR114" s="536"/>
      <c r="AS114" s="536"/>
      <c r="AT114" s="536"/>
      <c r="AU114" s="536"/>
      <c r="AV114" s="536"/>
      <c r="AW114" s="536"/>
      <c r="AX114" s="536"/>
      <c r="AY114" s="536"/>
      <c r="AZ114" s="536"/>
      <c r="BA114" s="539"/>
      <c r="BB114" s="539"/>
      <c r="BC114" s="539"/>
      <c r="BD114" s="539"/>
      <c r="BE114" s="539"/>
    </row>
    <row r="115" spans="1:57" ht="44.25" customHeight="1" thickBot="1">
      <c r="A115" s="536"/>
      <c r="B115" s="555"/>
      <c r="C115" s="544"/>
      <c r="D115" s="558"/>
      <c r="E115" s="530"/>
      <c r="F115" s="544"/>
      <c r="G115" s="471"/>
      <c r="H115" s="503" t="s">
        <v>245</v>
      </c>
      <c r="I115" s="452" t="s">
        <v>68</v>
      </c>
      <c r="J115" s="562"/>
      <c r="K115" s="563"/>
      <c r="L115" s="453"/>
      <c r="M115" s="483"/>
      <c r="N115" s="566"/>
      <c r="O115" s="502"/>
      <c r="P115" s="103" t="s">
        <v>233</v>
      </c>
      <c r="Q115" s="77" t="s">
        <v>80</v>
      </c>
      <c r="R115" s="193">
        <f>+IFERROR(VLOOKUP(Q115,[5]DATOS!$E$2:$F$17,2,FALSE),"")</f>
        <v>15</v>
      </c>
      <c r="S115" s="536"/>
      <c r="T115" s="536"/>
      <c r="U115" s="536"/>
      <c r="V115" s="536"/>
      <c r="W115" s="536"/>
      <c r="X115" s="536"/>
      <c r="Y115" s="502"/>
      <c r="Z115" s="536"/>
      <c r="AA115" s="537"/>
      <c r="AB115" s="538"/>
      <c r="AC115" s="505"/>
      <c r="AD115" s="505"/>
      <c r="AE115" s="453"/>
      <c r="AF115" s="502"/>
      <c r="AG115" s="502"/>
      <c r="AH115" s="453"/>
      <c r="AI115" s="541"/>
      <c r="AJ115" s="543"/>
      <c r="AK115" s="544"/>
      <c r="AL115" s="544"/>
      <c r="AM115" s="502"/>
      <c r="AN115" s="524"/>
      <c r="AO115" s="535"/>
      <c r="AP115" s="536"/>
      <c r="AQ115" s="536"/>
      <c r="AR115" s="536"/>
      <c r="AS115" s="536"/>
      <c r="AT115" s="536"/>
      <c r="AU115" s="536"/>
      <c r="AV115" s="536"/>
      <c r="AW115" s="536"/>
      <c r="AX115" s="536"/>
      <c r="AY115" s="536"/>
      <c r="AZ115" s="536"/>
      <c r="BA115" s="539"/>
      <c r="BB115" s="539"/>
      <c r="BC115" s="539"/>
      <c r="BD115" s="539"/>
      <c r="BE115" s="539"/>
    </row>
    <row r="116" spans="1:57" ht="41.25" customHeight="1" thickBot="1">
      <c r="A116" s="536"/>
      <c r="B116" s="555"/>
      <c r="C116" s="544"/>
      <c r="D116" s="558"/>
      <c r="E116" s="530"/>
      <c r="F116" s="544"/>
      <c r="G116" s="471"/>
      <c r="H116" s="503"/>
      <c r="I116" s="500" t="s">
        <v>68</v>
      </c>
      <c r="J116" s="562"/>
      <c r="K116" s="563"/>
      <c r="L116" s="453"/>
      <c r="M116" s="483"/>
      <c r="N116" s="566"/>
      <c r="O116" s="502"/>
      <c r="P116" s="103" t="s">
        <v>231</v>
      </c>
      <c r="Q116" s="77" t="s">
        <v>82</v>
      </c>
      <c r="R116" s="193">
        <f>+IFERROR(VLOOKUP(Q116,[5]DATOS!$E$2:$F$17,2,FALSE),"")</f>
        <v>15</v>
      </c>
      <c r="S116" s="536"/>
      <c r="T116" s="536"/>
      <c r="U116" s="536"/>
      <c r="V116" s="536"/>
      <c r="W116" s="536"/>
      <c r="X116" s="536"/>
      <c r="Y116" s="502"/>
      <c r="Z116" s="536"/>
      <c r="AA116" s="537"/>
      <c r="AB116" s="538"/>
      <c r="AC116" s="505"/>
      <c r="AD116" s="505"/>
      <c r="AE116" s="453"/>
      <c r="AF116" s="502"/>
      <c r="AG116" s="502"/>
      <c r="AH116" s="453"/>
      <c r="AI116" s="541"/>
      <c r="AJ116" s="543"/>
      <c r="AK116" s="544"/>
      <c r="AL116" s="544"/>
      <c r="AM116" s="502"/>
      <c r="AN116" s="524"/>
      <c r="AO116" s="535"/>
      <c r="AP116" s="536"/>
      <c r="AQ116" s="536"/>
      <c r="AR116" s="536"/>
      <c r="AS116" s="536"/>
      <c r="AT116" s="536"/>
      <c r="AU116" s="536"/>
      <c r="AV116" s="536"/>
      <c r="AW116" s="536"/>
      <c r="AX116" s="536"/>
      <c r="AY116" s="536"/>
      <c r="AZ116" s="536"/>
      <c r="BA116" s="539"/>
      <c r="BB116" s="539"/>
      <c r="BC116" s="539"/>
      <c r="BD116" s="539"/>
      <c r="BE116" s="539"/>
    </row>
    <row r="117" spans="1:57" ht="41.25" customHeight="1" thickBot="1">
      <c r="A117" s="536"/>
      <c r="B117" s="555"/>
      <c r="C117" s="544"/>
      <c r="D117" s="558"/>
      <c r="E117" s="530"/>
      <c r="F117" s="544"/>
      <c r="G117" s="471"/>
      <c r="H117" s="503" t="s">
        <v>244</v>
      </c>
      <c r="I117" s="452" t="s">
        <v>68</v>
      </c>
      <c r="J117" s="562"/>
      <c r="K117" s="563"/>
      <c r="L117" s="453"/>
      <c r="M117" s="483"/>
      <c r="N117" s="566"/>
      <c r="O117" s="502"/>
      <c r="P117" s="103" t="s">
        <v>229</v>
      </c>
      <c r="Q117" s="77" t="s">
        <v>85</v>
      </c>
      <c r="R117" s="193">
        <f>+IFERROR(VLOOKUP(Q117,[5]DATOS!$E$2:$F$17,2,FALSE),"")</f>
        <v>15</v>
      </c>
      <c r="S117" s="536"/>
      <c r="T117" s="536"/>
      <c r="U117" s="536"/>
      <c r="V117" s="536"/>
      <c r="W117" s="536"/>
      <c r="X117" s="536"/>
      <c r="Y117" s="502"/>
      <c r="Z117" s="536"/>
      <c r="AA117" s="537"/>
      <c r="AB117" s="538"/>
      <c r="AC117" s="505"/>
      <c r="AD117" s="505"/>
      <c r="AE117" s="453"/>
      <c r="AF117" s="502"/>
      <c r="AG117" s="502"/>
      <c r="AH117" s="453"/>
      <c r="AI117" s="541"/>
      <c r="AJ117" s="543"/>
      <c r="AK117" s="544"/>
      <c r="AL117" s="544"/>
      <c r="AM117" s="502"/>
      <c r="AN117" s="524"/>
      <c r="AO117" s="535"/>
      <c r="AP117" s="536"/>
      <c r="AQ117" s="536"/>
      <c r="AR117" s="536"/>
      <c r="AS117" s="536"/>
      <c r="AT117" s="536"/>
      <c r="AU117" s="536"/>
      <c r="AV117" s="536"/>
      <c r="AW117" s="536"/>
      <c r="AX117" s="536"/>
      <c r="AY117" s="536"/>
      <c r="AZ117" s="536"/>
      <c r="BA117" s="539"/>
      <c r="BB117" s="539"/>
      <c r="BC117" s="539"/>
      <c r="BD117" s="539"/>
      <c r="BE117" s="539"/>
    </row>
    <row r="118" spans="1:57" ht="17" thickBot="1">
      <c r="A118" s="536"/>
      <c r="B118" s="555"/>
      <c r="C118" s="544"/>
      <c r="D118" s="558"/>
      <c r="E118" s="530"/>
      <c r="F118" s="544"/>
      <c r="G118" s="471"/>
      <c r="H118" s="503"/>
      <c r="I118" s="500" t="s">
        <v>68</v>
      </c>
      <c r="J118" s="562"/>
      <c r="K118" s="563"/>
      <c r="L118" s="453"/>
      <c r="M118" s="483"/>
      <c r="N118" s="566"/>
      <c r="O118" s="502"/>
      <c r="P118" s="103" t="s">
        <v>228</v>
      </c>
      <c r="Q118" s="77" t="s">
        <v>98</v>
      </c>
      <c r="R118" s="193">
        <f>+IFERROR(VLOOKUP(Q118,[5]DATOS!$E$2:$F$17,2,FALSE),"")</f>
        <v>15</v>
      </c>
      <c r="S118" s="536"/>
      <c r="T118" s="536"/>
      <c r="U118" s="536"/>
      <c r="V118" s="536"/>
      <c r="W118" s="536"/>
      <c r="X118" s="536"/>
      <c r="Y118" s="502"/>
      <c r="Z118" s="536"/>
      <c r="AA118" s="537"/>
      <c r="AB118" s="538"/>
      <c r="AC118" s="505"/>
      <c r="AD118" s="505"/>
      <c r="AE118" s="453"/>
      <c r="AF118" s="502"/>
      <c r="AG118" s="502"/>
      <c r="AH118" s="453"/>
      <c r="AI118" s="541"/>
      <c r="AJ118" s="543"/>
      <c r="AK118" s="544"/>
      <c r="AL118" s="544"/>
      <c r="AM118" s="502"/>
      <c r="AN118" s="524"/>
      <c r="AO118" s="535"/>
      <c r="AP118" s="536"/>
      <c r="AQ118" s="536"/>
      <c r="AR118" s="536"/>
      <c r="AS118" s="536"/>
      <c r="AT118" s="536"/>
      <c r="AU118" s="536"/>
      <c r="AV118" s="536"/>
      <c r="AW118" s="536"/>
      <c r="AX118" s="536"/>
      <c r="AY118" s="536"/>
      <c r="AZ118" s="536"/>
      <c r="BA118" s="539"/>
      <c r="BB118" s="539"/>
      <c r="BC118" s="539"/>
      <c r="BD118" s="539"/>
      <c r="BE118" s="539"/>
    </row>
    <row r="119" spans="1:57" ht="70.5" customHeight="1">
      <c r="A119" s="536"/>
      <c r="B119" s="555"/>
      <c r="C119" s="544"/>
      <c r="D119" s="558"/>
      <c r="E119" s="530"/>
      <c r="F119" s="544"/>
      <c r="G119" s="471"/>
      <c r="H119" s="503" t="s">
        <v>432</v>
      </c>
      <c r="I119" s="452" t="s">
        <v>68</v>
      </c>
      <c r="J119" s="562"/>
      <c r="K119" s="563"/>
      <c r="L119" s="453"/>
      <c r="M119" s="483"/>
      <c r="N119" s="566"/>
      <c r="O119" s="502"/>
      <c r="P119" s="103" t="s">
        <v>226</v>
      </c>
      <c r="Q119" s="82" t="s">
        <v>87</v>
      </c>
      <c r="R119" s="193">
        <f>+IFERROR(VLOOKUP(Q119,[5]DATOS!$E$2:$F$17,2,FALSE),"")</f>
        <v>10</v>
      </c>
      <c r="S119" s="536"/>
      <c r="T119" s="536"/>
      <c r="U119" s="536"/>
      <c r="V119" s="536"/>
      <c r="W119" s="536"/>
      <c r="X119" s="536"/>
      <c r="Y119" s="502"/>
      <c r="Z119" s="536"/>
      <c r="AA119" s="537"/>
      <c r="AB119" s="538"/>
      <c r="AC119" s="505"/>
      <c r="AD119" s="505"/>
      <c r="AE119" s="453"/>
      <c r="AF119" s="502"/>
      <c r="AG119" s="502"/>
      <c r="AH119" s="453"/>
      <c r="AI119" s="541"/>
      <c r="AJ119" s="543"/>
      <c r="AK119" s="544"/>
      <c r="AL119" s="544"/>
      <c r="AM119" s="502"/>
      <c r="AN119" s="524"/>
      <c r="AO119" s="535"/>
      <c r="AP119" s="536"/>
      <c r="AQ119" s="536"/>
      <c r="AR119" s="536"/>
      <c r="AS119" s="536"/>
      <c r="AT119" s="536"/>
      <c r="AU119" s="536"/>
      <c r="AV119" s="536"/>
      <c r="AW119" s="536"/>
      <c r="AX119" s="536"/>
      <c r="AY119" s="536"/>
      <c r="AZ119" s="536"/>
      <c r="BA119" s="539"/>
      <c r="BB119" s="539"/>
      <c r="BC119" s="539"/>
      <c r="BD119" s="539"/>
      <c r="BE119" s="539"/>
    </row>
    <row r="120" spans="1:57" ht="113.25" customHeight="1" thickBot="1">
      <c r="A120" s="536"/>
      <c r="B120" s="555"/>
      <c r="C120" s="544"/>
      <c r="D120" s="558"/>
      <c r="E120" s="530"/>
      <c r="F120" s="544"/>
      <c r="G120" s="471"/>
      <c r="H120" s="503"/>
      <c r="I120" s="500" t="s">
        <v>68</v>
      </c>
      <c r="J120" s="562"/>
      <c r="K120" s="563"/>
      <c r="L120" s="453"/>
      <c r="M120" s="483"/>
      <c r="N120" s="567"/>
      <c r="O120" s="502"/>
      <c r="P120" s="103"/>
      <c r="Q120" s="106"/>
      <c r="R120" s="193"/>
      <c r="S120" s="536"/>
      <c r="T120" s="536"/>
      <c r="U120" s="536"/>
      <c r="V120" s="536"/>
      <c r="W120" s="536"/>
      <c r="X120" s="536"/>
      <c r="Y120" s="502"/>
      <c r="Z120" s="536"/>
      <c r="AA120" s="537"/>
      <c r="AB120" s="538"/>
      <c r="AC120" s="505"/>
      <c r="AD120" s="505"/>
      <c r="AE120" s="453"/>
      <c r="AF120" s="502"/>
      <c r="AG120" s="502"/>
      <c r="AH120" s="453"/>
      <c r="AI120" s="541"/>
      <c r="AJ120" s="543"/>
      <c r="AK120" s="544"/>
      <c r="AL120" s="544"/>
      <c r="AM120" s="502"/>
      <c r="AN120" s="524"/>
      <c r="AO120" s="535"/>
      <c r="AP120" s="536"/>
      <c r="AQ120" s="536"/>
      <c r="AR120" s="536"/>
      <c r="AS120" s="536"/>
      <c r="AT120" s="536"/>
      <c r="AU120" s="536"/>
      <c r="AV120" s="536"/>
      <c r="AW120" s="536"/>
      <c r="AX120" s="536"/>
      <c r="AY120" s="536"/>
      <c r="AZ120" s="536"/>
      <c r="BA120" s="539"/>
      <c r="BB120" s="539"/>
      <c r="BC120" s="539"/>
      <c r="BD120" s="539"/>
      <c r="BE120" s="539"/>
    </row>
    <row r="121" spans="1:57" ht="15" customHeight="1">
      <c r="A121" s="536"/>
      <c r="B121" s="555"/>
      <c r="C121" s="544"/>
      <c r="D121" s="558"/>
      <c r="E121" s="530"/>
      <c r="F121" s="544"/>
      <c r="G121" s="471"/>
      <c r="H121" s="503" t="s">
        <v>242</v>
      </c>
      <c r="I121" s="452" t="s">
        <v>68</v>
      </c>
      <c r="J121" s="562"/>
      <c r="K121" s="563"/>
      <c r="L121" s="453"/>
      <c r="M121" s="483"/>
      <c r="N121" s="516" t="s">
        <v>632</v>
      </c>
      <c r="O121" s="485" t="s">
        <v>65</v>
      </c>
      <c r="P121" s="507" t="s">
        <v>237</v>
      </c>
      <c r="Q121" s="510" t="s">
        <v>76</v>
      </c>
      <c r="R121" s="510">
        <f>+IFERROR(VLOOKUP(Q121,[5]DATOS!$E$2:$F$17,2,FALSE),"")</f>
        <v>15</v>
      </c>
      <c r="S121" s="510">
        <f>SUM(R121:R164)</f>
        <v>100</v>
      </c>
      <c r="T121" s="510" t="str">
        <f>+IF(AND(S121&lt;=100,S121&gt;=96),"Fuerte",IF(AND(S121&lt;=95,S121&gt;=86),"Moderado",IF(AND(S121&lt;=85,J121&gt;=0),"Débil"," ")))</f>
        <v>Fuerte</v>
      </c>
      <c r="U121" s="510" t="s">
        <v>90</v>
      </c>
      <c r="V121" s="510"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10">
        <f>IF(V121="Fuerte",100,IF(V121="Moderado",50,IF(V121="Débil",0)))</f>
        <v>100</v>
      </c>
      <c r="X121" s="510">
        <f>AVERAGE(W121:W138)</f>
        <v>100</v>
      </c>
      <c r="Y121" s="507" t="s">
        <v>431</v>
      </c>
      <c r="Z121" s="526" t="s">
        <v>622</v>
      </c>
      <c r="AA121" s="529" t="s">
        <v>633</v>
      </c>
      <c r="AB121" s="538"/>
      <c r="AC121" s="505"/>
      <c r="AD121" s="505"/>
      <c r="AE121" s="453"/>
      <c r="AF121" s="502"/>
      <c r="AG121" s="502"/>
      <c r="AH121" s="453"/>
      <c r="AI121" s="541"/>
      <c r="AJ121" s="543"/>
      <c r="AK121" s="544"/>
      <c r="AL121" s="544"/>
      <c r="AM121" s="502"/>
      <c r="AN121" s="524"/>
      <c r="AO121" s="532"/>
      <c r="AP121" s="510"/>
      <c r="AQ121" s="510"/>
      <c r="AR121" s="510"/>
      <c r="AS121" s="510"/>
      <c r="AT121" s="510"/>
      <c r="AU121" s="510"/>
      <c r="AV121" s="510"/>
      <c r="AW121" s="510"/>
      <c r="AX121" s="510"/>
      <c r="AY121" s="510"/>
      <c r="AZ121" s="510"/>
      <c r="BA121" s="520"/>
      <c r="BB121" s="520"/>
      <c r="BC121" s="520"/>
      <c r="BD121" s="520"/>
      <c r="BE121" s="520"/>
    </row>
    <row r="122" spans="1:57" ht="16" thickBot="1">
      <c r="A122" s="536"/>
      <c r="B122" s="555"/>
      <c r="C122" s="544"/>
      <c r="D122" s="558"/>
      <c r="E122" s="530"/>
      <c r="F122" s="544"/>
      <c r="G122" s="471"/>
      <c r="H122" s="503"/>
      <c r="I122" s="500" t="s">
        <v>68</v>
      </c>
      <c r="J122" s="562"/>
      <c r="K122" s="563"/>
      <c r="L122" s="453"/>
      <c r="M122" s="483"/>
      <c r="N122" s="517"/>
      <c r="O122" s="486"/>
      <c r="P122" s="508"/>
      <c r="Q122" s="511"/>
      <c r="R122" s="511"/>
      <c r="S122" s="511"/>
      <c r="T122" s="511"/>
      <c r="U122" s="511"/>
      <c r="V122" s="511"/>
      <c r="W122" s="511"/>
      <c r="X122" s="511"/>
      <c r="Y122" s="508"/>
      <c r="Z122" s="527"/>
      <c r="AA122" s="530"/>
      <c r="AB122" s="538"/>
      <c r="AC122" s="505"/>
      <c r="AD122" s="505"/>
      <c r="AE122" s="453"/>
      <c r="AF122" s="502"/>
      <c r="AG122" s="502"/>
      <c r="AH122" s="453"/>
      <c r="AI122" s="541"/>
      <c r="AJ122" s="543"/>
      <c r="AK122" s="544"/>
      <c r="AL122" s="544"/>
      <c r="AM122" s="502"/>
      <c r="AN122" s="524"/>
      <c r="AO122" s="533"/>
      <c r="AP122" s="511"/>
      <c r="AQ122" s="511"/>
      <c r="AR122" s="511"/>
      <c r="AS122" s="511"/>
      <c r="AT122" s="511"/>
      <c r="AU122" s="511"/>
      <c r="AV122" s="511"/>
      <c r="AW122" s="511"/>
      <c r="AX122" s="511"/>
      <c r="AY122" s="511"/>
      <c r="AZ122" s="511"/>
      <c r="BA122" s="521"/>
      <c r="BB122" s="521"/>
      <c r="BC122" s="521"/>
      <c r="BD122" s="521"/>
      <c r="BE122" s="521"/>
    </row>
    <row r="123" spans="1:57" ht="17" thickBot="1">
      <c r="A123" s="536"/>
      <c r="B123" s="555"/>
      <c r="C123" s="544"/>
      <c r="D123" s="558"/>
      <c r="E123" s="530"/>
      <c r="F123" s="544"/>
      <c r="G123" s="471"/>
      <c r="H123" s="192" t="s">
        <v>241</v>
      </c>
      <c r="I123" s="186" t="s">
        <v>68</v>
      </c>
      <c r="J123" s="562"/>
      <c r="K123" s="563"/>
      <c r="L123" s="453"/>
      <c r="M123" s="483"/>
      <c r="N123" s="517"/>
      <c r="O123" s="486"/>
      <c r="P123" s="508"/>
      <c r="Q123" s="511"/>
      <c r="R123" s="511"/>
      <c r="S123" s="511"/>
      <c r="T123" s="511"/>
      <c r="U123" s="511"/>
      <c r="V123" s="511"/>
      <c r="W123" s="511"/>
      <c r="X123" s="511"/>
      <c r="Y123" s="508"/>
      <c r="Z123" s="527"/>
      <c r="AA123" s="530"/>
      <c r="AB123" s="538"/>
      <c r="AC123" s="505"/>
      <c r="AD123" s="505"/>
      <c r="AE123" s="453"/>
      <c r="AF123" s="502"/>
      <c r="AG123" s="502"/>
      <c r="AH123" s="453"/>
      <c r="AI123" s="541"/>
      <c r="AJ123" s="543"/>
      <c r="AK123" s="544"/>
      <c r="AL123" s="544"/>
      <c r="AM123" s="502"/>
      <c r="AN123" s="524"/>
      <c r="AO123" s="533"/>
      <c r="AP123" s="511"/>
      <c r="AQ123" s="511"/>
      <c r="AR123" s="511"/>
      <c r="AS123" s="511"/>
      <c r="AT123" s="511"/>
      <c r="AU123" s="511"/>
      <c r="AV123" s="511"/>
      <c r="AW123" s="511"/>
      <c r="AX123" s="511"/>
      <c r="AY123" s="511"/>
      <c r="AZ123" s="511"/>
      <c r="BA123" s="521"/>
      <c r="BB123" s="521"/>
      <c r="BC123" s="521"/>
      <c r="BD123" s="521"/>
      <c r="BE123" s="521"/>
    </row>
    <row r="124" spans="1:57">
      <c r="A124" s="536"/>
      <c r="B124" s="555"/>
      <c r="C124" s="544"/>
      <c r="D124" s="558"/>
      <c r="E124" s="530"/>
      <c r="F124" s="544"/>
      <c r="G124" s="471"/>
      <c r="H124" s="503" t="s">
        <v>240</v>
      </c>
      <c r="I124" s="452" t="s">
        <v>68</v>
      </c>
      <c r="J124" s="562"/>
      <c r="K124" s="563"/>
      <c r="L124" s="453"/>
      <c r="M124" s="483"/>
      <c r="N124" s="517"/>
      <c r="O124" s="486"/>
      <c r="P124" s="509"/>
      <c r="Q124" s="512"/>
      <c r="R124" s="512"/>
      <c r="S124" s="511"/>
      <c r="T124" s="511"/>
      <c r="U124" s="511"/>
      <c r="V124" s="511"/>
      <c r="W124" s="511"/>
      <c r="X124" s="511"/>
      <c r="Y124" s="508"/>
      <c r="Z124" s="527"/>
      <c r="AA124" s="530"/>
      <c r="AB124" s="538"/>
      <c r="AC124" s="505"/>
      <c r="AD124" s="505"/>
      <c r="AE124" s="453"/>
      <c r="AF124" s="502"/>
      <c r="AG124" s="502"/>
      <c r="AH124" s="453"/>
      <c r="AI124" s="541"/>
      <c r="AJ124" s="543"/>
      <c r="AK124" s="544"/>
      <c r="AL124" s="544"/>
      <c r="AM124" s="502"/>
      <c r="AN124" s="524"/>
      <c r="AO124" s="533"/>
      <c r="AP124" s="511"/>
      <c r="AQ124" s="511"/>
      <c r="AR124" s="511"/>
      <c r="AS124" s="511"/>
      <c r="AT124" s="511"/>
      <c r="AU124" s="511"/>
      <c r="AV124" s="511"/>
      <c r="AW124" s="511"/>
      <c r="AX124" s="511"/>
      <c r="AY124" s="511"/>
      <c r="AZ124" s="511"/>
      <c r="BA124" s="521"/>
      <c r="BB124" s="521"/>
      <c r="BC124" s="521"/>
      <c r="BD124" s="521"/>
      <c r="BE124" s="521"/>
    </row>
    <row r="125" spans="1:57">
      <c r="A125" s="536"/>
      <c r="B125" s="555"/>
      <c r="C125" s="544"/>
      <c r="D125" s="558"/>
      <c r="E125" s="530"/>
      <c r="F125" s="544"/>
      <c r="G125" s="471"/>
      <c r="H125" s="503"/>
      <c r="I125" s="453"/>
      <c r="J125" s="562"/>
      <c r="K125" s="563"/>
      <c r="L125" s="453"/>
      <c r="M125" s="483"/>
      <c r="N125" s="517"/>
      <c r="O125" s="486"/>
      <c r="P125" s="507" t="s">
        <v>235</v>
      </c>
      <c r="Q125" s="510" t="s">
        <v>78</v>
      </c>
      <c r="R125" s="510">
        <f>+IFERROR(VLOOKUP(Q125,[5]DATOS!$E$2:$F$17,2,FALSE),"")</f>
        <v>15</v>
      </c>
      <c r="S125" s="511"/>
      <c r="T125" s="511"/>
      <c r="U125" s="511"/>
      <c r="V125" s="511"/>
      <c r="W125" s="511"/>
      <c r="X125" s="511"/>
      <c r="Y125" s="508"/>
      <c r="Z125" s="527"/>
      <c r="AA125" s="530"/>
      <c r="AB125" s="538"/>
      <c r="AC125" s="505"/>
      <c r="AD125" s="505"/>
      <c r="AE125" s="453"/>
      <c r="AF125" s="502"/>
      <c r="AG125" s="502"/>
      <c r="AH125" s="453"/>
      <c r="AI125" s="541"/>
      <c r="AJ125" s="543"/>
      <c r="AK125" s="544"/>
      <c r="AL125" s="544"/>
      <c r="AM125" s="502"/>
      <c r="AN125" s="524"/>
      <c r="AO125" s="533"/>
      <c r="AP125" s="511"/>
      <c r="AQ125" s="511"/>
      <c r="AR125" s="511"/>
      <c r="AS125" s="511"/>
      <c r="AT125" s="511"/>
      <c r="AU125" s="511"/>
      <c r="AV125" s="511"/>
      <c r="AW125" s="511"/>
      <c r="AX125" s="511"/>
      <c r="AY125" s="511"/>
      <c r="AZ125" s="511"/>
      <c r="BA125" s="521"/>
      <c r="BB125" s="521"/>
      <c r="BC125" s="521"/>
      <c r="BD125" s="521"/>
      <c r="BE125" s="521"/>
    </row>
    <row r="126" spans="1:57" ht="16" thickBot="1">
      <c r="A126" s="536"/>
      <c r="B126" s="555"/>
      <c r="C126" s="544"/>
      <c r="D126" s="558"/>
      <c r="E126" s="530"/>
      <c r="F126" s="544"/>
      <c r="G126" s="471"/>
      <c r="H126" s="503"/>
      <c r="I126" s="500"/>
      <c r="J126" s="562"/>
      <c r="K126" s="563"/>
      <c r="L126" s="453"/>
      <c r="M126" s="483"/>
      <c r="N126" s="517"/>
      <c r="O126" s="486"/>
      <c r="P126" s="508"/>
      <c r="Q126" s="511"/>
      <c r="R126" s="511"/>
      <c r="S126" s="511"/>
      <c r="T126" s="511"/>
      <c r="U126" s="511"/>
      <c r="V126" s="511"/>
      <c r="W126" s="511"/>
      <c r="X126" s="511"/>
      <c r="Y126" s="508"/>
      <c r="Z126" s="527"/>
      <c r="AA126" s="530"/>
      <c r="AB126" s="538"/>
      <c r="AC126" s="505"/>
      <c r="AD126" s="505"/>
      <c r="AE126" s="453"/>
      <c r="AF126" s="502"/>
      <c r="AG126" s="502"/>
      <c r="AH126" s="453"/>
      <c r="AI126" s="541"/>
      <c r="AJ126" s="543"/>
      <c r="AK126" s="544"/>
      <c r="AL126" s="544"/>
      <c r="AM126" s="502"/>
      <c r="AN126" s="524"/>
      <c r="AO126" s="533"/>
      <c r="AP126" s="511"/>
      <c r="AQ126" s="511"/>
      <c r="AR126" s="511"/>
      <c r="AS126" s="511"/>
      <c r="AT126" s="511"/>
      <c r="AU126" s="511"/>
      <c r="AV126" s="511"/>
      <c r="AW126" s="511"/>
      <c r="AX126" s="511"/>
      <c r="AY126" s="511"/>
      <c r="AZ126" s="511"/>
      <c r="BA126" s="521"/>
      <c r="BB126" s="521"/>
      <c r="BC126" s="521"/>
      <c r="BD126" s="521"/>
      <c r="BE126" s="521"/>
    </row>
    <row r="127" spans="1:57" ht="15" customHeight="1">
      <c r="A127" s="536"/>
      <c r="B127" s="555"/>
      <c r="C127" s="544"/>
      <c r="D127" s="558"/>
      <c r="E127" s="530"/>
      <c r="F127" s="544"/>
      <c r="G127" s="471"/>
      <c r="H127" s="503" t="s">
        <v>239</v>
      </c>
      <c r="I127" s="452" t="s">
        <v>68</v>
      </c>
      <c r="J127" s="562"/>
      <c r="K127" s="563"/>
      <c r="L127" s="453"/>
      <c r="M127" s="483"/>
      <c r="N127" s="517"/>
      <c r="O127" s="486"/>
      <c r="P127" s="508"/>
      <c r="Q127" s="511"/>
      <c r="R127" s="511"/>
      <c r="S127" s="511"/>
      <c r="T127" s="511"/>
      <c r="U127" s="511"/>
      <c r="V127" s="511"/>
      <c r="W127" s="511"/>
      <c r="X127" s="511"/>
      <c r="Y127" s="508"/>
      <c r="Z127" s="527"/>
      <c r="AA127" s="530"/>
      <c r="AB127" s="538"/>
      <c r="AC127" s="505"/>
      <c r="AD127" s="505"/>
      <c r="AE127" s="453"/>
      <c r="AF127" s="502"/>
      <c r="AG127" s="502"/>
      <c r="AH127" s="453"/>
      <c r="AI127" s="541"/>
      <c r="AJ127" s="543"/>
      <c r="AK127" s="544"/>
      <c r="AL127" s="544"/>
      <c r="AM127" s="502"/>
      <c r="AN127" s="524"/>
      <c r="AO127" s="533"/>
      <c r="AP127" s="511"/>
      <c r="AQ127" s="511"/>
      <c r="AR127" s="511"/>
      <c r="AS127" s="511"/>
      <c r="AT127" s="511"/>
      <c r="AU127" s="511"/>
      <c r="AV127" s="511"/>
      <c r="AW127" s="511"/>
      <c r="AX127" s="511"/>
      <c r="AY127" s="511"/>
      <c r="AZ127" s="511"/>
      <c r="BA127" s="521"/>
      <c r="BB127" s="521"/>
      <c r="BC127" s="521"/>
      <c r="BD127" s="521"/>
      <c r="BE127" s="521"/>
    </row>
    <row r="128" spans="1:57" ht="16" thickBot="1">
      <c r="A128" s="536"/>
      <c r="B128" s="555"/>
      <c r="C128" s="544"/>
      <c r="D128" s="558"/>
      <c r="E128" s="530"/>
      <c r="F128" s="544"/>
      <c r="G128" s="471"/>
      <c r="H128" s="503"/>
      <c r="I128" s="500"/>
      <c r="J128" s="562"/>
      <c r="K128" s="563"/>
      <c r="L128" s="453"/>
      <c r="M128" s="483"/>
      <c r="N128" s="517"/>
      <c r="O128" s="486"/>
      <c r="P128" s="509"/>
      <c r="Q128" s="512"/>
      <c r="R128" s="512"/>
      <c r="S128" s="511"/>
      <c r="T128" s="511"/>
      <c r="U128" s="511"/>
      <c r="V128" s="511"/>
      <c r="W128" s="511"/>
      <c r="X128" s="511"/>
      <c r="Y128" s="508"/>
      <c r="Z128" s="527"/>
      <c r="AA128" s="530"/>
      <c r="AB128" s="538"/>
      <c r="AC128" s="505"/>
      <c r="AD128" s="505"/>
      <c r="AE128" s="453"/>
      <c r="AF128" s="502"/>
      <c r="AG128" s="502"/>
      <c r="AH128" s="453"/>
      <c r="AI128" s="541"/>
      <c r="AJ128" s="543"/>
      <c r="AK128" s="544"/>
      <c r="AL128" s="544"/>
      <c r="AM128" s="502"/>
      <c r="AN128" s="524"/>
      <c r="AO128" s="533"/>
      <c r="AP128" s="511"/>
      <c r="AQ128" s="511"/>
      <c r="AR128" s="511"/>
      <c r="AS128" s="511"/>
      <c r="AT128" s="511"/>
      <c r="AU128" s="511"/>
      <c r="AV128" s="511"/>
      <c r="AW128" s="511"/>
      <c r="AX128" s="511"/>
      <c r="AY128" s="511"/>
      <c r="AZ128" s="511"/>
      <c r="BA128" s="521"/>
      <c r="BB128" s="521"/>
      <c r="BC128" s="521"/>
      <c r="BD128" s="521"/>
      <c r="BE128" s="521"/>
    </row>
    <row r="129" spans="1:57">
      <c r="A129" s="536"/>
      <c r="B129" s="555"/>
      <c r="C129" s="544"/>
      <c r="D129" s="558"/>
      <c r="E129" s="530"/>
      <c r="F129" s="544"/>
      <c r="G129" s="471"/>
      <c r="H129" s="503" t="s">
        <v>238</v>
      </c>
      <c r="I129" s="452" t="s">
        <v>586</v>
      </c>
      <c r="J129" s="562"/>
      <c r="K129" s="563"/>
      <c r="L129" s="453"/>
      <c r="M129" s="483"/>
      <c r="N129" s="517"/>
      <c r="O129" s="486"/>
      <c r="P129" s="507" t="s">
        <v>233</v>
      </c>
      <c r="Q129" s="510" t="s">
        <v>80</v>
      </c>
      <c r="R129" s="510">
        <f>+IFERROR(VLOOKUP(Q129,[5]DATOS!$E$2:$F$17,2,FALSE),"")</f>
        <v>15</v>
      </c>
      <c r="S129" s="511"/>
      <c r="T129" s="511"/>
      <c r="U129" s="511"/>
      <c r="V129" s="511"/>
      <c r="W129" s="511"/>
      <c r="X129" s="511"/>
      <c r="Y129" s="508"/>
      <c r="Z129" s="527"/>
      <c r="AA129" s="530"/>
      <c r="AB129" s="538"/>
      <c r="AC129" s="505"/>
      <c r="AD129" s="505"/>
      <c r="AE129" s="453"/>
      <c r="AF129" s="502"/>
      <c r="AG129" s="502"/>
      <c r="AH129" s="453"/>
      <c r="AI129" s="541"/>
      <c r="AJ129" s="543"/>
      <c r="AK129" s="544"/>
      <c r="AL129" s="544"/>
      <c r="AM129" s="502"/>
      <c r="AN129" s="524"/>
      <c r="AO129" s="533"/>
      <c r="AP129" s="511"/>
      <c r="AQ129" s="511"/>
      <c r="AR129" s="511"/>
      <c r="AS129" s="511"/>
      <c r="AT129" s="511"/>
      <c r="AU129" s="511"/>
      <c r="AV129" s="511"/>
      <c r="AW129" s="511"/>
      <c r="AX129" s="511"/>
      <c r="AY129" s="511"/>
      <c r="AZ129" s="511"/>
      <c r="BA129" s="521"/>
      <c r="BB129" s="521"/>
      <c r="BC129" s="521"/>
      <c r="BD129" s="521"/>
      <c r="BE129" s="521"/>
    </row>
    <row r="130" spans="1:57">
      <c r="A130" s="536"/>
      <c r="B130" s="555"/>
      <c r="C130" s="544"/>
      <c r="D130" s="558"/>
      <c r="E130" s="530"/>
      <c r="F130" s="544"/>
      <c r="G130" s="471"/>
      <c r="H130" s="503"/>
      <c r="I130" s="453"/>
      <c r="J130" s="562"/>
      <c r="K130" s="563"/>
      <c r="L130" s="453"/>
      <c r="M130" s="483"/>
      <c r="N130" s="517"/>
      <c r="O130" s="486"/>
      <c r="P130" s="508"/>
      <c r="Q130" s="511"/>
      <c r="R130" s="511"/>
      <c r="S130" s="511"/>
      <c r="T130" s="511"/>
      <c r="U130" s="511"/>
      <c r="V130" s="511"/>
      <c r="W130" s="511"/>
      <c r="X130" s="511"/>
      <c r="Y130" s="508"/>
      <c r="Z130" s="527"/>
      <c r="AA130" s="530"/>
      <c r="AB130" s="538"/>
      <c r="AC130" s="505"/>
      <c r="AD130" s="505"/>
      <c r="AE130" s="453"/>
      <c r="AF130" s="502"/>
      <c r="AG130" s="502"/>
      <c r="AH130" s="453"/>
      <c r="AI130" s="541"/>
      <c r="AJ130" s="543"/>
      <c r="AK130" s="544"/>
      <c r="AL130" s="544"/>
      <c r="AM130" s="502"/>
      <c r="AN130" s="524"/>
      <c r="AO130" s="533"/>
      <c r="AP130" s="511"/>
      <c r="AQ130" s="511"/>
      <c r="AR130" s="511"/>
      <c r="AS130" s="511"/>
      <c r="AT130" s="511"/>
      <c r="AU130" s="511"/>
      <c r="AV130" s="511"/>
      <c r="AW130" s="511"/>
      <c r="AX130" s="511"/>
      <c r="AY130" s="511"/>
      <c r="AZ130" s="511"/>
      <c r="BA130" s="521"/>
      <c r="BB130" s="521"/>
      <c r="BC130" s="521"/>
      <c r="BD130" s="521"/>
      <c r="BE130" s="521"/>
    </row>
    <row r="131" spans="1:57" ht="16" thickBot="1">
      <c r="A131" s="536"/>
      <c r="B131" s="555"/>
      <c r="C131" s="544"/>
      <c r="D131" s="558"/>
      <c r="E131" s="530"/>
      <c r="F131" s="544"/>
      <c r="G131" s="471"/>
      <c r="H131" s="503"/>
      <c r="I131" s="500"/>
      <c r="J131" s="562"/>
      <c r="K131" s="563"/>
      <c r="L131" s="453"/>
      <c r="M131" s="483"/>
      <c r="N131" s="517"/>
      <c r="O131" s="486"/>
      <c r="P131" s="508"/>
      <c r="Q131" s="511"/>
      <c r="R131" s="511"/>
      <c r="S131" s="511"/>
      <c r="T131" s="511"/>
      <c r="U131" s="511"/>
      <c r="V131" s="511"/>
      <c r="W131" s="511"/>
      <c r="X131" s="511"/>
      <c r="Y131" s="508"/>
      <c r="Z131" s="527"/>
      <c r="AA131" s="530"/>
      <c r="AB131" s="538"/>
      <c r="AC131" s="505"/>
      <c r="AD131" s="505"/>
      <c r="AE131" s="453"/>
      <c r="AF131" s="502"/>
      <c r="AG131" s="502"/>
      <c r="AH131" s="453"/>
      <c r="AI131" s="541"/>
      <c r="AJ131" s="543"/>
      <c r="AK131" s="544"/>
      <c r="AL131" s="544"/>
      <c r="AM131" s="502"/>
      <c r="AN131" s="524"/>
      <c r="AO131" s="533"/>
      <c r="AP131" s="511"/>
      <c r="AQ131" s="511"/>
      <c r="AR131" s="511"/>
      <c r="AS131" s="511"/>
      <c r="AT131" s="511"/>
      <c r="AU131" s="511"/>
      <c r="AV131" s="511"/>
      <c r="AW131" s="511"/>
      <c r="AX131" s="511"/>
      <c r="AY131" s="511"/>
      <c r="AZ131" s="511"/>
      <c r="BA131" s="521"/>
      <c r="BB131" s="521"/>
      <c r="BC131" s="521"/>
      <c r="BD131" s="521"/>
      <c r="BE131" s="521"/>
    </row>
    <row r="132" spans="1:57">
      <c r="A132" s="536"/>
      <c r="B132" s="555"/>
      <c r="C132" s="544"/>
      <c r="D132" s="558"/>
      <c r="E132" s="530"/>
      <c r="F132" s="544"/>
      <c r="G132" s="471"/>
      <c r="H132" s="503" t="s">
        <v>236</v>
      </c>
      <c r="I132" s="452" t="s">
        <v>68</v>
      </c>
      <c r="J132" s="562"/>
      <c r="K132" s="563"/>
      <c r="L132" s="453"/>
      <c r="M132" s="483"/>
      <c r="N132" s="517"/>
      <c r="O132" s="486"/>
      <c r="P132" s="508"/>
      <c r="Q132" s="511"/>
      <c r="R132" s="511"/>
      <c r="S132" s="511"/>
      <c r="T132" s="511"/>
      <c r="U132" s="511"/>
      <c r="V132" s="511"/>
      <c r="W132" s="511"/>
      <c r="X132" s="511"/>
      <c r="Y132" s="508"/>
      <c r="Z132" s="527"/>
      <c r="AA132" s="530"/>
      <c r="AB132" s="538"/>
      <c r="AC132" s="505"/>
      <c r="AD132" s="505"/>
      <c r="AE132" s="453"/>
      <c r="AF132" s="502"/>
      <c r="AG132" s="502"/>
      <c r="AH132" s="453"/>
      <c r="AI132" s="541"/>
      <c r="AJ132" s="543"/>
      <c r="AK132" s="544"/>
      <c r="AL132" s="544"/>
      <c r="AM132" s="502"/>
      <c r="AN132" s="524"/>
      <c r="AO132" s="533"/>
      <c r="AP132" s="511"/>
      <c r="AQ132" s="511"/>
      <c r="AR132" s="511"/>
      <c r="AS132" s="511"/>
      <c r="AT132" s="511"/>
      <c r="AU132" s="511"/>
      <c r="AV132" s="511"/>
      <c r="AW132" s="511"/>
      <c r="AX132" s="511"/>
      <c r="AY132" s="511"/>
      <c r="AZ132" s="511"/>
      <c r="BA132" s="521"/>
      <c r="BB132" s="521"/>
      <c r="BC132" s="521"/>
      <c r="BD132" s="521"/>
      <c r="BE132" s="521"/>
    </row>
    <row r="133" spans="1:57" ht="16" thickBot="1">
      <c r="A133" s="536"/>
      <c r="B133" s="555"/>
      <c r="C133" s="544"/>
      <c r="D133" s="558"/>
      <c r="E133" s="530"/>
      <c r="F133" s="544"/>
      <c r="G133" s="471"/>
      <c r="H133" s="503"/>
      <c r="I133" s="500"/>
      <c r="J133" s="562"/>
      <c r="K133" s="563"/>
      <c r="L133" s="453"/>
      <c r="M133" s="483"/>
      <c r="N133" s="517"/>
      <c r="O133" s="486"/>
      <c r="P133" s="509"/>
      <c r="Q133" s="512"/>
      <c r="R133" s="512"/>
      <c r="S133" s="511"/>
      <c r="T133" s="511"/>
      <c r="U133" s="511"/>
      <c r="V133" s="511"/>
      <c r="W133" s="511"/>
      <c r="X133" s="511"/>
      <c r="Y133" s="508"/>
      <c r="Z133" s="527"/>
      <c r="AA133" s="530"/>
      <c r="AB133" s="538"/>
      <c r="AC133" s="505"/>
      <c r="AD133" s="505"/>
      <c r="AE133" s="453"/>
      <c r="AF133" s="502"/>
      <c r="AG133" s="502"/>
      <c r="AH133" s="453"/>
      <c r="AI133" s="541"/>
      <c r="AJ133" s="543"/>
      <c r="AK133" s="544"/>
      <c r="AL133" s="544"/>
      <c r="AM133" s="502"/>
      <c r="AN133" s="524"/>
      <c r="AO133" s="533"/>
      <c r="AP133" s="511"/>
      <c r="AQ133" s="511"/>
      <c r="AR133" s="511"/>
      <c r="AS133" s="511"/>
      <c r="AT133" s="511"/>
      <c r="AU133" s="511"/>
      <c r="AV133" s="511"/>
      <c r="AW133" s="511"/>
      <c r="AX133" s="511"/>
      <c r="AY133" s="511"/>
      <c r="AZ133" s="511"/>
      <c r="BA133" s="521"/>
      <c r="BB133" s="521"/>
      <c r="BC133" s="521"/>
      <c r="BD133" s="521"/>
      <c r="BE133" s="521"/>
    </row>
    <row r="134" spans="1:57">
      <c r="A134" s="536"/>
      <c r="B134" s="555"/>
      <c r="C134" s="544"/>
      <c r="D134" s="558"/>
      <c r="E134" s="530"/>
      <c r="F134" s="544"/>
      <c r="G134" s="471"/>
      <c r="H134" s="503" t="s">
        <v>234</v>
      </c>
      <c r="I134" s="452" t="s">
        <v>68</v>
      </c>
      <c r="J134" s="562"/>
      <c r="K134" s="563"/>
      <c r="L134" s="453"/>
      <c r="M134" s="483"/>
      <c r="N134" s="517"/>
      <c r="O134" s="486"/>
      <c r="P134" s="507" t="s">
        <v>231</v>
      </c>
      <c r="Q134" s="510" t="s">
        <v>82</v>
      </c>
      <c r="R134" s="510">
        <f>+IFERROR(VLOOKUP(Q134,[5]DATOS!$E$2:$F$17,2,FALSE),"")</f>
        <v>15</v>
      </c>
      <c r="S134" s="511"/>
      <c r="T134" s="511"/>
      <c r="U134" s="511"/>
      <c r="V134" s="511"/>
      <c r="W134" s="511"/>
      <c r="X134" s="511"/>
      <c r="Y134" s="508"/>
      <c r="Z134" s="527"/>
      <c r="AA134" s="530"/>
      <c r="AB134" s="538"/>
      <c r="AC134" s="505"/>
      <c r="AD134" s="505"/>
      <c r="AE134" s="453"/>
      <c r="AF134" s="502"/>
      <c r="AG134" s="502"/>
      <c r="AH134" s="453"/>
      <c r="AI134" s="541"/>
      <c r="AJ134" s="543"/>
      <c r="AK134" s="544"/>
      <c r="AL134" s="544"/>
      <c r="AM134" s="502"/>
      <c r="AN134" s="525"/>
      <c r="AO134" s="533"/>
      <c r="AP134" s="511"/>
      <c r="AQ134" s="511"/>
      <c r="AR134" s="511"/>
      <c r="AS134" s="511"/>
      <c r="AT134" s="511"/>
      <c r="AU134" s="511"/>
      <c r="AV134" s="511"/>
      <c r="AW134" s="511"/>
      <c r="AX134" s="511"/>
      <c r="AY134" s="511"/>
      <c r="AZ134" s="511"/>
      <c r="BA134" s="521"/>
      <c r="BB134" s="521"/>
      <c r="BC134" s="521"/>
      <c r="BD134" s="521"/>
      <c r="BE134" s="521"/>
    </row>
    <row r="135" spans="1:57" ht="15" customHeight="1">
      <c r="A135" s="536"/>
      <c r="B135" s="555"/>
      <c r="C135" s="544"/>
      <c r="D135" s="558"/>
      <c r="E135" s="530"/>
      <c r="F135" s="544"/>
      <c r="G135" s="471"/>
      <c r="H135" s="503"/>
      <c r="I135" s="453"/>
      <c r="J135" s="562"/>
      <c r="K135" s="563"/>
      <c r="L135" s="453"/>
      <c r="M135" s="483"/>
      <c r="N135" s="517"/>
      <c r="O135" s="486"/>
      <c r="P135" s="508"/>
      <c r="Q135" s="511"/>
      <c r="R135" s="511"/>
      <c r="S135" s="511"/>
      <c r="T135" s="511"/>
      <c r="U135" s="511"/>
      <c r="V135" s="511"/>
      <c r="W135" s="511"/>
      <c r="X135" s="511"/>
      <c r="Y135" s="508"/>
      <c r="Z135" s="527"/>
      <c r="AA135" s="530"/>
      <c r="AB135" s="538"/>
      <c r="AC135" s="505"/>
      <c r="AD135" s="505"/>
      <c r="AE135" s="453"/>
      <c r="AF135" s="502"/>
      <c r="AG135" s="502"/>
      <c r="AH135" s="453"/>
      <c r="AI135" s="541"/>
      <c r="AJ135" s="543"/>
      <c r="AK135" s="544"/>
      <c r="AL135" s="544"/>
      <c r="AM135" s="502"/>
      <c r="AN135" s="523" t="s">
        <v>429</v>
      </c>
      <c r="AO135" s="533"/>
      <c r="AP135" s="511"/>
      <c r="AQ135" s="511"/>
      <c r="AR135" s="511"/>
      <c r="AS135" s="511"/>
      <c r="AT135" s="511"/>
      <c r="AU135" s="511"/>
      <c r="AV135" s="511"/>
      <c r="AW135" s="511"/>
      <c r="AX135" s="511"/>
      <c r="AY135" s="511"/>
      <c r="AZ135" s="511"/>
      <c r="BA135" s="521"/>
      <c r="BB135" s="521"/>
      <c r="BC135" s="521"/>
      <c r="BD135" s="521"/>
      <c r="BE135" s="521"/>
    </row>
    <row r="136" spans="1:57">
      <c r="A136" s="536"/>
      <c r="B136" s="555"/>
      <c r="C136" s="544"/>
      <c r="D136" s="558"/>
      <c r="E136" s="530"/>
      <c r="F136" s="544"/>
      <c r="G136" s="471"/>
      <c r="H136" s="503"/>
      <c r="I136" s="453"/>
      <c r="J136" s="562"/>
      <c r="K136" s="563"/>
      <c r="L136" s="453"/>
      <c r="M136" s="483"/>
      <c r="N136" s="517"/>
      <c r="O136" s="486"/>
      <c r="P136" s="508"/>
      <c r="Q136" s="511"/>
      <c r="R136" s="511"/>
      <c r="S136" s="511"/>
      <c r="T136" s="511"/>
      <c r="U136" s="511"/>
      <c r="V136" s="511"/>
      <c r="W136" s="511"/>
      <c r="X136" s="511"/>
      <c r="Y136" s="508"/>
      <c r="Z136" s="527"/>
      <c r="AA136" s="530"/>
      <c r="AB136" s="538"/>
      <c r="AC136" s="505"/>
      <c r="AD136" s="505"/>
      <c r="AE136" s="453"/>
      <c r="AF136" s="502"/>
      <c r="AG136" s="502"/>
      <c r="AH136" s="453"/>
      <c r="AI136" s="541"/>
      <c r="AJ136" s="543"/>
      <c r="AK136" s="544"/>
      <c r="AL136" s="544"/>
      <c r="AM136" s="502"/>
      <c r="AN136" s="524"/>
      <c r="AO136" s="533"/>
      <c r="AP136" s="511"/>
      <c r="AQ136" s="511"/>
      <c r="AR136" s="511"/>
      <c r="AS136" s="511"/>
      <c r="AT136" s="511"/>
      <c r="AU136" s="511"/>
      <c r="AV136" s="511"/>
      <c r="AW136" s="511"/>
      <c r="AX136" s="511"/>
      <c r="AY136" s="511"/>
      <c r="AZ136" s="511"/>
      <c r="BA136" s="521"/>
      <c r="BB136" s="521"/>
      <c r="BC136" s="521"/>
      <c r="BD136" s="521"/>
      <c r="BE136" s="521"/>
    </row>
    <row r="137" spans="1:57" ht="16" thickBot="1">
      <c r="A137" s="536"/>
      <c r="B137" s="555"/>
      <c r="C137" s="544"/>
      <c r="D137" s="558"/>
      <c r="E137" s="530"/>
      <c r="F137" s="544"/>
      <c r="G137" s="471"/>
      <c r="H137" s="503"/>
      <c r="I137" s="500"/>
      <c r="J137" s="562"/>
      <c r="K137" s="563"/>
      <c r="L137" s="453"/>
      <c r="M137" s="483"/>
      <c r="N137" s="517"/>
      <c r="O137" s="486"/>
      <c r="P137" s="508"/>
      <c r="Q137" s="511"/>
      <c r="R137" s="511"/>
      <c r="S137" s="511"/>
      <c r="T137" s="511"/>
      <c r="U137" s="511"/>
      <c r="V137" s="511"/>
      <c r="W137" s="511"/>
      <c r="X137" s="511"/>
      <c r="Y137" s="508"/>
      <c r="Z137" s="527"/>
      <c r="AA137" s="530"/>
      <c r="AB137" s="538"/>
      <c r="AC137" s="505"/>
      <c r="AD137" s="505"/>
      <c r="AE137" s="453"/>
      <c r="AF137" s="502"/>
      <c r="AG137" s="502"/>
      <c r="AH137" s="453"/>
      <c r="AI137" s="541"/>
      <c r="AJ137" s="543"/>
      <c r="AK137" s="544"/>
      <c r="AL137" s="544"/>
      <c r="AM137" s="502"/>
      <c r="AN137" s="524"/>
      <c r="AO137" s="533"/>
      <c r="AP137" s="511"/>
      <c r="AQ137" s="511"/>
      <c r="AR137" s="511"/>
      <c r="AS137" s="511"/>
      <c r="AT137" s="511"/>
      <c r="AU137" s="511"/>
      <c r="AV137" s="511"/>
      <c r="AW137" s="511"/>
      <c r="AX137" s="511"/>
      <c r="AY137" s="511"/>
      <c r="AZ137" s="511"/>
      <c r="BA137" s="521"/>
      <c r="BB137" s="521"/>
      <c r="BC137" s="521"/>
      <c r="BD137" s="521"/>
      <c r="BE137" s="521"/>
    </row>
    <row r="138" spans="1:57" ht="16" thickBot="1">
      <c r="A138" s="536"/>
      <c r="B138" s="555"/>
      <c r="C138" s="544"/>
      <c r="D138" s="559"/>
      <c r="E138" s="531"/>
      <c r="F138" s="544"/>
      <c r="G138" s="471"/>
      <c r="H138" s="503" t="s">
        <v>232</v>
      </c>
      <c r="I138" s="452" t="s">
        <v>68</v>
      </c>
      <c r="J138" s="562"/>
      <c r="K138" s="563"/>
      <c r="L138" s="453"/>
      <c r="M138" s="483"/>
      <c r="N138" s="517"/>
      <c r="O138" s="486"/>
      <c r="P138" s="509"/>
      <c r="Q138" s="512"/>
      <c r="R138" s="512"/>
      <c r="S138" s="511"/>
      <c r="T138" s="511"/>
      <c r="U138" s="511"/>
      <c r="V138" s="511"/>
      <c r="W138" s="511"/>
      <c r="X138" s="511"/>
      <c r="Y138" s="508"/>
      <c r="Z138" s="527"/>
      <c r="AA138" s="530"/>
      <c r="AB138" s="538"/>
      <c r="AC138" s="506"/>
      <c r="AD138" s="506"/>
      <c r="AE138" s="453"/>
      <c r="AF138" s="502"/>
      <c r="AG138" s="502"/>
      <c r="AH138" s="453"/>
      <c r="AI138" s="541"/>
      <c r="AJ138" s="543"/>
      <c r="AK138" s="544"/>
      <c r="AL138" s="544"/>
      <c r="AM138" s="502"/>
      <c r="AN138" s="524"/>
      <c r="AO138" s="533"/>
      <c r="AP138" s="511"/>
      <c r="AQ138" s="511"/>
      <c r="AR138" s="511"/>
      <c r="AS138" s="511"/>
      <c r="AT138" s="511"/>
      <c r="AU138" s="511"/>
      <c r="AV138" s="511"/>
      <c r="AW138" s="511"/>
      <c r="AX138" s="511"/>
      <c r="AY138" s="511"/>
      <c r="AZ138" s="511"/>
      <c r="BA138" s="521"/>
      <c r="BB138" s="521"/>
      <c r="BC138" s="521"/>
      <c r="BD138" s="521"/>
      <c r="BE138" s="521"/>
    </row>
    <row r="139" spans="1:57" ht="15" customHeight="1">
      <c r="A139" s="536"/>
      <c r="B139" s="555"/>
      <c r="C139" s="544"/>
      <c r="D139" s="501"/>
      <c r="E139" s="502"/>
      <c r="F139" s="502"/>
      <c r="G139" s="471"/>
      <c r="H139" s="503"/>
      <c r="I139" s="453"/>
      <c r="J139" s="562"/>
      <c r="K139" s="563"/>
      <c r="L139" s="453"/>
      <c r="M139" s="483"/>
      <c r="N139" s="517"/>
      <c r="O139" s="486"/>
      <c r="P139" s="507" t="s">
        <v>229</v>
      </c>
      <c r="Q139" s="510" t="s">
        <v>85</v>
      </c>
      <c r="R139" s="510">
        <f>+IFERROR(VLOOKUP(Q139,[5]DATOS!$E$2:$F$17,2,FALSE),"")</f>
        <v>15</v>
      </c>
      <c r="S139" s="511"/>
      <c r="T139" s="511"/>
      <c r="U139" s="511"/>
      <c r="V139" s="511"/>
      <c r="W139" s="511"/>
      <c r="X139" s="511"/>
      <c r="Y139" s="508"/>
      <c r="Z139" s="527"/>
      <c r="AA139" s="530"/>
      <c r="AB139" s="538"/>
      <c r="AC139" s="504" t="s">
        <v>95</v>
      </c>
      <c r="AD139" s="504" t="s">
        <v>96</v>
      </c>
      <c r="AE139" s="453"/>
      <c r="AF139" s="194"/>
      <c r="AG139" s="502"/>
      <c r="AH139" s="453"/>
      <c r="AI139" s="541"/>
      <c r="AJ139" s="543"/>
      <c r="AK139" s="544"/>
      <c r="AL139" s="544"/>
      <c r="AM139" s="502"/>
      <c r="AN139" s="524"/>
      <c r="AO139" s="533"/>
      <c r="AP139" s="511"/>
      <c r="AQ139" s="511"/>
      <c r="AR139" s="511"/>
      <c r="AS139" s="511"/>
      <c r="AT139" s="511"/>
      <c r="AU139" s="511"/>
      <c r="AV139" s="511"/>
      <c r="AW139" s="511"/>
      <c r="AX139" s="511"/>
      <c r="AY139" s="511"/>
      <c r="AZ139" s="511"/>
      <c r="BA139" s="521"/>
      <c r="BB139" s="521"/>
      <c r="BC139" s="521"/>
      <c r="BD139" s="521"/>
      <c r="BE139" s="521"/>
    </row>
    <row r="140" spans="1:57" ht="16" thickBot="1">
      <c r="A140" s="536"/>
      <c r="B140" s="555"/>
      <c r="C140" s="544"/>
      <c r="D140" s="501"/>
      <c r="E140" s="502"/>
      <c r="F140" s="502"/>
      <c r="G140" s="471"/>
      <c r="H140" s="503"/>
      <c r="I140" s="500"/>
      <c r="J140" s="562"/>
      <c r="K140" s="563"/>
      <c r="L140" s="453"/>
      <c r="M140" s="483"/>
      <c r="N140" s="517"/>
      <c r="O140" s="486"/>
      <c r="P140" s="508"/>
      <c r="Q140" s="511"/>
      <c r="R140" s="511"/>
      <c r="S140" s="511"/>
      <c r="T140" s="511"/>
      <c r="U140" s="511"/>
      <c r="V140" s="511"/>
      <c r="W140" s="511"/>
      <c r="X140" s="511"/>
      <c r="Y140" s="508"/>
      <c r="Z140" s="527"/>
      <c r="AA140" s="530"/>
      <c r="AB140" s="538"/>
      <c r="AC140" s="505"/>
      <c r="AD140" s="505"/>
      <c r="AE140" s="453"/>
      <c r="AF140" s="194"/>
      <c r="AG140" s="502"/>
      <c r="AH140" s="453"/>
      <c r="AI140" s="541"/>
      <c r="AJ140" s="543"/>
      <c r="AK140" s="544"/>
      <c r="AL140" s="544"/>
      <c r="AM140" s="502"/>
      <c r="AN140" s="524"/>
      <c r="AO140" s="533"/>
      <c r="AP140" s="511"/>
      <c r="AQ140" s="511"/>
      <c r="AR140" s="511"/>
      <c r="AS140" s="511"/>
      <c r="AT140" s="511"/>
      <c r="AU140" s="511"/>
      <c r="AV140" s="511"/>
      <c r="AW140" s="511"/>
      <c r="AX140" s="511"/>
      <c r="AY140" s="511"/>
      <c r="AZ140" s="511"/>
      <c r="BA140" s="521"/>
      <c r="BB140" s="521"/>
      <c r="BC140" s="521"/>
      <c r="BD140" s="521"/>
      <c r="BE140" s="521"/>
    </row>
    <row r="141" spans="1:57">
      <c r="A141" s="536"/>
      <c r="B141" s="555"/>
      <c r="C141" s="544"/>
      <c r="D141" s="501"/>
      <c r="E141" s="502"/>
      <c r="F141" s="502"/>
      <c r="G141" s="471"/>
      <c r="H141" s="503" t="s">
        <v>230</v>
      </c>
      <c r="I141" s="452" t="s">
        <v>68</v>
      </c>
      <c r="J141" s="562"/>
      <c r="K141" s="563"/>
      <c r="L141" s="453"/>
      <c r="M141" s="483"/>
      <c r="N141" s="517"/>
      <c r="O141" s="486"/>
      <c r="P141" s="508"/>
      <c r="Q141" s="511"/>
      <c r="R141" s="511"/>
      <c r="S141" s="511"/>
      <c r="T141" s="511"/>
      <c r="U141" s="511"/>
      <c r="V141" s="511"/>
      <c r="W141" s="511"/>
      <c r="X141" s="511"/>
      <c r="Y141" s="508"/>
      <c r="Z141" s="527"/>
      <c r="AA141" s="530"/>
      <c r="AB141" s="538"/>
      <c r="AC141" s="505"/>
      <c r="AD141" s="505"/>
      <c r="AE141" s="453"/>
      <c r="AF141" s="194"/>
      <c r="AG141" s="502"/>
      <c r="AH141" s="453"/>
      <c r="AI141" s="541"/>
      <c r="AJ141" s="543"/>
      <c r="AK141" s="544"/>
      <c r="AL141" s="544"/>
      <c r="AM141" s="502"/>
      <c r="AN141" s="524"/>
      <c r="AO141" s="533"/>
      <c r="AP141" s="511"/>
      <c r="AQ141" s="511"/>
      <c r="AR141" s="511"/>
      <c r="AS141" s="511"/>
      <c r="AT141" s="511"/>
      <c r="AU141" s="511"/>
      <c r="AV141" s="511"/>
      <c r="AW141" s="511"/>
      <c r="AX141" s="511"/>
      <c r="AY141" s="511"/>
      <c r="AZ141" s="511"/>
      <c r="BA141" s="521"/>
      <c r="BB141" s="521"/>
      <c r="BC141" s="521"/>
      <c r="BD141" s="521"/>
      <c r="BE141" s="521"/>
    </row>
    <row r="142" spans="1:57">
      <c r="A142" s="536"/>
      <c r="B142" s="555"/>
      <c r="C142" s="544"/>
      <c r="D142" s="501"/>
      <c r="E142" s="502"/>
      <c r="F142" s="502"/>
      <c r="G142" s="471"/>
      <c r="H142" s="503"/>
      <c r="I142" s="453"/>
      <c r="J142" s="562"/>
      <c r="K142" s="563"/>
      <c r="L142" s="453"/>
      <c r="M142" s="483"/>
      <c r="N142" s="517"/>
      <c r="O142" s="486"/>
      <c r="P142" s="509"/>
      <c r="Q142" s="512"/>
      <c r="R142" s="512"/>
      <c r="S142" s="511"/>
      <c r="T142" s="511"/>
      <c r="U142" s="511"/>
      <c r="V142" s="511"/>
      <c r="W142" s="511"/>
      <c r="X142" s="511"/>
      <c r="Y142" s="508"/>
      <c r="Z142" s="527"/>
      <c r="AA142" s="530"/>
      <c r="AB142" s="538"/>
      <c r="AC142" s="505"/>
      <c r="AD142" s="505"/>
      <c r="AE142" s="453"/>
      <c r="AF142" s="194"/>
      <c r="AG142" s="502"/>
      <c r="AH142" s="453"/>
      <c r="AI142" s="541"/>
      <c r="AJ142" s="543"/>
      <c r="AK142" s="544"/>
      <c r="AL142" s="544"/>
      <c r="AM142" s="502"/>
      <c r="AN142" s="524"/>
      <c r="AO142" s="533"/>
      <c r="AP142" s="511"/>
      <c r="AQ142" s="511"/>
      <c r="AR142" s="511"/>
      <c r="AS142" s="511"/>
      <c r="AT142" s="511"/>
      <c r="AU142" s="511"/>
      <c r="AV142" s="511"/>
      <c r="AW142" s="511"/>
      <c r="AX142" s="511"/>
      <c r="AY142" s="511"/>
      <c r="AZ142" s="511"/>
      <c r="BA142" s="521"/>
      <c r="BB142" s="521"/>
      <c r="BC142" s="521"/>
      <c r="BD142" s="521"/>
      <c r="BE142" s="521"/>
    </row>
    <row r="143" spans="1:57">
      <c r="A143" s="536"/>
      <c r="B143" s="555"/>
      <c r="C143" s="544"/>
      <c r="D143" s="501"/>
      <c r="E143" s="502"/>
      <c r="F143" s="502"/>
      <c r="G143" s="471"/>
      <c r="H143" s="503"/>
      <c r="I143" s="453"/>
      <c r="J143" s="562"/>
      <c r="K143" s="563"/>
      <c r="L143" s="453"/>
      <c r="M143" s="483"/>
      <c r="N143" s="517"/>
      <c r="O143" s="486"/>
      <c r="P143" s="507" t="s">
        <v>228</v>
      </c>
      <c r="Q143" s="507" t="s">
        <v>98</v>
      </c>
      <c r="R143" s="510">
        <f>+IFERROR(VLOOKUP(Q143,[5]DATOS!$E$2:$F$17,2,FALSE),"")</f>
        <v>15</v>
      </c>
      <c r="S143" s="511"/>
      <c r="T143" s="511"/>
      <c r="U143" s="511"/>
      <c r="V143" s="511"/>
      <c r="W143" s="511"/>
      <c r="X143" s="511"/>
      <c r="Y143" s="508"/>
      <c r="Z143" s="527"/>
      <c r="AA143" s="530"/>
      <c r="AB143" s="538"/>
      <c r="AC143" s="505"/>
      <c r="AD143" s="505"/>
      <c r="AE143" s="454"/>
      <c r="AF143" s="194"/>
      <c r="AG143" s="502"/>
      <c r="AH143" s="453"/>
      <c r="AI143" s="541"/>
      <c r="AJ143" s="543"/>
      <c r="AK143" s="544"/>
      <c r="AL143" s="544"/>
      <c r="AM143" s="502"/>
      <c r="AN143" s="524"/>
      <c r="AO143" s="533"/>
      <c r="AP143" s="511"/>
      <c r="AQ143" s="511"/>
      <c r="AR143" s="511"/>
      <c r="AS143" s="511"/>
      <c r="AT143" s="511"/>
      <c r="AU143" s="511"/>
      <c r="AV143" s="511"/>
      <c r="AW143" s="511"/>
      <c r="AX143" s="511"/>
      <c r="AY143" s="511"/>
      <c r="AZ143" s="511"/>
      <c r="BA143" s="521"/>
      <c r="BB143" s="521"/>
      <c r="BC143" s="521"/>
      <c r="BD143" s="521"/>
      <c r="BE143" s="521"/>
    </row>
    <row r="144" spans="1:57" ht="16" thickBot="1">
      <c r="A144" s="536"/>
      <c r="B144" s="555"/>
      <c r="C144" s="544"/>
      <c r="D144" s="501"/>
      <c r="E144" s="502"/>
      <c r="F144" s="502"/>
      <c r="G144" s="471"/>
      <c r="H144" s="503"/>
      <c r="I144" s="500"/>
      <c r="J144" s="562"/>
      <c r="K144" s="563"/>
      <c r="L144" s="453"/>
      <c r="M144" s="483"/>
      <c r="N144" s="517"/>
      <c r="O144" s="486"/>
      <c r="P144" s="508"/>
      <c r="Q144" s="508"/>
      <c r="R144" s="511"/>
      <c r="S144" s="511"/>
      <c r="T144" s="511"/>
      <c r="U144" s="511"/>
      <c r="V144" s="511"/>
      <c r="W144" s="511"/>
      <c r="X144" s="511"/>
      <c r="Y144" s="508"/>
      <c r="Z144" s="527"/>
      <c r="AA144" s="530"/>
      <c r="AB144" s="538"/>
      <c r="AC144" s="505"/>
      <c r="AD144" s="505"/>
      <c r="AE144" s="103"/>
      <c r="AF144" s="194"/>
      <c r="AG144" s="502"/>
      <c r="AH144" s="453"/>
      <c r="AI144" s="541"/>
      <c r="AJ144" s="543"/>
      <c r="AK144" s="544"/>
      <c r="AL144" s="544"/>
      <c r="AM144" s="502"/>
      <c r="AN144" s="524"/>
      <c r="AO144" s="533"/>
      <c r="AP144" s="511"/>
      <c r="AQ144" s="511"/>
      <c r="AR144" s="511"/>
      <c r="AS144" s="511"/>
      <c r="AT144" s="511"/>
      <c r="AU144" s="511"/>
      <c r="AV144" s="511"/>
      <c r="AW144" s="511"/>
      <c r="AX144" s="511"/>
      <c r="AY144" s="511"/>
      <c r="AZ144" s="511"/>
      <c r="BA144" s="521"/>
      <c r="BB144" s="521"/>
      <c r="BC144" s="521"/>
      <c r="BD144" s="521"/>
      <c r="BE144" s="521"/>
    </row>
    <row r="145" spans="1:57">
      <c r="A145" s="536"/>
      <c r="B145" s="555"/>
      <c r="C145" s="544"/>
      <c r="D145" s="501"/>
      <c r="E145" s="502"/>
      <c r="F145" s="502"/>
      <c r="G145" s="471"/>
      <c r="H145" s="503" t="s">
        <v>227</v>
      </c>
      <c r="I145" s="452" t="s">
        <v>68</v>
      </c>
      <c r="J145" s="562"/>
      <c r="K145" s="563"/>
      <c r="L145" s="453"/>
      <c r="M145" s="483"/>
      <c r="N145" s="517"/>
      <c r="O145" s="486"/>
      <c r="P145" s="508"/>
      <c r="Q145" s="508"/>
      <c r="R145" s="511"/>
      <c r="S145" s="511"/>
      <c r="T145" s="511"/>
      <c r="U145" s="511"/>
      <c r="V145" s="511"/>
      <c r="W145" s="511"/>
      <c r="X145" s="511"/>
      <c r="Y145" s="508"/>
      <c r="Z145" s="527"/>
      <c r="AA145" s="530"/>
      <c r="AB145" s="538"/>
      <c r="AC145" s="505"/>
      <c r="AD145" s="505"/>
      <c r="AE145" s="103"/>
      <c r="AF145" s="194"/>
      <c r="AG145" s="502"/>
      <c r="AH145" s="453"/>
      <c r="AI145" s="541"/>
      <c r="AJ145" s="543"/>
      <c r="AK145" s="544"/>
      <c r="AL145" s="544"/>
      <c r="AM145" s="502"/>
      <c r="AN145" s="524"/>
      <c r="AO145" s="533"/>
      <c r="AP145" s="511"/>
      <c r="AQ145" s="511"/>
      <c r="AR145" s="511"/>
      <c r="AS145" s="511"/>
      <c r="AT145" s="511"/>
      <c r="AU145" s="511"/>
      <c r="AV145" s="511"/>
      <c r="AW145" s="511"/>
      <c r="AX145" s="511"/>
      <c r="AY145" s="511"/>
      <c r="AZ145" s="511"/>
      <c r="BA145" s="521"/>
      <c r="BB145" s="521"/>
      <c r="BC145" s="521"/>
      <c r="BD145" s="521"/>
      <c r="BE145" s="521"/>
    </row>
    <row r="146" spans="1:57">
      <c r="A146" s="536"/>
      <c r="B146" s="555"/>
      <c r="C146" s="544"/>
      <c r="D146" s="501"/>
      <c r="E146" s="502"/>
      <c r="F146" s="502"/>
      <c r="G146" s="471"/>
      <c r="H146" s="503"/>
      <c r="I146" s="453"/>
      <c r="J146" s="562"/>
      <c r="K146" s="563"/>
      <c r="L146" s="453"/>
      <c r="M146" s="483"/>
      <c r="N146" s="517"/>
      <c r="O146" s="486"/>
      <c r="P146" s="509"/>
      <c r="Q146" s="509"/>
      <c r="R146" s="512"/>
      <c r="S146" s="511"/>
      <c r="T146" s="511"/>
      <c r="U146" s="511"/>
      <c r="V146" s="511"/>
      <c r="W146" s="511"/>
      <c r="X146" s="511"/>
      <c r="Y146" s="508"/>
      <c r="Z146" s="527"/>
      <c r="AA146" s="530"/>
      <c r="AB146" s="538"/>
      <c r="AC146" s="505"/>
      <c r="AD146" s="505"/>
      <c r="AE146" s="103"/>
      <c r="AF146" s="194"/>
      <c r="AG146" s="502"/>
      <c r="AH146" s="453"/>
      <c r="AI146" s="541"/>
      <c r="AJ146" s="543"/>
      <c r="AK146" s="544"/>
      <c r="AL146" s="544"/>
      <c r="AM146" s="502"/>
      <c r="AN146" s="524"/>
      <c r="AO146" s="533"/>
      <c r="AP146" s="511"/>
      <c r="AQ146" s="511"/>
      <c r="AR146" s="511"/>
      <c r="AS146" s="511"/>
      <c r="AT146" s="511"/>
      <c r="AU146" s="511"/>
      <c r="AV146" s="511"/>
      <c r="AW146" s="511"/>
      <c r="AX146" s="511"/>
      <c r="AY146" s="511"/>
      <c r="AZ146" s="511"/>
      <c r="BA146" s="521"/>
      <c r="BB146" s="521"/>
      <c r="BC146" s="521"/>
      <c r="BD146" s="521"/>
      <c r="BE146" s="521"/>
    </row>
    <row r="147" spans="1:57">
      <c r="A147" s="536"/>
      <c r="B147" s="555"/>
      <c r="C147" s="544"/>
      <c r="D147" s="501"/>
      <c r="E147" s="502"/>
      <c r="F147" s="502"/>
      <c r="G147" s="471"/>
      <c r="H147" s="503"/>
      <c r="I147" s="453"/>
      <c r="J147" s="562"/>
      <c r="K147" s="563"/>
      <c r="L147" s="453"/>
      <c r="M147" s="483"/>
      <c r="N147" s="517"/>
      <c r="O147" s="486"/>
      <c r="P147" s="507" t="s">
        <v>226</v>
      </c>
      <c r="Q147" s="510" t="s">
        <v>87</v>
      </c>
      <c r="R147" s="510">
        <f>+IFERROR(VLOOKUP(Q147,[5]DATOS!$E$2:$F$17,2,FALSE),"")</f>
        <v>10</v>
      </c>
      <c r="S147" s="511"/>
      <c r="T147" s="511"/>
      <c r="U147" s="511"/>
      <c r="V147" s="511"/>
      <c r="W147" s="511"/>
      <c r="X147" s="511"/>
      <c r="Y147" s="508"/>
      <c r="Z147" s="527"/>
      <c r="AA147" s="530"/>
      <c r="AB147" s="538"/>
      <c r="AC147" s="505"/>
      <c r="AD147" s="505"/>
      <c r="AE147" s="103"/>
      <c r="AF147" s="194"/>
      <c r="AG147" s="502"/>
      <c r="AH147" s="453"/>
      <c r="AI147" s="541"/>
      <c r="AJ147" s="543"/>
      <c r="AK147" s="544"/>
      <c r="AL147" s="544"/>
      <c r="AM147" s="502"/>
      <c r="AN147" s="524"/>
      <c r="AO147" s="533"/>
      <c r="AP147" s="511"/>
      <c r="AQ147" s="511"/>
      <c r="AR147" s="511"/>
      <c r="AS147" s="511"/>
      <c r="AT147" s="511"/>
      <c r="AU147" s="511"/>
      <c r="AV147" s="511"/>
      <c r="AW147" s="511"/>
      <c r="AX147" s="511"/>
      <c r="AY147" s="511"/>
      <c r="AZ147" s="511"/>
      <c r="BA147" s="521"/>
      <c r="BB147" s="521"/>
      <c r="BC147" s="521"/>
      <c r="BD147" s="521"/>
      <c r="BE147" s="521"/>
    </row>
    <row r="148" spans="1:57" ht="16" thickBot="1">
      <c r="A148" s="536"/>
      <c r="B148" s="555"/>
      <c r="C148" s="544"/>
      <c r="D148" s="501"/>
      <c r="E148" s="502"/>
      <c r="F148" s="502"/>
      <c r="G148" s="471"/>
      <c r="H148" s="503"/>
      <c r="I148" s="500"/>
      <c r="J148" s="562"/>
      <c r="K148" s="563"/>
      <c r="L148" s="453"/>
      <c r="M148" s="483"/>
      <c r="N148" s="517"/>
      <c r="O148" s="486"/>
      <c r="P148" s="508"/>
      <c r="Q148" s="511"/>
      <c r="R148" s="511"/>
      <c r="S148" s="511"/>
      <c r="T148" s="511"/>
      <c r="U148" s="511"/>
      <c r="V148" s="511"/>
      <c r="W148" s="511"/>
      <c r="X148" s="511"/>
      <c r="Y148" s="508"/>
      <c r="Z148" s="527"/>
      <c r="AA148" s="530"/>
      <c r="AB148" s="538"/>
      <c r="AC148" s="505"/>
      <c r="AD148" s="505"/>
      <c r="AE148" s="103"/>
      <c r="AF148" s="194"/>
      <c r="AG148" s="502"/>
      <c r="AH148" s="453"/>
      <c r="AI148" s="541"/>
      <c r="AJ148" s="543"/>
      <c r="AK148" s="544"/>
      <c r="AL148" s="544"/>
      <c r="AM148" s="502"/>
      <c r="AN148" s="524"/>
      <c r="AO148" s="533"/>
      <c r="AP148" s="511"/>
      <c r="AQ148" s="511"/>
      <c r="AR148" s="511"/>
      <c r="AS148" s="511"/>
      <c r="AT148" s="511"/>
      <c r="AU148" s="511"/>
      <c r="AV148" s="511"/>
      <c r="AW148" s="511"/>
      <c r="AX148" s="511"/>
      <c r="AY148" s="511"/>
      <c r="AZ148" s="511"/>
      <c r="BA148" s="521"/>
      <c r="BB148" s="521"/>
      <c r="BC148" s="521"/>
      <c r="BD148" s="521"/>
      <c r="BE148" s="521"/>
    </row>
    <row r="149" spans="1:57">
      <c r="A149" s="536"/>
      <c r="B149" s="555"/>
      <c r="C149" s="544"/>
      <c r="D149" s="501"/>
      <c r="E149" s="502"/>
      <c r="F149" s="502"/>
      <c r="G149" s="471"/>
      <c r="H149" s="503" t="s">
        <v>225</v>
      </c>
      <c r="I149" s="452" t="s">
        <v>68</v>
      </c>
      <c r="J149" s="562"/>
      <c r="K149" s="563"/>
      <c r="L149" s="453"/>
      <c r="M149" s="483"/>
      <c r="N149" s="517"/>
      <c r="O149" s="486"/>
      <c r="P149" s="508"/>
      <c r="Q149" s="511"/>
      <c r="R149" s="511"/>
      <c r="S149" s="511"/>
      <c r="T149" s="511"/>
      <c r="U149" s="511"/>
      <c r="V149" s="511"/>
      <c r="W149" s="511"/>
      <c r="X149" s="511"/>
      <c r="Y149" s="508"/>
      <c r="Z149" s="527"/>
      <c r="AA149" s="530"/>
      <c r="AB149" s="538"/>
      <c r="AC149" s="505"/>
      <c r="AD149" s="505"/>
      <c r="AE149" s="103"/>
      <c r="AF149" s="194"/>
      <c r="AG149" s="502"/>
      <c r="AH149" s="453"/>
      <c r="AI149" s="541"/>
      <c r="AJ149" s="543"/>
      <c r="AK149" s="544"/>
      <c r="AL149" s="544"/>
      <c r="AM149" s="502"/>
      <c r="AN149" s="524"/>
      <c r="AO149" s="533"/>
      <c r="AP149" s="511"/>
      <c r="AQ149" s="511"/>
      <c r="AR149" s="511"/>
      <c r="AS149" s="511"/>
      <c r="AT149" s="511"/>
      <c r="AU149" s="511"/>
      <c r="AV149" s="511"/>
      <c r="AW149" s="511"/>
      <c r="AX149" s="511"/>
      <c r="AY149" s="511"/>
      <c r="AZ149" s="511"/>
      <c r="BA149" s="521"/>
      <c r="BB149" s="521"/>
      <c r="BC149" s="521"/>
      <c r="BD149" s="521"/>
      <c r="BE149" s="521"/>
    </row>
    <row r="150" spans="1:57" ht="16" thickBot="1">
      <c r="A150" s="536"/>
      <c r="B150" s="555"/>
      <c r="C150" s="544"/>
      <c r="D150" s="501"/>
      <c r="E150" s="502"/>
      <c r="F150" s="502"/>
      <c r="G150" s="471"/>
      <c r="H150" s="503"/>
      <c r="I150" s="500"/>
      <c r="J150" s="562"/>
      <c r="K150" s="563"/>
      <c r="L150" s="453"/>
      <c r="M150" s="483"/>
      <c r="N150" s="517"/>
      <c r="O150" s="486"/>
      <c r="P150" s="508"/>
      <c r="Q150" s="511"/>
      <c r="R150" s="511"/>
      <c r="S150" s="511"/>
      <c r="T150" s="511"/>
      <c r="U150" s="511"/>
      <c r="V150" s="511"/>
      <c r="W150" s="511"/>
      <c r="X150" s="511"/>
      <c r="Y150" s="508"/>
      <c r="Z150" s="527"/>
      <c r="AA150" s="530"/>
      <c r="AB150" s="538"/>
      <c r="AC150" s="505"/>
      <c r="AD150" s="505"/>
      <c r="AE150" s="103"/>
      <c r="AF150" s="194"/>
      <c r="AG150" s="502"/>
      <c r="AH150" s="453"/>
      <c r="AI150" s="541"/>
      <c r="AJ150" s="543"/>
      <c r="AK150" s="544"/>
      <c r="AL150" s="544"/>
      <c r="AM150" s="502"/>
      <c r="AN150" s="524"/>
      <c r="AO150" s="533"/>
      <c r="AP150" s="511"/>
      <c r="AQ150" s="511"/>
      <c r="AR150" s="511"/>
      <c r="AS150" s="511"/>
      <c r="AT150" s="511"/>
      <c r="AU150" s="511"/>
      <c r="AV150" s="511"/>
      <c r="AW150" s="511"/>
      <c r="AX150" s="511"/>
      <c r="AY150" s="511"/>
      <c r="AZ150" s="511"/>
      <c r="BA150" s="521"/>
      <c r="BB150" s="521"/>
      <c r="BC150" s="521"/>
      <c r="BD150" s="521"/>
      <c r="BE150" s="521"/>
    </row>
    <row r="151" spans="1:57">
      <c r="A151" s="536"/>
      <c r="B151" s="555"/>
      <c r="C151" s="544"/>
      <c r="D151" s="501"/>
      <c r="E151" s="502"/>
      <c r="F151" s="502"/>
      <c r="G151" s="471"/>
      <c r="H151" s="503" t="s">
        <v>224</v>
      </c>
      <c r="I151" s="452" t="s">
        <v>586</v>
      </c>
      <c r="J151" s="562"/>
      <c r="K151" s="563"/>
      <c r="L151" s="453"/>
      <c r="M151" s="483"/>
      <c r="N151" s="517"/>
      <c r="O151" s="486"/>
      <c r="P151" s="508"/>
      <c r="Q151" s="511"/>
      <c r="R151" s="511"/>
      <c r="S151" s="511"/>
      <c r="T151" s="511"/>
      <c r="U151" s="511"/>
      <c r="V151" s="511"/>
      <c r="W151" s="511"/>
      <c r="X151" s="511"/>
      <c r="Y151" s="508"/>
      <c r="Z151" s="527"/>
      <c r="AA151" s="530"/>
      <c r="AB151" s="538"/>
      <c r="AC151" s="505"/>
      <c r="AD151" s="505"/>
      <c r="AE151" s="103"/>
      <c r="AF151" s="194"/>
      <c r="AG151" s="502"/>
      <c r="AH151" s="453"/>
      <c r="AI151" s="541"/>
      <c r="AJ151" s="543"/>
      <c r="AK151" s="544"/>
      <c r="AL151" s="544"/>
      <c r="AM151" s="502"/>
      <c r="AN151" s="524"/>
      <c r="AO151" s="533"/>
      <c r="AP151" s="511"/>
      <c r="AQ151" s="511"/>
      <c r="AR151" s="511"/>
      <c r="AS151" s="511"/>
      <c r="AT151" s="511"/>
      <c r="AU151" s="511"/>
      <c r="AV151" s="511"/>
      <c r="AW151" s="511"/>
      <c r="AX151" s="511"/>
      <c r="AY151" s="511"/>
      <c r="AZ151" s="511"/>
      <c r="BA151" s="521"/>
      <c r="BB151" s="521"/>
      <c r="BC151" s="521"/>
      <c r="BD151" s="521"/>
      <c r="BE151" s="521"/>
    </row>
    <row r="152" spans="1:57" ht="16" thickBot="1">
      <c r="A152" s="536"/>
      <c r="B152" s="555"/>
      <c r="C152" s="544"/>
      <c r="D152" s="501"/>
      <c r="E152" s="502"/>
      <c r="F152" s="502"/>
      <c r="G152" s="471"/>
      <c r="H152" s="503"/>
      <c r="I152" s="500"/>
      <c r="J152" s="562"/>
      <c r="K152" s="563"/>
      <c r="L152" s="453"/>
      <c r="M152" s="483"/>
      <c r="N152" s="517"/>
      <c r="O152" s="486"/>
      <c r="P152" s="508"/>
      <c r="Q152" s="511"/>
      <c r="R152" s="511"/>
      <c r="S152" s="511"/>
      <c r="T152" s="511"/>
      <c r="U152" s="511"/>
      <c r="V152" s="511"/>
      <c r="W152" s="511"/>
      <c r="X152" s="511"/>
      <c r="Y152" s="508"/>
      <c r="Z152" s="527"/>
      <c r="AA152" s="530"/>
      <c r="AB152" s="538"/>
      <c r="AC152" s="505"/>
      <c r="AD152" s="505"/>
      <c r="AE152" s="103"/>
      <c r="AF152" s="194"/>
      <c r="AG152" s="502"/>
      <c r="AH152" s="453"/>
      <c r="AI152" s="541"/>
      <c r="AJ152" s="543"/>
      <c r="AK152" s="544"/>
      <c r="AL152" s="544"/>
      <c r="AM152" s="502"/>
      <c r="AN152" s="524"/>
      <c r="AO152" s="533"/>
      <c r="AP152" s="511"/>
      <c r="AQ152" s="511"/>
      <c r="AR152" s="511"/>
      <c r="AS152" s="511"/>
      <c r="AT152" s="511"/>
      <c r="AU152" s="511"/>
      <c r="AV152" s="511"/>
      <c r="AW152" s="511"/>
      <c r="AX152" s="511"/>
      <c r="AY152" s="511"/>
      <c r="AZ152" s="511"/>
      <c r="BA152" s="521"/>
      <c r="BB152" s="521"/>
      <c r="BC152" s="521"/>
      <c r="BD152" s="521"/>
      <c r="BE152" s="521"/>
    </row>
    <row r="153" spans="1:57">
      <c r="A153" s="536"/>
      <c r="B153" s="555"/>
      <c r="C153" s="544"/>
      <c r="D153" s="501"/>
      <c r="E153" s="502"/>
      <c r="F153" s="502"/>
      <c r="G153" s="471"/>
      <c r="H153" s="503" t="s">
        <v>223</v>
      </c>
      <c r="I153" s="452" t="s">
        <v>586</v>
      </c>
      <c r="J153" s="562"/>
      <c r="K153" s="563"/>
      <c r="L153" s="453"/>
      <c r="M153" s="483"/>
      <c r="N153" s="517"/>
      <c r="O153" s="486"/>
      <c r="P153" s="508"/>
      <c r="Q153" s="511"/>
      <c r="R153" s="511"/>
      <c r="S153" s="511"/>
      <c r="T153" s="511"/>
      <c r="U153" s="511"/>
      <c r="V153" s="511"/>
      <c r="W153" s="511"/>
      <c r="X153" s="511"/>
      <c r="Y153" s="508"/>
      <c r="Z153" s="527"/>
      <c r="AA153" s="530"/>
      <c r="AB153" s="538"/>
      <c r="AC153" s="505"/>
      <c r="AD153" s="505"/>
      <c r="AE153" s="103"/>
      <c r="AF153" s="194"/>
      <c r="AG153" s="502"/>
      <c r="AH153" s="453"/>
      <c r="AI153" s="541"/>
      <c r="AJ153" s="543"/>
      <c r="AK153" s="544"/>
      <c r="AL153" s="544"/>
      <c r="AM153" s="502"/>
      <c r="AN153" s="524"/>
      <c r="AO153" s="533"/>
      <c r="AP153" s="511"/>
      <c r="AQ153" s="511"/>
      <c r="AR153" s="511"/>
      <c r="AS153" s="511"/>
      <c r="AT153" s="511"/>
      <c r="AU153" s="511"/>
      <c r="AV153" s="511"/>
      <c r="AW153" s="511"/>
      <c r="AX153" s="511"/>
      <c r="AY153" s="511"/>
      <c r="AZ153" s="511"/>
      <c r="BA153" s="521"/>
      <c r="BB153" s="521"/>
      <c r="BC153" s="521"/>
      <c r="BD153" s="521"/>
      <c r="BE153" s="521"/>
    </row>
    <row r="154" spans="1:57">
      <c r="A154" s="536"/>
      <c r="B154" s="555"/>
      <c r="C154" s="544"/>
      <c r="D154" s="501"/>
      <c r="E154" s="502"/>
      <c r="F154" s="502"/>
      <c r="G154" s="471"/>
      <c r="H154" s="503"/>
      <c r="I154" s="453"/>
      <c r="J154" s="562"/>
      <c r="K154" s="563"/>
      <c r="L154" s="453"/>
      <c r="M154" s="483"/>
      <c r="N154" s="517"/>
      <c r="O154" s="486"/>
      <c r="P154" s="508"/>
      <c r="Q154" s="511"/>
      <c r="R154" s="511"/>
      <c r="S154" s="511"/>
      <c r="T154" s="511"/>
      <c r="U154" s="511"/>
      <c r="V154" s="511"/>
      <c r="W154" s="511"/>
      <c r="X154" s="511"/>
      <c r="Y154" s="508"/>
      <c r="Z154" s="527"/>
      <c r="AA154" s="530"/>
      <c r="AB154" s="538"/>
      <c r="AC154" s="505"/>
      <c r="AD154" s="505"/>
      <c r="AE154" s="103"/>
      <c r="AF154" s="194"/>
      <c r="AG154" s="502"/>
      <c r="AH154" s="453"/>
      <c r="AI154" s="541"/>
      <c r="AJ154" s="543"/>
      <c r="AK154" s="544"/>
      <c r="AL154" s="544"/>
      <c r="AM154" s="502"/>
      <c r="AN154" s="524"/>
      <c r="AO154" s="533"/>
      <c r="AP154" s="511"/>
      <c r="AQ154" s="511"/>
      <c r="AR154" s="511"/>
      <c r="AS154" s="511"/>
      <c r="AT154" s="511"/>
      <c r="AU154" s="511"/>
      <c r="AV154" s="511"/>
      <c r="AW154" s="511"/>
      <c r="AX154" s="511"/>
      <c r="AY154" s="511"/>
      <c r="AZ154" s="511"/>
      <c r="BA154" s="521"/>
      <c r="BB154" s="521"/>
      <c r="BC154" s="521"/>
      <c r="BD154" s="521"/>
      <c r="BE154" s="521"/>
    </row>
    <row r="155" spans="1:57" ht="16" thickBot="1">
      <c r="A155" s="536"/>
      <c r="B155" s="555"/>
      <c r="C155" s="544"/>
      <c r="D155" s="501"/>
      <c r="E155" s="502"/>
      <c r="F155" s="502"/>
      <c r="G155" s="471"/>
      <c r="H155" s="503"/>
      <c r="I155" s="500"/>
      <c r="J155" s="562"/>
      <c r="K155" s="563"/>
      <c r="L155" s="453"/>
      <c r="M155" s="483"/>
      <c r="N155" s="517"/>
      <c r="O155" s="486"/>
      <c r="P155" s="508"/>
      <c r="Q155" s="511"/>
      <c r="R155" s="511"/>
      <c r="S155" s="511"/>
      <c r="T155" s="511"/>
      <c r="U155" s="511"/>
      <c r="V155" s="511"/>
      <c r="W155" s="511"/>
      <c r="X155" s="511"/>
      <c r="Y155" s="508"/>
      <c r="Z155" s="527"/>
      <c r="AA155" s="530"/>
      <c r="AB155" s="538"/>
      <c r="AC155" s="505"/>
      <c r="AD155" s="505"/>
      <c r="AE155" s="103"/>
      <c r="AF155" s="194"/>
      <c r="AG155" s="502"/>
      <c r="AH155" s="453"/>
      <c r="AI155" s="541"/>
      <c r="AJ155" s="543"/>
      <c r="AK155" s="544"/>
      <c r="AL155" s="544"/>
      <c r="AM155" s="502"/>
      <c r="AN155" s="524"/>
      <c r="AO155" s="533"/>
      <c r="AP155" s="511"/>
      <c r="AQ155" s="511"/>
      <c r="AR155" s="511"/>
      <c r="AS155" s="511"/>
      <c r="AT155" s="511"/>
      <c r="AU155" s="511"/>
      <c r="AV155" s="511"/>
      <c r="AW155" s="511"/>
      <c r="AX155" s="511"/>
      <c r="AY155" s="511"/>
      <c r="AZ155" s="511"/>
      <c r="BA155" s="521"/>
      <c r="BB155" s="521"/>
      <c r="BC155" s="521"/>
      <c r="BD155" s="521"/>
      <c r="BE155" s="521"/>
    </row>
    <row r="156" spans="1:57">
      <c r="A156" s="536"/>
      <c r="B156" s="555"/>
      <c r="C156" s="544"/>
      <c r="D156" s="501"/>
      <c r="E156" s="502"/>
      <c r="F156" s="502"/>
      <c r="G156" s="471"/>
      <c r="H156" s="503" t="s">
        <v>222</v>
      </c>
      <c r="I156" s="452" t="s">
        <v>586</v>
      </c>
      <c r="J156" s="562"/>
      <c r="K156" s="563"/>
      <c r="L156" s="453"/>
      <c r="M156" s="483"/>
      <c r="N156" s="517"/>
      <c r="O156" s="486"/>
      <c r="P156" s="509"/>
      <c r="Q156" s="512"/>
      <c r="R156" s="512"/>
      <c r="S156" s="511"/>
      <c r="T156" s="511"/>
      <c r="U156" s="511"/>
      <c r="V156" s="511"/>
      <c r="W156" s="511"/>
      <c r="X156" s="511"/>
      <c r="Y156" s="508"/>
      <c r="Z156" s="527"/>
      <c r="AA156" s="530"/>
      <c r="AB156" s="538"/>
      <c r="AC156" s="505"/>
      <c r="AD156" s="505"/>
      <c r="AE156" s="103"/>
      <c r="AF156" s="194"/>
      <c r="AG156" s="502"/>
      <c r="AH156" s="453"/>
      <c r="AI156" s="541"/>
      <c r="AJ156" s="543"/>
      <c r="AK156" s="544"/>
      <c r="AL156" s="544"/>
      <c r="AM156" s="502"/>
      <c r="AN156" s="524"/>
      <c r="AO156" s="533"/>
      <c r="AP156" s="511"/>
      <c r="AQ156" s="511"/>
      <c r="AR156" s="511"/>
      <c r="AS156" s="511"/>
      <c r="AT156" s="511"/>
      <c r="AU156" s="511"/>
      <c r="AV156" s="511"/>
      <c r="AW156" s="511"/>
      <c r="AX156" s="511"/>
      <c r="AY156" s="511"/>
      <c r="AZ156" s="511"/>
      <c r="BA156" s="521"/>
      <c r="BB156" s="521"/>
      <c r="BC156" s="521"/>
      <c r="BD156" s="521"/>
      <c r="BE156" s="521"/>
    </row>
    <row r="157" spans="1:57">
      <c r="A157" s="536"/>
      <c r="B157" s="555"/>
      <c r="C157" s="544"/>
      <c r="D157" s="501"/>
      <c r="E157" s="502"/>
      <c r="F157" s="502"/>
      <c r="G157" s="471"/>
      <c r="H157" s="503"/>
      <c r="I157" s="453"/>
      <c r="J157" s="562"/>
      <c r="K157" s="563"/>
      <c r="L157" s="453"/>
      <c r="M157" s="483"/>
      <c r="N157" s="517"/>
      <c r="O157" s="486"/>
      <c r="P157" s="507"/>
      <c r="Q157" s="513"/>
      <c r="R157" s="510" t="str">
        <f>+IFERROR(VLOOKUP(#REF!,[5]DATOS!$E$2:$F$9,2,FALSE),"")</f>
        <v/>
      </c>
      <c r="S157" s="511"/>
      <c r="T157" s="511"/>
      <c r="U157" s="511"/>
      <c r="V157" s="511"/>
      <c r="W157" s="511"/>
      <c r="X157" s="511"/>
      <c r="Y157" s="508"/>
      <c r="Z157" s="527"/>
      <c r="AA157" s="530"/>
      <c r="AB157" s="538"/>
      <c r="AC157" s="505"/>
      <c r="AD157" s="505"/>
      <c r="AE157" s="103"/>
      <c r="AF157" s="194"/>
      <c r="AG157" s="502"/>
      <c r="AH157" s="453"/>
      <c r="AI157" s="541"/>
      <c r="AJ157" s="543"/>
      <c r="AK157" s="544"/>
      <c r="AL157" s="544"/>
      <c r="AM157" s="502"/>
      <c r="AN157" s="524"/>
      <c r="AO157" s="533"/>
      <c r="AP157" s="511"/>
      <c r="AQ157" s="511"/>
      <c r="AR157" s="511"/>
      <c r="AS157" s="511"/>
      <c r="AT157" s="511"/>
      <c r="AU157" s="511"/>
      <c r="AV157" s="511"/>
      <c r="AW157" s="511"/>
      <c r="AX157" s="511"/>
      <c r="AY157" s="511"/>
      <c r="AZ157" s="511"/>
      <c r="BA157" s="521"/>
      <c r="BB157" s="521"/>
      <c r="BC157" s="521"/>
      <c r="BD157" s="521"/>
      <c r="BE157" s="521"/>
    </row>
    <row r="158" spans="1:57" ht="16" thickBot="1">
      <c r="A158" s="536"/>
      <c r="B158" s="555"/>
      <c r="C158" s="544"/>
      <c r="D158" s="501"/>
      <c r="E158" s="502"/>
      <c r="F158" s="502"/>
      <c r="G158" s="471"/>
      <c r="H158" s="503"/>
      <c r="I158" s="500"/>
      <c r="J158" s="562"/>
      <c r="K158" s="563"/>
      <c r="L158" s="453"/>
      <c r="M158" s="483"/>
      <c r="N158" s="517"/>
      <c r="O158" s="486"/>
      <c r="P158" s="508"/>
      <c r="Q158" s="514"/>
      <c r="R158" s="511"/>
      <c r="S158" s="511"/>
      <c r="T158" s="511"/>
      <c r="U158" s="511"/>
      <c r="V158" s="511"/>
      <c r="W158" s="511"/>
      <c r="X158" s="511"/>
      <c r="Y158" s="508"/>
      <c r="Z158" s="527"/>
      <c r="AA158" s="530"/>
      <c r="AB158" s="538"/>
      <c r="AC158" s="505"/>
      <c r="AD158" s="505"/>
      <c r="AE158" s="103"/>
      <c r="AF158" s="194"/>
      <c r="AG158" s="502"/>
      <c r="AH158" s="453"/>
      <c r="AI158" s="541"/>
      <c r="AJ158" s="543"/>
      <c r="AK158" s="544"/>
      <c r="AL158" s="544"/>
      <c r="AM158" s="502"/>
      <c r="AN158" s="524"/>
      <c r="AO158" s="533"/>
      <c r="AP158" s="511"/>
      <c r="AQ158" s="511"/>
      <c r="AR158" s="511"/>
      <c r="AS158" s="511"/>
      <c r="AT158" s="511"/>
      <c r="AU158" s="511"/>
      <c r="AV158" s="511"/>
      <c r="AW158" s="511"/>
      <c r="AX158" s="511"/>
      <c r="AY158" s="511"/>
      <c r="AZ158" s="511"/>
      <c r="BA158" s="521"/>
      <c r="BB158" s="521"/>
      <c r="BC158" s="521"/>
      <c r="BD158" s="521"/>
      <c r="BE158" s="521"/>
    </row>
    <row r="159" spans="1:57">
      <c r="A159" s="536"/>
      <c r="B159" s="555"/>
      <c r="C159" s="544"/>
      <c r="D159" s="501"/>
      <c r="E159" s="502"/>
      <c r="F159" s="502"/>
      <c r="G159" s="471"/>
      <c r="H159" s="503" t="s">
        <v>221</v>
      </c>
      <c r="I159" s="452" t="s">
        <v>586</v>
      </c>
      <c r="J159" s="562"/>
      <c r="K159" s="563"/>
      <c r="L159" s="453"/>
      <c r="M159" s="483"/>
      <c r="N159" s="517"/>
      <c r="O159" s="486"/>
      <c r="P159" s="508"/>
      <c r="Q159" s="514"/>
      <c r="R159" s="511"/>
      <c r="S159" s="511"/>
      <c r="T159" s="511"/>
      <c r="U159" s="511"/>
      <c r="V159" s="511"/>
      <c r="W159" s="511"/>
      <c r="X159" s="511"/>
      <c r="Y159" s="508"/>
      <c r="Z159" s="527"/>
      <c r="AA159" s="530"/>
      <c r="AB159" s="538"/>
      <c r="AC159" s="505"/>
      <c r="AD159" s="505"/>
      <c r="AE159" s="103"/>
      <c r="AF159" s="194"/>
      <c r="AG159" s="502"/>
      <c r="AH159" s="453"/>
      <c r="AI159" s="541"/>
      <c r="AJ159" s="543"/>
      <c r="AK159" s="544"/>
      <c r="AL159" s="544"/>
      <c r="AM159" s="502"/>
      <c r="AN159" s="524"/>
      <c r="AO159" s="533"/>
      <c r="AP159" s="511"/>
      <c r="AQ159" s="511"/>
      <c r="AR159" s="511"/>
      <c r="AS159" s="511"/>
      <c r="AT159" s="511"/>
      <c r="AU159" s="511"/>
      <c r="AV159" s="511"/>
      <c r="AW159" s="511"/>
      <c r="AX159" s="511"/>
      <c r="AY159" s="511"/>
      <c r="AZ159" s="511"/>
      <c r="BA159" s="521"/>
      <c r="BB159" s="521"/>
      <c r="BC159" s="521"/>
      <c r="BD159" s="521"/>
      <c r="BE159" s="521"/>
    </row>
    <row r="160" spans="1:57">
      <c r="A160" s="536"/>
      <c r="B160" s="555"/>
      <c r="C160" s="544"/>
      <c r="D160" s="501"/>
      <c r="E160" s="502"/>
      <c r="F160" s="502"/>
      <c r="G160" s="471"/>
      <c r="H160" s="503"/>
      <c r="I160" s="453"/>
      <c r="J160" s="562"/>
      <c r="K160" s="563"/>
      <c r="L160" s="453"/>
      <c r="M160" s="483"/>
      <c r="N160" s="517"/>
      <c r="O160" s="486"/>
      <c r="P160" s="508"/>
      <c r="Q160" s="514"/>
      <c r="R160" s="511"/>
      <c r="S160" s="511"/>
      <c r="T160" s="511"/>
      <c r="U160" s="511"/>
      <c r="V160" s="511"/>
      <c r="W160" s="511"/>
      <c r="X160" s="511"/>
      <c r="Y160" s="508"/>
      <c r="Z160" s="527"/>
      <c r="AA160" s="530"/>
      <c r="AB160" s="538"/>
      <c r="AC160" s="505"/>
      <c r="AD160" s="505"/>
      <c r="AE160" s="103"/>
      <c r="AF160" s="194"/>
      <c r="AG160" s="502"/>
      <c r="AH160" s="453"/>
      <c r="AI160" s="541"/>
      <c r="AJ160" s="543"/>
      <c r="AK160" s="544"/>
      <c r="AL160" s="544"/>
      <c r="AM160" s="502"/>
      <c r="AN160" s="524"/>
      <c r="AO160" s="533"/>
      <c r="AP160" s="511"/>
      <c r="AQ160" s="511"/>
      <c r="AR160" s="511"/>
      <c r="AS160" s="511"/>
      <c r="AT160" s="511"/>
      <c r="AU160" s="511"/>
      <c r="AV160" s="511"/>
      <c r="AW160" s="511"/>
      <c r="AX160" s="511"/>
      <c r="AY160" s="511"/>
      <c r="AZ160" s="511"/>
      <c r="BA160" s="521"/>
      <c r="BB160" s="521"/>
      <c r="BC160" s="521"/>
      <c r="BD160" s="521"/>
      <c r="BE160" s="521"/>
    </row>
    <row r="161" spans="1:57">
      <c r="A161" s="536"/>
      <c r="B161" s="555"/>
      <c r="C161" s="544"/>
      <c r="D161" s="501"/>
      <c r="E161" s="502"/>
      <c r="F161" s="502"/>
      <c r="G161" s="471"/>
      <c r="H161" s="503"/>
      <c r="I161" s="453"/>
      <c r="J161" s="562"/>
      <c r="K161" s="563"/>
      <c r="L161" s="453"/>
      <c r="M161" s="483"/>
      <c r="N161" s="517"/>
      <c r="O161" s="486"/>
      <c r="P161" s="508"/>
      <c r="Q161" s="514"/>
      <c r="R161" s="511"/>
      <c r="S161" s="511"/>
      <c r="T161" s="511"/>
      <c r="U161" s="511"/>
      <c r="V161" s="511"/>
      <c r="W161" s="511"/>
      <c r="X161" s="511"/>
      <c r="Y161" s="508"/>
      <c r="Z161" s="527"/>
      <c r="AA161" s="530"/>
      <c r="AB161" s="538"/>
      <c r="AC161" s="505"/>
      <c r="AD161" s="505"/>
      <c r="AE161" s="103"/>
      <c r="AF161" s="194"/>
      <c r="AG161" s="502"/>
      <c r="AH161" s="453"/>
      <c r="AI161" s="541"/>
      <c r="AJ161" s="543"/>
      <c r="AK161" s="544"/>
      <c r="AL161" s="544"/>
      <c r="AM161" s="502"/>
      <c r="AN161" s="524"/>
      <c r="AO161" s="533"/>
      <c r="AP161" s="511"/>
      <c r="AQ161" s="511"/>
      <c r="AR161" s="511"/>
      <c r="AS161" s="511"/>
      <c r="AT161" s="511"/>
      <c r="AU161" s="511"/>
      <c r="AV161" s="511"/>
      <c r="AW161" s="511"/>
      <c r="AX161" s="511"/>
      <c r="AY161" s="511"/>
      <c r="AZ161" s="511"/>
      <c r="BA161" s="521"/>
      <c r="BB161" s="521"/>
      <c r="BC161" s="521"/>
      <c r="BD161" s="521"/>
      <c r="BE161" s="521"/>
    </row>
    <row r="162" spans="1:57">
      <c r="A162" s="536"/>
      <c r="B162" s="555"/>
      <c r="C162" s="544"/>
      <c r="D162" s="501"/>
      <c r="E162" s="502"/>
      <c r="F162" s="502"/>
      <c r="G162" s="471"/>
      <c r="H162" s="503"/>
      <c r="I162" s="453"/>
      <c r="J162" s="562"/>
      <c r="K162" s="563"/>
      <c r="L162" s="453"/>
      <c r="M162" s="483"/>
      <c r="N162" s="517"/>
      <c r="O162" s="486"/>
      <c r="P162" s="508"/>
      <c r="Q162" s="514"/>
      <c r="R162" s="511"/>
      <c r="S162" s="511"/>
      <c r="T162" s="511"/>
      <c r="U162" s="511"/>
      <c r="V162" s="511"/>
      <c r="W162" s="511"/>
      <c r="X162" s="511"/>
      <c r="Y162" s="508"/>
      <c r="Z162" s="527"/>
      <c r="AA162" s="530"/>
      <c r="AB162" s="538"/>
      <c r="AC162" s="505"/>
      <c r="AD162" s="505"/>
      <c r="AE162" s="103"/>
      <c r="AF162" s="194"/>
      <c r="AG162" s="502"/>
      <c r="AH162" s="453"/>
      <c r="AI162" s="541"/>
      <c r="AJ162" s="543"/>
      <c r="AK162" s="544"/>
      <c r="AL162" s="544"/>
      <c r="AM162" s="502"/>
      <c r="AN162" s="524"/>
      <c r="AO162" s="533"/>
      <c r="AP162" s="511"/>
      <c r="AQ162" s="511"/>
      <c r="AR162" s="511"/>
      <c r="AS162" s="511"/>
      <c r="AT162" s="511"/>
      <c r="AU162" s="511"/>
      <c r="AV162" s="511"/>
      <c r="AW162" s="511"/>
      <c r="AX162" s="511"/>
      <c r="AY162" s="511"/>
      <c r="AZ162" s="511"/>
      <c r="BA162" s="521"/>
      <c r="BB162" s="521"/>
      <c r="BC162" s="521"/>
      <c r="BD162" s="521"/>
      <c r="BE162" s="521"/>
    </row>
    <row r="163" spans="1:57">
      <c r="A163" s="536"/>
      <c r="B163" s="555"/>
      <c r="C163" s="544"/>
      <c r="D163" s="501"/>
      <c r="E163" s="502"/>
      <c r="F163" s="502"/>
      <c r="G163" s="471"/>
      <c r="H163" s="503"/>
      <c r="I163" s="453"/>
      <c r="J163" s="562"/>
      <c r="K163" s="563"/>
      <c r="L163" s="453"/>
      <c r="M163" s="483"/>
      <c r="N163" s="517"/>
      <c r="O163" s="486"/>
      <c r="P163" s="508"/>
      <c r="Q163" s="514"/>
      <c r="R163" s="511"/>
      <c r="S163" s="511"/>
      <c r="T163" s="511"/>
      <c r="U163" s="511"/>
      <c r="V163" s="511"/>
      <c r="W163" s="511"/>
      <c r="X163" s="511"/>
      <c r="Y163" s="508"/>
      <c r="Z163" s="527"/>
      <c r="AA163" s="530"/>
      <c r="AB163" s="538"/>
      <c r="AC163" s="505"/>
      <c r="AD163" s="505"/>
      <c r="AE163" s="103"/>
      <c r="AF163" s="194"/>
      <c r="AG163" s="502"/>
      <c r="AH163" s="453"/>
      <c r="AI163" s="541"/>
      <c r="AJ163" s="543"/>
      <c r="AK163" s="544"/>
      <c r="AL163" s="544"/>
      <c r="AM163" s="502"/>
      <c r="AN163" s="524"/>
      <c r="AO163" s="533"/>
      <c r="AP163" s="511"/>
      <c r="AQ163" s="511"/>
      <c r="AR163" s="511"/>
      <c r="AS163" s="511"/>
      <c r="AT163" s="511"/>
      <c r="AU163" s="511"/>
      <c r="AV163" s="511"/>
      <c r="AW163" s="511"/>
      <c r="AX163" s="511"/>
      <c r="AY163" s="511"/>
      <c r="AZ163" s="511"/>
      <c r="BA163" s="521"/>
      <c r="BB163" s="521"/>
      <c r="BC163" s="521"/>
      <c r="BD163" s="521"/>
      <c r="BE163" s="521"/>
    </row>
    <row r="164" spans="1:57" ht="16" thickBot="1">
      <c r="A164" s="536"/>
      <c r="B164" s="556"/>
      <c r="C164" s="544"/>
      <c r="D164" s="501"/>
      <c r="E164" s="502"/>
      <c r="F164" s="502"/>
      <c r="G164" s="561"/>
      <c r="H164" s="503"/>
      <c r="I164" s="454"/>
      <c r="J164" s="562"/>
      <c r="K164" s="563"/>
      <c r="L164" s="500"/>
      <c r="M164" s="484"/>
      <c r="N164" s="518"/>
      <c r="O164" s="519"/>
      <c r="P164" s="509"/>
      <c r="Q164" s="515"/>
      <c r="R164" s="512"/>
      <c r="S164" s="512"/>
      <c r="T164" s="512"/>
      <c r="U164" s="512"/>
      <c r="V164" s="512"/>
      <c r="W164" s="512"/>
      <c r="X164" s="512"/>
      <c r="Y164" s="509"/>
      <c r="Z164" s="528"/>
      <c r="AA164" s="531"/>
      <c r="AB164" s="538"/>
      <c r="AC164" s="506"/>
      <c r="AD164" s="506"/>
      <c r="AE164" s="103"/>
      <c r="AF164" s="194"/>
      <c r="AG164" s="502"/>
      <c r="AH164" s="500"/>
      <c r="AI164" s="542"/>
      <c r="AJ164" s="543"/>
      <c r="AK164" s="544"/>
      <c r="AL164" s="544"/>
      <c r="AM164" s="502"/>
      <c r="AN164" s="525"/>
      <c r="AO164" s="534"/>
      <c r="AP164" s="512"/>
      <c r="AQ164" s="512"/>
      <c r="AR164" s="512"/>
      <c r="AS164" s="512"/>
      <c r="AT164" s="512"/>
      <c r="AU164" s="512"/>
      <c r="AV164" s="512"/>
      <c r="AW164" s="512"/>
      <c r="AX164" s="512"/>
      <c r="AY164" s="512"/>
      <c r="AZ164" s="512"/>
      <c r="BA164" s="522"/>
      <c r="BB164" s="522"/>
      <c r="BC164" s="522"/>
      <c r="BD164" s="522"/>
      <c r="BE164" s="522"/>
    </row>
    <row r="165" spans="1:57" ht="15" customHeight="1" thickBot="1">
      <c r="A165" s="489">
        <v>6</v>
      </c>
      <c r="B165" s="490" t="s">
        <v>567</v>
      </c>
      <c r="C165" s="493" t="s">
        <v>427</v>
      </c>
      <c r="D165" s="308" t="s">
        <v>32</v>
      </c>
      <c r="E165" s="493" t="s">
        <v>426</v>
      </c>
      <c r="F165" s="493" t="s">
        <v>425</v>
      </c>
      <c r="G165" s="493" t="s">
        <v>100</v>
      </c>
      <c r="H165" s="184" t="s">
        <v>252</v>
      </c>
      <c r="I165" s="179" t="s">
        <v>68</v>
      </c>
      <c r="J165" s="494">
        <v>12</v>
      </c>
      <c r="K165" s="497" t="str">
        <f>+IF(AND(J165&lt;6,J165&gt;0),"Moderado",IF(AND(J165&lt;12,J165&gt;5),"Mayor",IF(AND(J165&lt;20,J165&gt;11),"Catastrófico","Responda las Preguntas de Impacto")))</f>
        <v>Catastrófico</v>
      </c>
      <c r="L165" s="45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482"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65" t="s">
        <v>424</v>
      </c>
      <c r="O165" s="485" t="s">
        <v>65</v>
      </c>
      <c r="P165" s="82" t="s">
        <v>237</v>
      </c>
      <c r="Q165" s="77" t="s">
        <v>76</v>
      </c>
      <c r="R165" s="182">
        <f>+IFERROR(VLOOKUP(Q165,[6]DATOS!$E$2:$F$17,2,FALSE),"")</f>
        <v>15</v>
      </c>
      <c r="S165" s="310">
        <f>SUM(R165:R171)</f>
        <v>100</v>
      </c>
      <c r="T165" s="310" t="str">
        <f>+IF(AND(S165&lt;=100,S165&gt;=96),"Fuerte",IF(AND(S165&lt;=95,S165&gt;=86),"Moderado",IF(AND(S165&lt;=85,J165&gt;=0),"Débil"," ")))</f>
        <v>Fuerte</v>
      </c>
      <c r="U165" s="310" t="s">
        <v>90</v>
      </c>
      <c r="V165" s="31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10">
        <f>IF(V165="Fuerte",100,IF(V165="Moderado",50,IF(V165="Débil",0)))</f>
        <v>100</v>
      </c>
      <c r="X165" s="310">
        <f>AVERAGE(W165:W207)</f>
        <v>100</v>
      </c>
      <c r="Y165" s="308" t="s">
        <v>420</v>
      </c>
      <c r="Z165" s="310" t="s">
        <v>249</v>
      </c>
      <c r="AA165" s="488" t="s">
        <v>423</v>
      </c>
      <c r="AB165" s="488" t="str">
        <f>+IF(X165=100,"Fuerte",IF(AND(X165&lt;=99,X165&gt;=50),"Moderado",IF(X165&lt;50,"Débil"," ")))</f>
        <v>Fuerte</v>
      </c>
      <c r="AC165" s="488" t="s">
        <v>95</v>
      </c>
      <c r="AD165" s="488" t="s">
        <v>95</v>
      </c>
      <c r="AE165" s="30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0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08" t="str">
        <f>K165</f>
        <v>Catastrófico</v>
      </c>
      <c r="AH165" s="45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452"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443" t="s">
        <v>535</v>
      </c>
      <c r="AK165" s="444">
        <v>43466</v>
      </c>
      <c r="AL165" s="444">
        <v>43830</v>
      </c>
      <c r="AM165" s="443" t="s">
        <v>418</v>
      </c>
      <c r="AN165" s="451" t="s">
        <v>422</v>
      </c>
    </row>
    <row r="166" spans="1:57" ht="17" thickBot="1">
      <c r="A166" s="489"/>
      <c r="B166" s="491"/>
      <c r="C166" s="493"/>
      <c r="D166" s="308"/>
      <c r="E166" s="493"/>
      <c r="F166" s="493"/>
      <c r="G166" s="493"/>
      <c r="H166" s="184" t="s">
        <v>245</v>
      </c>
      <c r="I166" s="179" t="s">
        <v>68</v>
      </c>
      <c r="J166" s="495"/>
      <c r="K166" s="498"/>
      <c r="L166" s="453"/>
      <c r="M166" s="483"/>
      <c r="N166" s="465"/>
      <c r="O166" s="486"/>
      <c r="P166" s="82" t="s">
        <v>235</v>
      </c>
      <c r="Q166" s="77" t="s">
        <v>78</v>
      </c>
      <c r="R166" s="182">
        <f>+IFERROR(VLOOKUP(Q166,[6]DATOS!$E$2:$F$17,2,FALSE),"")</f>
        <v>15</v>
      </c>
      <c r="S166" s="310"/>
      <c r="T166" s="310"/>
      <c r="U166" s="310"/>
      <c r="V166" s="310"/>
      <c r="W166" s="310"/>
      <c r="X166" s="310"/>
      <c r="Y166" s="308"/>
      <c r="Z166" s="310"/>
      <c r="AA166" s="488"/>
      <c r="AB166" s="488"/>
      <c r="AC166" s="488"/>
      <c r="AD166" s="488"/>
      <c r="AE166" s="308"/>
      <c r="AF166" s="308"/>
      <c r="AG166" s="308"/>
      <c r="AH166" s="453"/>
      <c r="AI166" s="453"/>
      <c r="AJ166" s="443"/>
      <c r="AK166" s="444"/>
      <c r="AL166" s="444"/>
      <c r="AM166" s="443"/>
      <c r="AN166" s="451"/>
    </row>
    <row r="167" spans="1:57" ht="16" thickBot="1">
      <c r="A167" s="489"/>
      <c r="B167" s="491"/>
      <c r="C167" s="493"/>
      <c r="D167" s="308"/>
      <c r="E167" s="493"/>
      <c r="F167" s="493"/>
      <c r="G167" s="493"/>
      <c r="H167" s="466" t="s">
        <v>244</v>
      </c>
      <c r="I167" s="440" t="s">
        <v>586</v>
      </c>
      <c r="J167" s="495"/>
      <c r="K167" s="498"/>
      <c r="L167" s="453"/>
      <c r="M167" s="483"/>
      <c r="N167" s="465"/>
      <c r="O167" s="486"/>
      <c r="P167" s="82" t="s">
        <v>233</v>
      </c>
      <c r="Q167" s="77" t="s">
        <v>80</v>
      </c>
      <c r="R167" s="182">
        <f>+IFERROR(VLOOKUP(Q167,[6]DATOS!$E$2:$F$17,2,FALSE),"")</f>
        <v>15</v>
      </c>
      <c r="S167" s="310"/>
      <c r="T167" s="310"/>
      <c r="U167" s="310"/>
      <c r="V167" s="310"/>
      <c r="W167" s="310"/>
      <c r="X167" s="310"/>
      <c r="Y167" s="308"/>
      <c r="Z167" s="310"/>
      <c r="AA167" s="488"/>
      <c r="AB167" s="488"/>
      <c r="AC167" s="488"/>
      <c r="AD167" s="488"/>
      <c r="AE167" s="308"/>
      <c r="AF167" s="308"/>
      <c r="AG167" s="308"/>
      <c r="AH167" s="453"/>
      <c r="AI167" s="453"/>
      <c r="AJ167" s="443"/>
      <c r="AK167" s="444"/>
      <c r="AL167" s="444"/>
      <c r="AM167" s="443"/>
      <c r="AN167" s="451"/>
    </row>
    <row r="168" spans="1:57" ht="16" thickBot="1">
      <c r="A168" s="489"/>
      <c r="B168" s="491"/>
      <c r="C168" s="493"/>
      <c r="D168" s="308"/>
      <c r="E168" s="493"/>
      <c r="F168" s="493"/>
      <c r="G168" s="493"/>
      <c r="H168" s="466"/>
      <c r="I168" s="442"/>
      <c r="J168" s="495"/>
      <c r="K168" s="498"/>
      <c r="L168" s="453"/>
      <c r="M168" s="483"/>
      <c r="N168" s="465"/>
      <c r="O168" s="486"/>
      <c r="P168" s="82" t="s">
        <v>231</v>
      </c>
      <c r="Q168" s="77" t="s">
        <v>82</v>
      </c>
      <c r="R168" s="182">
        <f>+IFERROR(VLOOKUP(Q168,[6]DATOS!$E$2:$F$17,2,FALSE),"")</f>
        <v>15</v>
      </c>
      <c r="S168" s="310"/>
      <c r="T168" s="310"/>
      <c r="U168" s="310"/>
      <c r="V168" s="310"/>
      <c r="W168" s="310"/>
      <c r="X168" s="310"/>
      <c r="Y168" s="308"/>
      <c r="Z168" s="310"/>
      <c r="AA168" s="488"/>
      <c r="AB168" s="488"/>
      <c r="AC168" s="488"/>
      <c r="AD168" s="488"/>
      <c r="AE168" s="308"/>
      <c r="AF168" s="308"/>
      <c r="AG168" s="308"/>
      <c r="AH168" s="453"/>
      <c r="AI168" s="453"/>
      <c r="AJ168" s="443"/>
      <c r="AK168" s="444"/>
      <c r="AL168" s="444"/>
      <c r="AM168" s="443"/>
      <c r="AN168" s="451"/>
    </row>
    <row r="169" spans="1:57" ht="17" thickBot="1">
      <c r="A169" s="489"/>
      <c r="B169" s="491"/>
      <c r="C169" s="493"/>
      <c r="D169" s="308"/>
      <c r="E169" s="493"/>
      <c r="F169" s="493"/>
      <c r="G169" s="493"/>
      <c r="H169" s="99" t="s">
        <v>243</v>
      </c>
      <c r="I169" s="179" t="s">
        <v>586</v>
      </c>
      <c r="J169" s="495"/>
      <c r="K169" s="498"/>
      <c r="L169" s="453"/>
      <c r="M169" s="483"/>
      <c r="N169" s="465"/>
      <c r="O169" s="486"/>
      <c r="P169" s="82" t="s">
        <v>229</v>
      </c>
      <c r="Q169" s="77" t="s">
        <v>85</v>
      </c>
      <c r="R169" s="182">
        <f>+IFERROR(VLOOKUP(Q169,[6]DATOS!$E$2:$F$17,2,FALSE),"")</f>
        <v>15</v>
      </c>
      <c r="S169" s="310"/>
      <c r="T169" s="310"/>
      <c r="U169" s="310"/>
      <c r="V169" s="310"/>
      <c r="W169" s="310"/>
      <c r="X169" s="310"/>
      <c r="Y169" s="308"/>
      <c r="Z169" s="310"/>
      <c r="AA169" s="488"/>
      <c r="AB169" s="488"/>
      <c r="AC169" s="488"/>
      <c r="AD169" s="488"/>
      <c r="AE169" s="308"/>
      <c r="AF169" s="308"/>
      <c r="AG169" s="308"/>
      <c r="AH169" s="453"/>
      <c r="AI169" s="453"/>
      <c r="AJ169" s="443"/>
      <c r="AK169" s="444"/>
      <c r="AL169" s="444"/>
      <c r="AM169" s="443"/>
      <c r="AN169" s="451"/>
    </row>
    <row r="170" spans="1:57">
      <c r="A170" s="489"/>
      <c r="B170" s="491"/>
      <c r="C170" s="493"/>
      <c r="D170" s="308"/>
      <c r="E170" s="493"/>
      <c r="F170" s="493"/>
      <c r="G170" s="493"/>
      <c r="H170" s="466" t="s">
        <v>242</v>
      </c>
      <c r="I170" s="440" t="s">
        <v>68</v>
      </c>
      <c r="J170" s="495"/>
      <c r="K170" s="498"/>
      <c r="L170" s="453"/>
      <c r="M170" s="483"/>
      <c r="N170" s="465"/>
      <c r="O170" s="486"/>
      <c r="P170" s="82" t="s">
        <v>228</v>
      </c>
      <c r="Q170" s="77" t="s">
        <v>98</v>
      </c>
      <c r="R170" s="182">
        <f>+IFERROR(VLOOKUP(Q170,[6]DATOS!$E$2:$F$17,2,FALSE),"")</f>
        <v>15</v>
      </c>
      <c r="S170" s="310"/>
      <c r="T170" s="310"/>
      <c r="U170" s="310"/>
      <c r="V170" s="310"/>
      <c r="W170" s="310"/>
      <c r="X170" s="310"/>
      <c r="Y170" s="308"/>
      <c r="Z170" s="310"/>
      <c r="AA170" s="488"/>
      <c r="AB170" s="488"/>
      <c r="AC170" s="488"/>
      <c r="AD170" s="488"/>
      <c r="AE170" s="308"/>
      <c r="AF170" s="308"/>
      <c r="AG170" s="308"/>
      <c r="AH170" s="453"/>
      <c r="AI170" s="453"/>
      <c r="AJ170" s="443"/>
      <c r="AK170" s="444"/>
      <c r="AL170" s="444"/>
      <c r="AM170" s="443"/>
      <c r="AN170" s="451"/>
    </row>
    <row r="171" spans="1:57" ht="16" thickBot="1">
      <c r="A171" s="489"/>
      <c r="B171" s="491"/>
      <c r="C171" s="493"/>
      <c r="D171" s="308"/>
      <c r="E171" s="493"/>
      <c r="F171" s="493"/>
      <c r="G171" s="493"/>
      <c r="H171" s="466"/>
      <c r="I171" s="442" t="s">
        <v>68</v>
      </c>
      <c r="J171" s="495"/>
      <c r="K171" s="498"/>
      <c r="L171" s="453"/>
      <c r="M171" s="483"/>
      <c r="N171" s="465"/>
      <c r="O171" s="486"/>
      <c r="P171" s="82" t="s">
        <v>226</v>
      </c>
      <c r="Q171" s="82" t="s">
        <v>87</v>
      </c>
      <c r="R171" s="182">
        <f>+IFERROR(VLOOKUP(Q171,[6]DATOS!$E$2:$F$17,2,FALSE),"")</f>
        <v>10</v>
      </c>
      <c r="S171" s="310"/>
      <c r="T171" s="310"/>
      <c r="U171" s="310"/>
      <c r="V171" s="310"/>
      <c r="W171" s="310"/>
      <c r="X171" s="310"/>
      <c r="Y171" s="308"/>
      <c r="Z171" s="310"/>
      <c r="AA171" s="488"/>
      <c r="AB171" s="488"/>
      <c r="AC171" s="488"/>
      <c r="AD171" s="488"/>
      <c r="AE171" s="308"/>
      <c r="AF171" s="308"/>
      <c r="AG171" s="308"/>
      <c r="AH171" s="453"/>
      <c r="AI171" s="453"/>
      <c r="AJ171" s="443"/>
      <c r="AK171" s="444"/>
      <c r="AL171" s="444"/>
      <c r="AM171" s="443"/>
      <c r="AN171" s="451"/>
    </row>
    <row r="172" spans="1:57" ht="15" customHeight="1" thickBot="1">
      <c r="A172" s="489"/>
      <c r="B172" s="491"/>
      <c r="C172" s="493"/>
      <c r="D172" s="308"/>
      <c r="E172" s="493"/>
      <c r="F172" s="493"/>
      <c r="G172" s="493"/>
      <c r="H172" s="466" t="s">
        <v>241</v>
      </c>
      <c r="I172" s="440" t="s">
        <v>68</v>
      </c>
      <c r="J172" s="495"/>
      <c r="K172" s="498"/>
      <c r="L172" s="453"/>
      <c r="M172" s="483"/>
      <c r="N172" s="465" t="s">
        <v>421</v>
      </c>
      <c r="O172" s="447" t="s">
        <v>65</v>
      </c>
      <c r="P172" s="101" t="s">
        <v>237</v>
      </c>
      <c r="Q172" s="77" t="s">
        <v>76</v>
      </c>
      <c r="R172" s="189">
        <f>+IFERROR(VLOOKUP(Q172,[6]DATOS!$E$2:$F$17,2,FALSE),"")</f>
        <v>15</v>
      </c>
      <c r="S172" s="448">
        <f>SUM(R172:R178)</f>
        <v>100</v>
      </c>
      <c r="T172" s="448" t="str">
        <f>+IF(AND(S172&lt;=100,S172&gt;=96),"Fuerte",IF(AND(S172&lt;=95,S172&gt;=86),"Moderado",IF(AND(S172&lt;=85,J172&gt;=0),"Débil"," ")))</f>
        <v>Fuerte</v>
      </c>
      <c r="U172" s="448" t="s">
        <v>90</v>
      </c>
      <c r="V172" s="448"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48">
        <f>IF(V172="Fuerte",100,IF(V172="Moderado",50,IF(V172="Débil",0)))</f>
        <v>100</v>
      </c>
      <c r="X172" s="310"/>
      <c r="Y172" s="447" t="s">
        <v>420</v>
      </c>
      <c r="Z172" s="487" t="s">
        <v>264</v>
      </c>
      <c r="AA172" s="447" t="s">
        <v>419</v>
      </c>
      <c r="AB172" s="488"/>
      <c r="AC172" s="488"/>
      <c r="AD172" s="488"/>
      <c r="AE172" s="308"/>
      <c r="AF172" s="308"/>
      <c r="AG172" s="308"/>
      <c r="AH172" s="453"/>
      <c r="AI172" s="453"/>
      <c r="AJ172" s="450" t="s">
        <v>534</v>
      </c>
      <c r="AK172" s="444">
        <v>43466</v>
      </c>
      <c r="AL172" s="444">
        <v>43830</v>
      </c>
      <c r="AM172" s="447" t="s">
        <v>418</v>
      </c>
      <c r="AN172" s="451" t="s">
        <v>417</v>
      </c>
    </row>
    <row r="173" spans="1:57" ht="16" thickBot="1">
      <c r="A173" s="489"/>
      <c r="B173" s="491"/>
      <c r="C173" s="493"/>
      <c r="D173" s="308"/>
      <c r="E173" s="493"/>
      <c r="F173" s="493"/>
      <c r="G173" s="493"/>
      <c r="H173" s="466"/>
      <c r="I173" s="442" t="s">
        <v>68</v>
      </c>
      <c r="J173" s="495"/>
      <c r="K173" s="498"/>
      <c r="L173" s="453"/>
      <c r="M173" s="483"/>
      <c r="N173" s="465"/>
      <c r="O173" s="447"/>
      <c r="P173" s="101" t="s">
        <v>235</v>
      </c>
      <c r="Q173" s="77" t="s">
        <v>78</v>
      </c>
      <c r="R173" s="189">
        <f>+IFERROR(VLOOKUP(Q173,[6]DATOS!$E$2:$F$17,2,FALSE),"")</f>
        <v>15</v>
      </c>
      <c r="S173" s="448"/>
      <c r="T173" s="448"/>
      <c r="U173" s="448"/>
      <c r="V173" s="448"/>
      <c r="W173" s="448"/>
      <c r="X173" s="310"/>
      <c r="Y173" s="447"/>
      <c r="Z173" s="448"/>
      <c r="AA173" s="447"/>
      <c r="AB173" s="488"/>
      <c r="AC173" s="488"/>
      <c r="AD173" s="488"/>
      <c r="AE173" s="308"/>
      <c r="AF173" s="308"/>
      <c r="AG173" s="308"/>
      <c r="AH173" s="453"/>
      <c r="AI173" s="453"/>
      <c r="AJ173" s="450"/>
      <c r="AK173" s="444"/>
      <c r="AL173" s="444"/>
      <c r="AM173" s="447"/>
      <c r="AN173" s="451"/>
    </row>
    <row r="174" spans="1:57" ht="16" thickBot="1">
      <c r="A174" s="489"/>
      <c r="B174" s="491"/>
      <c r="C174" s="493"/>
      <c r="D174" s="308"/>
      <c r="E174" s="493"/>
      <c r="F174" s="493"/>
      <c r="G174" s="493"/>
      <c r="H174" s="466" t="s">
        <v>240</v>
      </c>
      <c r="I174" s="440" t="s">
        <v>68</v>
      </c>
      <c r="J174" s="495"/>
      <c r="K174" s="498"/>
      <c r="L174" s="453"/>
      <c r="M174" s="483"/>
      <c r="N174" s="465"/>
      <c r="O174" s="447"/>
      <c r="P174" s="101" t="s">
        <v>233</v>
      </c>
      <c r="Q174" s="77" t="s">
        <v>80</v>
      </c>
      <c r="R174" s="189">
        <f>+IFERROR(VLOOKUP(Q174,[6]DATOS!$E$2:$F$17,2,FALSE),"")</f>
        <v>15</v>
      </c>
      <c r="S174" s="448"/>
      <c r="T174" s="448"/>
      <c r="U174" s="448"/>
      <c r="V174" s="448"/>
      <c r="W174" s="448"/>
      <c r="X174" s="310"/>
      <c r="Y174" s="447"/>
      <c r="Z174" s="448"/>
      <c r="AA174" s="447"/>
      <c r="AB174" s="488"/>
      <c r="AC174" s="488"/>
      <c r="AD174" s="488"/>
      <c r="AE174" s="308"/>
      <c r="AF174" s="308"/>
      <c r="AG174" s="308"/>
      <c r="AH174" s="453"/>
      <c r="AI174" s="453"/>
      <c r="AJ174" s="450"/>
      <c r="AK174" s="444"/>
      <c r="AL174" s="444"/>
      <c r="AM174" s="447"/>
      <c r="AN174" s="451"/>
    </row>
    <row r="175" spans="1:57" ht="16" thickBot="1">
      <c r="A175" s="489"/>
      <c r="B175" s="491"/>
      <c r="C175" s="493"/>
      <c r="D175" s="308"/>
      <c r="E175" s="493"/>
      <c r="F175" s="493"/>
      <c r="G175" s="493"/>
      <c r="H175" s="466"/>
      <c r="I175" s="442" t="s">
        <v>68</v>
      </c>
      <c r="J175" s="495"/>
      <c r="K175" s="498"/>
      <c r="L175" s="453"/>
      <c r="M175" s="483"/>
      <c r="N175" s="465"/>
      <c r="O175" s="447"/>
      <c r="P175" s="101" t="s">
        <v>231</v>
      </c>
      <c r="Q175" s="77" t="s">
        <v>82</v>
      </c>
      <c r="R175" s="189">
        <f>+IFERROR(VLOOKUP(Q175,[6]DATOS!$E$2:$F$17,2,FALSE),"")</f>
        <v>15</v>
      </c>
      <c r="S175" s="448"/>
      <c r="T175" s="448"/>
      <c r="U175" s="448"/>
      <c r="V175" s="448"/>
      <c r="W175" s="448"/>
      <c r="X175" s="310"/>
      <c r="Y175" s="447"/>
      <c r="Z175" s="448"/>
      <c r="AA175" s="447"/>
      <c r="AB175" s="488"/>
      <c r="AC175" s="488"/>
      <c r="AD175" s="488"/>
      <c r="AE175" s="308"/>
      <c r="AF175" s="308"/>
      <c r="AG175" s="308"/>
      <c r="AH175" s="453"/>
      <c r="AI175" s="453"/>
      <c r="AJ175" s="450"/>
      <c r="AK175" s="444"/>
      <c r="AL175" s="444"/>
      <c r="AM175" s="447"/>
      <c r="AN175" s="451"/>
    </row>
    <row r="176" spans="1:57" ht="15" customHeight="1" thickBot="1">
      <c r="A176" s="489"/>
      <c r="B176" s="491"/>
      <c r="C176" s="493"/>
      <c r="D176" s="308"/>
      <c r="E176" s="493"/>
      <c r="F176" s="493"/>
      <c r="G176" s="493"/>
      <c r="H176" s="466" t="s">
        <v>239</v>
      </c>
      <c r="I176" s="440" t="s">
        <v>586</v>
      </c>
      <c r="J176" s="495"/>
      <c r="K176" s="498"/>
      <c r="L176" s="453"/>
      <c r="M176" s="483"/>
      <c r="N176" s="465"/>
      <c r="O176" s="447"/>
      <c r="P176" s="101" t="s">
        <v>229</v>
      </c>
      <c r="Q176" s="77" t="s">
        <v>85</v>
      </c>
      <c r="R176" s="189">
        <f>+IFERROR(VLOOKUP(Q176,[6]DATOS!$E$2:$F$17,2,FALSE),"")</f>
        <v>15</v>
      </c>
      <c r="S176" s="448"/>
      <c r="T176" s="448"/>
      <c r="U176" s="448"/>
      <c r="V176" s="448"/>
      <c r="W176" s="448"/>
      <c r="X176" s="310"/>
      <c r="Y176" s="447"/>
      <c r="Z176" s="448"/>
      <c r="AA176" s="447"/>
      <c r="AB176" s="488"/>
      <c r="AC176" s="488"/>
      <c r="AD176" s="488"/>
      <c r="AE176" s="308"/>
      <c r="AF176" s="308"/>
      <c r="AG176" s="308"/>
      <c r="AH176" s="453"/>
      <c r="AI176" s="453"/>
      <c r="AJ176" s="450"/>
      <c r="AK176" s="444"/>
      <c r="AL176" s="444"/>
      <c r="AM176" s="447"/>
      <c r="AN176" s="451"/>
    </row>
    <row r="177" spans="1:40" ht="16" thickBot="1">
      <c r="A177" s="489"/>
      <c r="B177" s="491"/>
      <c r="C177" s="493"/>
      <c r="D177" s="308"/>
      <c r="E177" s="493"/>
      <c r="F177" s="493"/>
      <c r="G177" s="493"/>
      <c r="H177" s="466"/>
      <c r="I177" s="442" t="s">
        <v>68</v>
      </c>
      <c r="J177" s="495"/>
      <c r="K177" s="498"/>
      <c r="L177" s="453"/>
      <c r="M177" s="483"/>
      <c r="N177" s="465"/>
      <c r="O177" s="447"/>
      <c r="P177" s="101" t="s">
        <v>228</v>
      </c>
      <c r="Q177" s="77" t="s">
        <v>98</v>
      </c>
      <c r="R177" s="189">
        <f>+IFERROR(VLOOKUP(Q177,[6]DATOS!$E$2:$F$17,2,FALSE),"")</f>
        <v>15</v>
      </c>
      <c r="S177" s="448"/>
      <c r="T177" s="448"/>
      <c r="U177" s="448"/>
      <c r="V177" s="448"/>
      <c r="W177" s="448"/>
      <c r="X177" s="310"/>
      <c r="Y177" s="447"/>
      <c r="Z177" s="448"/>
      <c r="AA177" s="447"/>
      <c r="AB177" s="488"/>
      <c r="AC177" s="488"/>
      <c r="AD177" s="488"/>
      <c r="AE177" s="308"/>
      <c r="AF177" s="308"/>
      <c r="AG177" s="308"/>
      <c r="AH177" s="453"/>
      <c r="AI177" s="453"/>
      <c r="AJ177" s="450"/>
      <c r="AK177" s="444"/>
      <c r="AL177" s="444"/>
      <c r="AM177" s="447"/>
      <c r="AN177" s="451"/>
    </row>
    <row r="178" spans="1:40" ht="16" thickBot="1">
      <c r="A178" s="489"/>
      <c r="B178" s="491"/>
      <c r="C178" s="493"/>
      <c r="D178" s="308"/>
      <c r="E178" s="493"/>
      <c r="F178" s="493"/>
      <c r="G178" s="493"/>
      <c r="H178" s="467" t="s">
        <v>238</v>
      </c>
      <c r="I178" s="440" t="s">
        <v>586</v>
      </c>
      <c r="J178" s="495"/>
      <c r="K178" s="498"/>
      <c r="L178" s="453"/>
      <c r="M178" s="483"/>
      <c r="N178" s="465"/>
      <c r="O178" s="447"/>
      <c r="P178" s="101" t="s">
        <v>226</v>
      </c>
      <c r="Q178" s="82" t="s">
        <v>87</v>
      </c>
      <c r="R178" s="189">
        <f>+IFERROR(VLOOKUP(Q178,[6]DATOS!$E$2:$F$17,2,FALSE),"")</f>
        <v>10</v>
      </c>
      <c r="S178" s="448"/>
      <c r="T178" s="448"/>
      <c r="U178" s="448"/>
      <c r="V178" s="448"/>
      <c r="W178" s="448"/>
      <c r="X178" s="310"/>
      <c r="Y178" s="447"/>
      <c r="Z178" s="448"/>
      <c r="AA178" s="447"/>
      <c r="AB178" s="488"/>
      <c r="AC178" s="488"/>
      <c r="AD178" s="488"/>
      <c r="AE178" s="308"/>
      <c r="AF178" s="308"/>
      <c r="AG178" s="308"/>
      <c r="AH178" s="453"/>
      <c r="AI178" s="453"/>
      <c r="AJ178" s="450"/>
      <c r="AK178" s="444"/>
      <c r="AL178" s="444"/>
      <c r="AM178" s="447"/>
      <c r="AN178" s="451"/>
    </row>
    <row r="179" spans="1:40" ht="15" customHeight="1" thickBot="1">
      <c r="A179" s="489"/>
      <c r="B179" s="491"/>
      <c r="C179" s="493"/>
      <c r="D179" s="308"/>
      <c r="E179" s="493"/>
      <c r="F179" s="493"/>
      <c r="G179" s="493"/>
      <c r="H179" s="468"/>
      <c r="I179" s="441"/>
      <c r="J179" s="495"/>
      <c r="K179" s="498"/>
      <c r="L179" s="453"/>
      <c r="M179" s="483"/>
      <c r="N179" s="470" t="s">
        <v>416</v>
      </c>
      <c r="O179" s="447" t="s">
        <v>65</v>
      </c>
      <c r="P179" s="101" t="s">
        <v>237</v>
      </c>
      <c r="Q179" s="77" t="s">
        <v>76</v>
      </c>
      <c r="R179" s="189">
        <f>+IFERROR(VLOOKUP(Q179,[6]DATOS!$E$2:$F$17,2,FALSE),"")</f>
        <v>15</v>
      </c>
      <c r="S179" s="448">
        <f>SUM(R179:R185)</f>
        <v>100</v>
      </c>
      <c r="T179" s="448" t="str">
        <f>+IF(AND(S179&lt;=100,S179&gt;=96),"Fuerte",IF(AND(S179&lt;=95,S179&gt;=86),"Moderado",IF(AND(S179&lt;=85,J179&gt;=0),"Débil"," ")))</f>
        <v>Fuerte</v>
      </c>
      <c r="U179" s="448" t="s">
        <v>90</v>
      </c>
      <c r="V179" s="448"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48">
        <f>IF(V179="Fuerte",100,IF(V179="Moderado",50,IF(V179="Débil",0)))</f>
        <v>100</v>
      </c>
      <c r="X179" s="310"/>
      <c r="Y179" s="447" t="s">
        <v>315</v>
      </c>
      <c r="Z179" s="473" t="s">
        <v>264</v>
      </c>
      <c r="AA179" s="461" t="s">
        <v>317</v>
      </c>
      <c r="AB179" s="488"/>
      <c r="AC179" s="488"/>
      <c r="AD179" s="488"/>
      <c r="AE179" s="308"/>
      <c r="AF179" s="181"/>
      <c r="AG179" s="308"/>
      <c r="AH179" s="453"/>
      <c r="AI179" s="453"/>
      <c r="AJ179" s="476" t="s">
        <v>533</v>
      </c>
      <c r="AK179" s="444">
        <v>43466</v>
      </c>
      <c r="AL179" s="444">
        <v>43830</v>
      </c>
      <c r="AM179" s="461" t="s">
        <v>315</v>
      </c>
      <c r="AN179" s="479" t="s">
        <v>415</v>
      </c>
    </row>
    <row r="180" spans="1:40" ht="16" thickBot="1">
      <c r="A180" s="489"/>
      <c r="B180" s="491"/>
      <c r="C180" s="493"/>
      <c r="D180" s="308"/>
      <c r="E180" s="493"/>
      <c r="F180" s="493"/>
      <c r="G180" s="493"/>
      <c r="H180" s="469"/>
      <c r="I180" s="442"/>
      <c r="J180" s="495"/>
      <c r="K180" s="498"/>
      <c r="L180" s="453"/>
      <c r="M180" s="483"/>
      <c r="N180" s="471"/>
      <c r="O180" s="447"/>
      <c r="P180" s="101" t="s">
        <v>235</v>
      </c>
      <c r="Q180" s="77" t="s">
        <v>78</v>
      </c>
      <c r="R180" s="189">
        <f>+IFERROR(VLOOKUP(Q180,[6]DATOS!$E$2:$F$17,2,FALSE),"")</f>
        <v>15</v>
      </c>
      <c r="S180" s="448"/>
      <c r="T180" s="448"/>
      <c r="U180" s="448"/>
      <c r="V180" s="448"/>
      <c r="W180" s="448"/>
      <c r="X180" s="310"/>
      <c r="Y180" s="447"/>
      <c r="Z180" s="474"/>
      <c r="AA180" s="462"/>
      <c r="AB180" s="488"/>
      <c r="AC180" s="488"/>
      <c r="AD180" s="488"/>
      <c r="AE180" s="308"/>
      <c r="AF180" s="181"/>
      <c r="AG180" s="308"/>
      <c r="AH180" s="453"/>
      <c r="AI180" s="453"/>
      <c r="AJ180" s="477"/>
      <c r="AK180" s="444"/>
      <c r="AL180" s="444"/>
      <c r="AM180" s="462"/>
      <c r="AN180" s="480"/>
    </row>
    <row r="181" spans="1:40" ht="16" thickBot="1">
      <c r="A181" s="489"/>
      <c r="B181" s="491"/>
      <c r="C181" s="493"/>
      <c r="D181" s="308"/>
      <c r="E181" s="493"/>
      <c r="F181" s="493"/>
      <c r="G181" s="493"/>
      <c r="H181" s="467" t="s">
        <v>236</v>
      </c>
      <c r="I181" s="440" t="s">
        <v>68</v>
      </c>
      <c r="J181" s="495"/>
      <c r="K181" s="498"/>
      <c r="L181" s="453"/>
      <c r="M181" s="483"/>
      <c r="N181" s="471"/>
      <c r="O181" s="447"/>
      <c r="P181" s="101" t="s">
        <v>233</v>
      </c>
      <c r="Q181" s="77" t="s">
        <v>80</v>
      </c>
      <c r="R181" s="189">
        <f>+IFERROR(VLOOKUP(Q181,[6]DATOS!$E$2:$F$17,2,FALSE),"")</f>
        <v>15</v>
      </c>
      <c r="S181" s="448"/>
      <c r="T181" s="448"/>
      <c r="U181" s="448"/>
      <c r="V181" s="448"/>
      <c r="W181" s="448"/>
      <c r="X181" s="310"/>
      <c r="Y181" s="447"/>
      <c r="Z181" s="474"/>
      <c r="AA181" s="462"/>
      <c r="AB181" s="488"/>
      <c r="AC181" s="488"/>
      <c r="AD181" s="488"/>
      <c r="AE181" s="308"/>
      <c r="AF181" s="181"/>
      <c r="AG181" s="308"/>
      <c r="AH181" s="453"/>
      <c r="AI181" s="453"/>
      <c r="AJ181" s="477"/>
      <c r="AK181" s="444"/>
      <c r="AL181" s="444"/>
      <c r="AM181" s="462"/>
      <c r="AN181" s="480"/>
    </row>
    <row r="182" spans="1:40" ht="16" thickBot="1">
      <c r="A182" s="489"/>
      <c r="B182" s="491"/>
      <c r="C182" s="493"/>
      <c r="D182" s="308"/>
      <c r="E182" s="493"/>
      <c r="F182" s="493"/>
      <c r="G182" s="493"/>
      <c r="H182" s="468"/>
      <c r="I182" s="441" t="s">
        <v>68</v>
      </c>
      <c r="J182" s="495"/>
      <c r="K182" s="498"/>
      <c r="L182" s="453"/>
      <c r="M182" s="483"/>
      <c r="N182" s="471"/>
      <c r="O182" s="447"/>
      <c r="P182" s="101" t="s">
        <v>231</v>
      </c>
      <c r="Q182" s="77" t="s">
        <v>82</v>
      </c>
      <c r="R182" s="189">
        <f>+IFERROR(VLOOKUP(Q182,[6]DATOS!$E$2:$F$17,2,FALSE),"")</f>
        <v>15</v>
      </c>
      <c r="S182" s="448"/>
      <c r="T182" s="448"/>
      <c r="U182" s="448"/>
      <c r="V182" s="448"/>
      <c r="W182" s="448"/>
      <c r="X182" s="310"/>
      <c r="Y182" s="447"/>
      <c r="Z182" s="474"/>
      <c r="AA182" s="462"/>
      <c r="AB182" s="488"/>
      <c r="AC182" s="488"/>
      <c r="AD182" s="488"/>
      <c r="AE182" s="308"/>
      <c r="AF182" s="181"/>
      <c r="AG182" s="308"/>
      <c r="AH182" s="453"/>
      <c r="AI182" s="453"/>
      <c r="AJ182" s="477"/>
      <c r="AK182" s="444"/>
      <c r="AL182" s="444"/>
      <c r="AM182" s="462"/>
      <c r="AN182" s="480"/>
    </row>
    <row r="183" spans="1:40" ht="16" thickBot="1">
      <c r="A183" s="489"/>
      <c r="B183" s="491"/>
      <c r="C183" s="493"/>
      <c r="D183" s="308"/>
      <c r="E183" s="493"/>
      <c r="F183" s="493"/>
      <c r="G183" s="493"/>
      <c r="H183" s="469"/>
      <c r="I183" s="442" t="s">
        <v>68</v>
      </c>
      <c r="J183" s="495"/>
      <c r="K183" s="498"/>
      <c r="L183" s="453"/>
      <c r="M183" s="483"/>
      <c r="N183" s="471"/>
      <c r="O183" s="447"/>
      <c r="P183" s="101" t="s">
        <v>229</v>
      </c>
      <c r="Q183" s="77" t="s">
        <v>85</v>
      </c>
      <c r="R183" s="189">
        <f>+IFERROR(VLOOKUP(Q183,[6]DATOS!$E$2:$F$17,2,FALSE),"")</f>
        <v>15</v>
      </c>
      <c r="S183" s="448"/>
      <c r="T183" s="448"/>
      <c r="U183" s="448"/>
      <c r="V183" s="448"/>
      <c r="W183" s="448"/>
      <c r="X183" s="310"/>
      <c r="Y183" s="447"/>
      <c r="Z183" s="474"/>
      <c r="AA183" s="462"/>
      <c r="AB183" s="488"/>
      <c r="AC183" s="488"/>
      <c r="AD183" s="488"/>
      <c r="AE183" s="308"/>
      <c r="AF183" s="181"/>
      <c r="AG183" s="308"/>
      <c r="AH183" s="453"/>
      <c r="AI183" s="453"/>
      <c r="AJ183" s="477"/>
      <c r="AK183" s="444"/>
      <c r="AL183" s="444"/>
      <c r="AM183" s="462"/>
      <c r="AN183" s="480"/>
    </row>
    <row r="184" spans="1:40">
      <c r="A184" s="489"/>
      <c r="B184" s="491"/>
      <c r="C184" s="493"/>
      <c r="D184" s="308"/>
      <c r="E184" s="493"/>
      <c r="F184" s="493"/>
      <c r="G184" s="493"/>
      <c r="H184" s="464" t="s">
        <v>234</v>
      </c>
      <c r="I184" s="440" t="s">
        <v>68</v>
      </c>
      <c r="J184" s="495"/>
      <c r="K184" s="498"/>
      <c r="L184" s="453"/>
      <c r="M184" s="483"/>
      <c r="N184" s="471"/>
      <c r="O184" s="447"/>
      <c r="P184" s="101" t="s">
        <v>228</v>
      </c>
      <c r="Q184" s="77" t="s">
        <v>98</v>
      </c>
      <c r="R184" s="189">
        <f>+IFERROR(VLOOKUP(Q184,[6]DATOS!$E$2:$F$17,2,FALSE),"")</f>
        <v>15</v>
      </c>
      <c r="S184" s="448"/>
      <c r="T184" s="448"/>
      <c r="U184" s="448"/>
      <c r="V184" s="448"/>
      <c r="W184" s="448"/>
      <c r="X184" s="310"/>
      <c r="Y184" s="447"/>
      <c r="Z184" s="474"/>
      <c r="AA184" s="462"/>
      <c r="AB184" s="488"/>
      <c r="AC184" s="488"/>
      <c r="AD184" s="488"/>
      <c r="AE184" s="308"/>
      <c r="AF184" s="181"/>
      <c r="AG184" s="308"/>
      <c r="AH184" s="453"/>
      <c r="AI184" s="453"/>
      <c r="AJ184" s="477"/>
      <c r="AK184" s="444"/>
      <c r="AL184" s="444"/>
      <c r="AM184" s="462"/>
      <c r="AN184" s="480"/>
    </row>
    <row r="185" spans="1:40" ht="51.75" customHeight="1" thickBot="1">
      <c r="A185" s="489"/>
      <c r="B185" s="491"/>
      <c r="C185" s="493"/>
      <c r="D185" s="308"/>
      <c r="E185" s="493"/>
      <c r="F185" s="493"/>
      <c r="G185" s="493"/>
      <c r="H185" s="464"/>
      <c r="I185" s="441" t="s">
        <v>68</v>
      </c>
      <c r="J185" s="495"/>
      <c r="K185" s="498"/>
      <c r="L185" s="453"/>
      <c r="M185" s="483"/>
      <c r="N185" s="472"/>
      <c r="O185" s="447"/>
      <c r="P185" s="101" t="s">
        <v>226</v>
      </c>
      <c r="Q185" s="82" t="s">
        <v>87</v>
      </c>
      <c r="R185" s="189">
        <f>+IFERROR(VLOOKUP(Q185,[6]DATOS!$E$2:$F$17,2,FALSE),"")</f>
        <v>10</v>
      </c>
      <c r="S185" s="448"/>
      <c r="T185" s="448"/>
      <c r="U185" s="448"/>
      <c r="V185" s="448"/>
      <c r="W185" s="448"/>
      <c r="X185" s="310"/>
      <c r="Y185" s="447"/>
      <c r="Z185" s="475"/>
      <c r="AA185" s="463"/>
      <c r="AB185" s="488"/>
      <c r="AC185" s="488"/>
      <c r="AD185" s="488"/>
      <c r="AE185" s="308"/>
      <c r="AF185" s="181"/>
      <c r="AG185" s="308"/>
      <c r="AH185" s="453"/>
      <c r="AI185" s="453"/>
      <c r="AJ185" s="478"/>
      <c r="AK185" s="444"/>
      <c r="AL185" s="444"/>
      <c r="AM185" s="463"/>
      <c r="AN185" s="481"/>
    </row>
    <row r="186" spans="1:40" ht="15" customHeight="1" thickBot="1">
      <c r="A186" s="489"/>
      <c r="B186" s="491"/>
      <c r="C186" s="493"/>
      <c r="D186" s="308"/>
      <c r="E186" s="493"/>
      <c r="F186" s="493"/>
      <c r="G186" s="493"/>
      <c r="H186" s="464"/>
      <c r="I186" s="442" t="s">
        <v>68</v>
      </c>
      <c r="J186" s="495"/>
      <c r="K186" s="498"/>
      <c r="L186" s="453"/>
      <c r="M186" s="483"/>
      <c r="N186" s="465" t="s">
        <v>414</v>
      </c>
      <c r="O186" s="447" t="s">
        <v>65</v>
      </c>
      <c r="P186" s="101" t="s">
        <v>237</v>
      </c>
      <c r="Q186" s="77" t="s">
        <v>76</v>
      </c>
      <c r="R186" s="189">
        <f>+IFERROR(VLOOKUP(Q186,[6]DATOS!$E$2:$F$17,2,FALSE),"")</f>
        <v>15</v>
      </c>
      <c r="S186" s="448">
        <f>SUM(R186:R192)</f>
        <v>100</v>
      </c>
      <c r="T186" s="448" t="str">
        <f>+IF(AND(S186&lt;=100,S186&gt;=96),"Fuerte",IF(AND(S186&lt;=95,S186&gt;=86),"Moderado",IF(AND(S186&lt;=85,J186&gt;=0),"Débil"," ")))</f>
        <v>Fuerte</v>
      </c>
      <c r="U186" s="448" t="s">
        <v>90</v>
      </c>
      <c r="V186" s="448"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48">
        <f>IF(V186="Fuerte",100,IF(V186="Moderado",50,IF(V186="Débil",0)))</f>
        <v>100</v>
      </c>
      <c r="X186" s="310"/>
      <c r="Y186" s="447" t="s">
        <v>413</v>
      </c>
      <c r="Z186" s="448" t="s">
        <v>398</v>
      </c>
      <c r="AA186" s="447" t="s">
        <v>412</v>
      </c>
      <c r="AB186" s="488"/>
      <c r="AC186" s="488"/>
      <c r="AD186" s="488"/>
      <c r="AE186" s="308"/>
      <c r="AF186" s="181"/>
      <c r="AG186" s="308"/>
      <c r="AH186" s="453"/>
      <c r="AI186" s="453"/>
      <c r="AJ186" s="455" t="s">
        <v>411</v>
      </c>
      <c r="AK186" s="458">
        <v>43497</v>
      </c>
      <c r="AL186" s="458">
        <v>43830</v>
      </c>
      <c r="AM186" s="461" t="s">
        <v>405</v>
      </c>
      <c r="AN186" s="451" t="s">
        <v>410</v>
      </c>
    </row>
    <row r="187" spans="1:40" ht="16" thickBot="1">
      <c r="A187" s="489"/>
      <c r="B187" s="491"/>
      <c r="C187" s="493"/>
      <c r="D187" s="308"/>
      <c r="E187" s="493"/>
      <c r="F187" s="493"/>
      <c r="G187" s="493"/>
      <c r="H187" s="464" t="s">
        <v>232</v>
      </c>
      <c r="I187" s="440" t="s">
        <v>68</v>
      </c>
      <c r="J187" s="495"/>
      <c r="K187" s="498"/>
      <c r="L187" s="453"/>
      <c r="M187" s="483"/>
      <c r="N187" s="465"/>
      <c r="O187" s="447"/>
      <c r="P187" s="101" t="s">
        <v>235</v>
      </c>
      <c r="Q187" s="77" t="s">
        <v>78</v>
      </c>
      <c r="R187" s="189">
        <f>+IFERROR(VLOOKUP(Q187,[6]DATOS!$E$2:$F$17,2,FALSE),"")</f>
        <v>15</v>
      </c>
      <c r="S187" s="448"/>
      <c r="T187" s="448"/>
      <c r="U187" s="448"/>
      <c r="V187" s="448"/>
      <c r="W187" s="448"/>
      <c r="X187" s="310"/>
      <c r="Y187" s="447"/>
      <c r="Z187" s="448"/>
      <c r="AA187" s="447"/>
      <c r="AB187" s="488"/>
      <c r="AC187" s="488"/>
      <c r="AD187" s="488"/>
      <c r="AE187" s="308"/>
      <c r="AF187" s="181"/>
      <c r="AG187" s="308"/>
      <c r="AH187" s="453"/>
      <c r="AI187" s="453"/>
      <c r="AJ187" s="456"/>
      <c r="AK187" s="459"/>
      <c r="AL187" s="459"/>
      <c r="AM187" s="462"/>
      <c r="AN187" s="451"/>
    </row>
    <row r="188" spans="1:40" ht="16" thickBot="1">
      <c r="A188" s="489"/>
      <c r="B188" s="491"/>
      <c r="C188" s="493"/>
      <c r="D188" s="308"/>
      <c r="E188" s="493"/>
      <c r="F188" s="493"/>
      <c r="G188" s="493"/>
      <c r="H188" s="464"/>
      <c r="I188" s="441" t="s">
        <v>68</v>
      </c>
      <c r="J188" s="495"/>
      <c r="K188" s="498"/>
      <c r="L188" s="453"/>
      <c r="M188" s="483"/>
      <c r="N188" s="465"/>
      <c r="O188" s="447"/>
      <c r="P188" s="101" t="s">
        <v>233</v>
      </c>
      <c r="Q188" s="77" t="s">
        <v>80</v>
      </c>
      <c r="R188" s="189">
        <f>+IFERROR(VLOOKUP(Q188,[6]DATOS!$E$2:$F$17,2,FALSE),"")</f>
        <v>15</v>
      </c>
      <c r="S188" s="448"/>
      <c r="T188" s="448"/>
      <c r="U188" s="448"/>
      <c r="V188" s="448"/>
      <c r="W188" s="448"/>
      <c r="X188" s="310"/>
      <c r="Y188" s="447"/>
      <c r="Z188" s="448"/>
      <c r="AA188" s="447"/>
      <c r="AB188" s="488"/>
      <c r="AC188" s="488"/>
      <c r="AD188" s="488"/>
      <c r="AE188" s="308"/>
      <c r="AF188" s="181"/>
      <c r="AG188" s="308"/>
      <c r="AH188" s="453"/>
      <c r="AI188" s="453"/>
      <c r="AJ188" s="456"/>
      <c r="AK188" s="459"/>
      <c r="AL188" s="459"/>
      <c r="AM188" s="462"/>
      <c r="AN188" s="451"/>
    </row>
    <row r="189" spans="1:40" ht="16" thickBot="1">
      <c r="A189" s="489"/>
      <c r="B189" s="491"/>
      <c r="C189" s="493"/>
      <c r="D189" s="308"/>
      <c r="E189" s="493"/>
      <c r="F189" s="493"/>
      <c r="G189" s="493"/>
      <c r="H189" s="464"/>
      <c r="I189" s="442" t="s">
        <v>68</v>
      </c>
      <c r="J189" s="495"/>
      <c r="K189" s="498"/>
      <c r="L189" s="453"/>
      <c r="M189" s="483"/>
      <c r="N189" s="465"/>
      <c r="O189" s="447"/>
      <c r="P189" s="101" t="s">
        <v>231</v>
      </c>
      <c r="Q189" s="77" t="s">
        <v>82</v>
      </c>
      <c r="R189" s="189">
        <f>+IFERROR(VLOOKUP(Q189,[6]DATOS!$E$2:$F$17,2,FALSE),"")</f>
        <v>15</v>
      </c>
      <c r="S189" s="448"/>
      <c r="T189" s="448"/>
      <c r="U189" s="448"/>
      <c r="V189" s="448"/>
      <c r="W189" s="448"/>
      <c r="X189" s="310"/>
      <c r="Y189" s="447"/>
      <c r="Z189" s="448"/>
      <c r="AA189" s="447"/>
      <c r="AB189" s="488"/>
      <c r="AC189" s="488"/>
      <c r="AD189" s="488"/>
      <c r="AE189" s="308"/>
      <c r="AF189" s="181"/>
      <c r="AG189" s="308"/>
      <c r="AH189" s="453"/>
      <c r="AI189" s="453"/>
      <c r="AJ189" s="456"/>
      <c r="AK189" s="459"/>
      <c r="AL189" s="459"/>
      <c r="AM189" s="462"/>
      <c r="AN189" s="451"/>
    </row>
    <row r="190" spans="1:40" ht="16" thickBot="1">
      <c r="A190" s="489"/>
      <c r="B190" s="491"/>
      <c r="C190" s="493"/>
      <c r="D190" s="308"/>
      <c r="E190" s="493"/>
      <c r="F190" s="493"/>
      <c r="G190" s="493"/>
      <c r="H190" s="464" t="s">
        <v>230</v>
      </c>
      <c r="I190" s="440" t="s">
        <v>68</v>
      </c>
      <c r="J190" s="495"/>
      <c r="K190" s="498"/>
      <c r="L190" s="453"/>
      <c r="M190" s="483"/>
      <c r="N190" s="465"/>
      <c r="O190" s="447"/>
      <c r="P190" s="101" t="s">
        <v>229</v>
      </c>
      <c r="Q190" s="77" t="s">
        <v>85</v>
      </c>
      <c r="R190" s="189">
        <f>+IFERROR(VLOOKUP(Q190,[6]DATOS!$E$2:$F$17,2,FALSE),"")</f>
        <v>15</v>
      </c>
      <c r="S190" s="448"/>
      <c r="T190" s="448"/>
      <c r="U190" s="448"/>
      <c r="V190" s="448"/>
      <c r="W190" s="448"/>
      <c r="X190" s="310"/>
      <c r="Y190" s="447"/>
      <c r="Z190" s="448"/>
      <c r="AA190" s="447"/>
      <c r="AB190" s="488"/>
      <c r="AC190" s="488"/>
      <c r="AD190" s="488"/>
      <c r="AE190" s="308"/>
      <c r="AF190" s="181"/>
      <c r="AG190" s="308"/>
      <c r="AH190" s="453"/>
      <c r="AI190" s="453"/>
      <c r="AJ190" s="456"/>
      <c r="AK190" s="459"/>
      <c r="AL190" s="459"/>
      <c r="AM190" s="462"/>
      <c r="AN190" s="451"/>
    </row>
    <row r="191" spans="1:40">
      <c r="A191" s="489"/>
      <c r="B191" s="491"/>
      <c r="C191" s="493"/>
      <c r="D191" s="308"/>
      <c r="E191" s="493"/>
      <c r="F191" s="493"/>
      <c r="G191" s="493"/>
      <c r="H191" s="464"/>
      <c r="I191" s="441" t="s">
        <v>68</v>
      </c>
      <c r="J191" s="495"/>
      <c r="K191" s="498"/>
      <c r="L191" s="453"/>
      <c r="M191" s="483"/>
      <c r="N191" s="465"/>
      <c r="O191" s="447"/>
      <c r="P191" s="101" t="s">
        <v>228</v>
      </c>
      <c r="Q191" s="77" t="s">
        <v>98</v>
      </c>
      <c r="R191" s="189">
        <f>+IFERROR(VLOOKUP(Q191,[6]DATOS!$E$2:$F$17,2,FALSE),"")</f>
        <v>15</v>
      </c>
      <c r="S191" s="448"/>
      <c r="T191" s="448"/>
      <c r="U191" s="448"/>
      <c r="V191" s="448"/>
      <c r="W191" s="448"/>
      <c r="X191" s="310"/>
      <c r="Y191" s="447"/>
      <c r="Z191" s="448"/>
      <c r="AA191" s="447"/>
      <c r="AB191" s="488"/>
      <c r="AC191" s="488"/>
      <c r="AD191" s="488"/>
      <c r="AE191" s="308"/>
      <c r="AF191" s="181"/>
      <c r="AG191" s="308"/>
      <c r="AH191" s="453"/>
      <c r="AI191" s="453"/>
      <c r="AJ191" s="456"/>
      <c r="AK191" s="459"/>
      <c r="AL191" s="459"/>
      <c r="AM191" s="462"/>
      <c r="AN191" s="451"/>
    </row>
    <row r="192" spans="1:40" ht="96.75" customHeight="1" thickBot="1">
      <c r="A192" s="489"/>
      <c r="B192" s="491"/>
      <c r="C192" s="493"/>
      <c r="D192" s="308"/>
      <c r="E192" s="493"/>
      <c r="F192" s="493"/>
      <c r="G192" s="493"/>
      <c r="H192" s="464"/>
      <c r="I192" s="442" t="s">
        <v>68</v>
      </c>
      <c r="J192" s="495"/>
      <c r="K192" s="498"/>
      <c r="L192" s="453"/>
      <c r="M192" s="483"/>
      <c r="N192" s="465"/>
      <c r="O192" s="447"/>
      <c r="P192" s="101" t="s">
        <v>226</v>
      </c>
      <c r="Q192" s="82" t="s">
        <v>87</v>
      </c>
      <c r="R192" s="189">
        <f>+IFERROR(VLOOKUP(Q192,[6]DATOS!$E$2:$F$17,2,FALSE),"")</f>
        <v>10</v>
      </c>
      <c r="S192" s="448"/>
      <c r="T192" s="448"/>
      <c r="U192" s="448"/>
      <c r="V192" s="448"/>
      <c r="W192" s="448"/>
      <c r="X192" s="310"/>
      <c r="Y192" s="447"/>
      <c r="Z192" s="448"/>
      <c r="AA192" s="447"/>
      <c r="AB192" s="488"/>
      <c r="AC192" s="488"/>
      <c r="AD192" s="488"/>
      <c r="AE192" s="308"/>
      <c r="AF192" s="181"/>
      <c r="AG192" s="308"/>
      <c r="AH192" s="453"/>
      <c r="AI192" s="453"/>
      <c r="AJ192" s="457"/>
      <c r="AK192" s="460"/>
      <c r="AL192" s="460"/>
      <c r="AM192" s="463"/>
      <c r="AN192" s="451"/>
    </row>
    <row r="193" spans="1:40" ht="15" customHeight="1" thickBot="1">
      <c r="A193" s="489"/>
      <c r="B193" s="491"/>
      <c r="C193" s="493"/>
      <c r="D193" s="308"/>
      <c r="E193" s="493"/>
      <c r="F193" s="493"/>
      <c r="G193" s="493"/>
      <c r="H193" s="464" t="s">
        <v>227</v>
      </c>
      <c r="I193" s="440" t="s">
        <v>68</v>
      </c>
      <c r="J193" s="495"/>
      <c r="K193" s="498"/>
      <c r="L193" s="453"/>
      <c r="M193" s="483"/>
      <c r="N193" s="465" t="s">
        <v>409</v>
      </c>
      <c r="O193" s="447" t="s">
        <v>65</v>
      </c>
      <c r="P193" s="101" t="s">
        <v>237</v>
      </c>
      <c r="Q193" s="77" t="s">
        <v>76</v>
      </c>
      <c r="R193" s="189">
        <f>+IFERROR(VLOOKUP(Q193,[6]DATOS!$E$2:$F$17,2,FALSE),"")</f>
        <v>15</v>
      </c>
      <c r="S193" s="448">
        <f>SUM(R193:R199)</f>
        <v>100</v>
      </c>
      <c r="T193" s="448" t="str">
        <f>+IF(AND(S193&lt;=100,S193&gt;=96),"Fuerte",IF(AND(S193&lt;=95,S193&gt;=86),"Moderado",IF(AND(S193&lt;=85,J193&gt;=0),"Débil"," ")))</f>
        <v>Fuerte</v>
      </c>
      <c r="U193" s="448" t="s">
        <v>90</v>
      </c>
      <c r="V193" s="448"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48">
        <f>IF(V193="Fuerte",100,IF(V193="Moderado",50,IF(V193="Débil",0)))</f>
        <v>100</v>
      </c>
      <c r="X193" s="310"/>
      <c r="Y193" s="447" t="s">
        <v>408</v>
      </c>
      <c r="Z193" s="448" t="s">
        <v>398</v>
      </c>
      <c r="AA193" s="447" t="s">
        <v>407</v>
      </c>
      <c r="AB193" s="488"/>
      <c r="AC193" s="488"/>
      <c r="AD193" s="488"/>
      <c r="AE193" s="308"/>
      <c r="AF193" s="181"/>
      <c r="AG193" s="308"/>
      <c r="AH193" s="453"/>
      <c r="AI193" s="453"/>
      <c r="AJ193" s="449" t="s">
        <v>406</v>
      </c>
      <c r="AK193" s="444">
        <v>43497</v>
      </c>
      <c r="AL193" s="444">
        <v>43830</v>
      </c>
      <c r="AM193" s="447" t="s">
        <v>405</v>
      </c>
      <c r="AN193" s="451" t="s">
        <v>404</v>
      </c>
    </row>
    <row r="194" spans="1:40" ht="16" thickBot="1">
      <c r="A194" s="489"/>
      <c r="B194" s="491"/>
      <c r="C194" s="493"/>
      <c r="D194" s="308"/>
      <c r="E194" s="493"/>
      <c r="F194" s="493"/>
      <c r="G194" s="493"/>
      <c r="H194" s="464"/>
      <c r="I194" s="441" t="s">
        <v>68</v>
      </c>
      <c r="J194" s="495"/>
      <c r="K194" s="498"/>
      <c r="L194" s="453"/>
      <c r="M194" s="483"/>
      <c r="N194" s="465"/>
      <c r="O194" s="447"/>
      <c r="P194" s="101" t="s">
        <v>235</v>
      </c>
      <c r="Q194" s="77" t="s">
        <v>78</v>
      </c>
      <c r="R194" s="189">
        <f>+IFERROR(VLOOKUP(Q194,[6]DATOS!$E$2:$F$17,2,FALSE),"")</f>
        <v>15</v>
      </c>
      <c r="S194" s="448"/>
      <c r="T194" s="448"/>
      <c r="U194" s="448"/>
      <c r="V194" s="448"/>
      <c r="W194" s="448"/>
      <c r="X194" s="310"/>
      <c r="Y194" s="447"/>
      <c r="Z194" s="448"/>
      <c r="AA194" s="447"/>
      <c r="AB194" s="488"/>
      <c r="AC194" s="488"/>
      <c r="AD194" s="488"/>
      <c r="AE194" s="308"/>
      <c r="AF194" s="181"/>
      <c r="AG194" s="308"/>
      <c r="AH194" s="453"/>
      <c r="AI194" s="453"/>
      <c r="AJ194" s="450"/>
      <c r="AK194" s="444"/>
      <c r="AL194" s="444"/>
      <c r="AM194" s="447"/>
      <c r="AN194" s="451"/>
    </row>
    <row r="195" spans="1:40" ht="16" thickBot="1">
      <c r="A195" s="489"/>
      <c r="B195" s="491"/>
      <c r="C195" s="493"/>
      <c r="D195" s="308"/>
      <c r="E195" s="493"/>
      <c r="F195" s="493"/>
      <c r="G195" s="493"/>
      <c r="H195" s="464"/>
      <c r="I195" s="442" t="s">
        <v>68</v>
      </c>
      <c r="J195" s="495"/>
      <c r="K195" s="498"/>
      <c r="L195" s="453"/>
      <c r="M195" s="483"/>
      <c r="N195" s="465"/>
      <c r="O195" s="447"/>
      <c r="P195" s="101" t="s">
        <v>233</v>
      </c>
      <c r="Q195" s="77" t="s">
        <v>80</v>
      </c>
      <c r="R195" s="189">
        <f>+IFERROR(VLOOKUP(Q195,[6]DATOS!$E$2:$F$17,2,FALSE),"")</f>
        <v>15</v>
      </c>
      <c r="S195" s="448"/>
      <c r="T195" s="448"/>
      <c r="U195" s="448"/>
      <c r="V195" s="448"/>
      <c r="W195" s="448"/>
      <c r="X195" s="310"/>
      <c r="Y195" s="447"/>
      <c r="Z195" s="448"/>
      <c r="AA195" s="447"/>
      <c r="AB195" s="488"/>
      <c r="AC195" s="488"/>
      <c r="AD195" s="488"/>
      <c r="AE195" s="308"/>
      <c r="AF195" s="181"/>
      <c r="AG195" s="308"/>
      <c r="AH195" s="453"/>
      <c r="AI195" s="453"/>
      <c r="AJ195" s="450"/>
      <c r="AK195" s="444"/>
      <c r="AL195" s="444"/>
      <c r="AM195" s="447"/>
      <c r="AN195" s="451"/>
    </row>
    <row r="196" spans="1:40" ht="16" thickBot="1">
      <c r="A196" s="489"/>
      <c r="B196" s="491"/>
      <c r="C196" s="493"/>
      <c r="D196" s="308"/>
      <c r="E196" s="493"/>
      <c r="F196" s="493"/>
      <c r="G196" s="493"/>
      <c r="H196" s="464" t="s">
        <v>225</v>
      </c>
      <c r="I196" s="440" t="s">
        <v>68</v>
      </c>
      <c r="J196" s="495"/>
      <c r="K196" s="498"/>
      <c r="L196" s="453"/>
      <c r="M196" s="483"/>
      <c r="N196" s="465"/>
      <c r="O196" s="447"/>
      <c r="P196" s="101" t="s">
        <v>231</v>
      </c>
      <c r="Q196" s="77" t="s">
        <v>82</v>
      </c>
      <c r="R196" s="189">
        <f>+IFERROR(VLOOKUP(Q196,[6]DATOS!$E$2:$F$17,2,FALSE),"")</f>
        <v>15</v>
      </c>
      <c r="S196" s="448"/>
      <c r="T196" s="448"/>
      <c r="U196" s="448"/>
      <c r="V196" s="448"/>
      <c r="W196" s="448"/>
      <c r="X196" s="310"/>
      <c r="Y196" s="447"/>
      <c r="Z196" s="448"/>
      <c r="AA196" s="447"/>
      <c r="AB196" s="488"/>
      <c r="AC196" s="488"/>
      <c r="AD196" s="488"/>
      <c r="AE196" s="308"/>
      <c r="AF196" s="181"/>
      <c r="AG196" s="308"/>
      <c r="AH196" s="453"/>
      <c r="AI196" s="453"/>
      <c r="AJ196" s="450"/>
      <c r="AK196" s="444"/>
      <c r="AL196" s="444"/>
      <c r="AM196" s="447"/>
      <c r="AN196" s="451"/>
    </row>
    <row r="197" spans="1:40" ht="16" thickBot="1">
      <c r="A197" s="489"/>
      <c r="B197" s="491"/>
      <c r="C197" s="493"/>
      <c r="D197" s="308"/>
      <c r="E197" s="493"/>
      <c r="F197" s="493"/>
      <c r="G197" s="493"/>
      <c r="H197" s="464"/>
      <c r="I197" s="441" t="s">
        <v>68</v>
      </c>
      <c r="J197" s="495"/>
      <c r="K197" s="498"/>
      <c r="L197" s="453"/>
      <c r="M197" s="483"/>
      <c r="N197" s="465"/>
      <c r="O197" s="447"/>
      <c r="P197" s="101" t="s">
        <v>229</v>
      </c>
      <c r="Q197" s="77" t="s">
        <v>85</v>
      </c>
      <c r="R197" s="189">
        <f>+IFERROR(VLOOKUP(Q197,[6]DATOS!$E$2:$F$17,2,FALSE),"")</f>
        <v>15</v>
      </c>
      <c r="S197" s="448"/>
      <c r="T197" s="448"/>
      <c r="U197" s="448"/>
      <c r="V197" s="448"/>
      <c r="W197" s="448"/>
      <c r="X197" s="310"/>
      <c r="Y197" s="447"/>
      <c r="Z197" s="448"/>
      <c r="AA197" s="447"/>
      <c r="AB197" s="488"/>
      <c r="AC197" s="488"/>
      <c r="AD197" s="488"/>
      <c r="AE197" s="308"/>
      <c r="AF197" s="181"/>
      <c r="AG197" s="308"/>
      <c r="AH197" s="453"/>
      <c r="AI197" s="453"/>
      <c r="AJ197" s="450"/>
      <c r="AK197" s="444"/>
      <c r="AL197" s="444"/>
      <c r="AM197" s="447"/>
      <c r="AN197" s="451"/>
    </row>
    <row r="198" spans="1:40" ht="16" thickBot="1">
      <c r="A198" s="489"/>
      <c r="B198" s="491"/>
      <c r="C198" s="493"/>
      <c r="D198" s="308"/>
      <c r="E198" s="493"/>
      <c r="F198" s="493"/>
      <c r="G198" s="493"/>
      <c r="H198" s="464"/>
      <c r="I198" s="442" t="s">
        <v>68</v>
      </c>
      <c r="J198" s="495"/>
      <c r="K198" s="498"/>
      <c r="L198" s="453"/>
      <c r="M198" s="483"/>
      <c r="N198" s="465"/>
      <c r="O198" s="447"/>
      <c r="P198" s="101" t="s">
        <v>228</v>
      </c>
      <c r="Q198" s="77" t="s">
        <v>98</v>
      </c>
      <c r="R198" s="189">
        <f>+IFERROR(VLOOKUP(Q198,[6]DATOS!$E$2:$F$17,2,FALSE),"")</f>
        <v>15</v>
      </c>
      <c r="S198" s="448"/>
      <c r="T198" s="448"/>
      <c r="U198" s="448"/>
      <c r="V198" s="448"/>
      <c r="W198" s="448"/>
      <c r="X198" s="310"/>
      <c r="Y198" s="447"/>
      <c r="Z198" s="448"/>
      <c r="AA198" s="447"/>
      <c r="AB198" s="488"/>
      <c r="AC198" s="488"/>
      <c r="AD198" s="488"/>
      <c r="AE198" s="308"/>
      <c r="AF198" s="181"/>
      <c r="AG198" s="308"/>
      <c r="AH198" s="453"/>
      <c r="AI198" s="453"/>
      <c r="AJ198" s="450"/>
      <c r="AK198" s="444"/>
      <c r="AL198" s="444"/>
      <c r="AM198" s="447"/>
      <c r="AN198" s="451"/>
    </row>
    <row r="199" spans="1:40" ht="16" thickBot="1">
      <c r="A199" s="489"/>
      <c r="B199" s="491"/>
      <c r="C199" s="493"/>
      <c r="D199" s="308"/>
      <c r="E199" s="493"/>
      <c r="F199" s="493"/>
      <c r="G199" s="493"/>
      <c r="H199" s="464" t="s">
        <v>224</v>
      </c>
      <c r="I199" s="440" t="s">
        <v>586</v>
      </c>
      <c r="J199" s="495"/>
      <c r="K199" s="498"/>
      <c r="L199" s="453"/>
      <c r="M199" s="483"/>
      <c r="N199" s="465"/>
      <c r="O199" s="447"/>
      <c r="P199" s="101" t="s">
        <v>226</v>
      </c>
      <c r="Q199" s="82" t="s">
        <v>87</v>
      </c>
      <c r="R199" s="189">
        <f>+IFERROR(VLOOKUP(Q199,[6]DATOS!$E$2:$F$17,2,FALSE),"")</f>
        <v>10</v>
      </c>
      <c r="S199" s="448"/>
      <c r="T199" s="448"/>
      <c r="U199" s="448"/>
      <c r="V199" s="448"/>
      <c r="W199" s="448"/>
      <c r="X199" s="310"/>
      <c r="Y199" s="447"/>
      <c r="Z199" s="448"/>
      <c r="AA199" s="447"/>
      <c r="AB199" s="488"/>
      <c r="AC199" s="488"/>
      <c r="AD199" s="488"/>
      <c r="AE199" s="308"/>
      <c r="AF199" s="181"/>
      <c r="AG199" s="308"/>
      <c r="AH199" s="453"/>
      <c r="AI199" s="453"/>
      <c r="AJ199" s="450"/>
      <c r="AK199" s="444"/>
      <c r="AL199" s="444"/>
      <c r="AM199" s="447"/>
      <c r="AN199" s="451"/>
    </row>
    <row r="200" spans="1:40" ht="15" customHeight="1" thickBot="1">
      <c r="A200" s="489"/>
      <c r="B200" s="491"/>
      <c r="C200" s="493"/>
      <c r="D200" s="308"/>
      <c r="E200" s="493"/>
      <c r="F200" s="493"/>
      <c r="G200" s="493"/>
      <c r="H200" s="464"/>
      <c r="I200" s="441"/>
      <c r="J200" s="495"/>
      <c r="K200" s="498"/>
      <c r="L200" s="453"/>
      <c r="M200" s="483"/>
      <c r="N200" s="328" t="s">
        <v>403</v>
      </c>
      <c r="O200" s="447" t="s">
        <v>65</v>
      </c>
      <c r="P200" s="82" t="s">
        <v>237</v>
      </c>
      <c r="Q200" s="77" t="s">
        <v>76</v>
      </c>
      <c r="R200" s="182">
        <f>+IFERROR(VLOOKUP(Q200,[7]DATOS!$E$2:$F$17,2,FALSE),"")</f>
        <v>15</v>
      </c>
      <c r="S200" s="310">
        <f>SUM(R200:R206)</f>
        <v>100</v>
      </c>
      <c r="T200" s="310" t="str">
        <f>+IF(AND(S200&lt;=100,S200&gt;=96),"Fuerte",IF(AND(S200&lt;=95,S200&gt;=86),"Moderado",IF(AND(S200&lt;=85,J200&gt;=0),"Débil"," ")))</f>
        <v>Fuerte</v>
      </c>
      <c r="U200" s="310" t="s">
        <v>90</v>
      </c>
      <c r="V200" s="31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10">
        <f>IF(V200="Fuerte",100,IF(V200="Moderado",50,IF(V200="Débil",0)))</f>
        <v>100</v>
      </c>
      <c r="X200" s="310"/>
      <c r="Y200" s="308" t="s">
        <v>336</v>
      </c>
      <c r="Z200" s="310" t="s">
        <v>249</v>
      </c>
      <c r="AA200" s="488" t="s">
        <v>402</v>
      </c>
      <c r="AB200" s="488"/>
      <c r="AC200" s="488"/>
      <c r="AD200" s="488"/>
      <c r="AE200" s="308"/>
      <c r="AF200" s="181"/>
      <c r="AG200" s="308"/>
      <c r="AH200" s="453"/>
      <c r="AI200" s="453"/>
      <c r="AJ200" s="443" t="s">
        <v>532</v>
      </c>
      <c r="AK200" s="444">
        <v>43466</v>
      </c>
      <c r="AL200" s="444">
        <v>43830</v>
      </c>
      <c r="AM200" s="443" t="s">
        <v>336</v>
      </c>
      <c r="AN200" s="445" t="s">
        <v>401</v>
      </c>
    </row>
    <row r="201" spans="1:40" ht="16" thickBot="1">
      <c r="A201" s="489"/>
      <c r="B201" s="491"/>
      <c r="C201" s="493"/>
      <c r="D201" s="308"/>
      <c r="E201" s="493"/>
      <c r="F201" s="493"/>
      <c r="G201" s="493"/>
      <c r="H201" s="464"/>
      <c r="I201" s="441"/>
      <c r="J201" s="495"/>
      <c r="K201" s="498"/>
      <c r="L201" s="453"/>
      <c r="M201" s="483"/>
      <c r="N201" s="328"/>
      <c r="O201" s="447"/>
      <c r="P201" s="82" t="s">
        <v>235</v>
      </c>
      <c r="Q201" s="77" t="s">
        <v>78</v>
      </c>
      <c r="R201" s="182">
        <f>+IFERROR(VLOOKUP(Q201,[7]DATOS!$E$2:$F$17,2,FALSE),"")</f>
        <v>15</v>
      </c>
      <c r="S201" s="310"/>
      <c r="T201" s="310"/>
      <c r="U201" s="310"/>
      <c r="V201" s="310"/>
      <c r="W201" s="310"/>
      <c r="X201" s="310"/>
      <c r="Y201" s="308"/>
      <c r="Z201" s="310"/>
      <c r="AA201" s="488"/>
      <c r="AB201" s="488"/>
      <c r="AC201" s="488"/>
      <c r="AD201" s="488"/>
      <c r="AE201" s="308"/>
      <c r="AF201" s="181"/>
      <c r="AG201" s="308"/>
      <c r="AH201" s="453"/>
      <c r="AI201" s="453"/>
      <c r="AJ201" s="443"/>
      <c r="AK201" s="444"/>
      <c r="AL201" s="444"/>
      <c r="AM201" s="443"/>
      <c r="AN201" s="445"/>
    </row>
    <row r="202" spans="1:40" ht="16" thickBot="1">
      <c r="A202" s="489"/>
      <c r="B202" s="491"/>
      <c r="C202" s="493"/>
      <c r="D202" s="308"/>
      <c r="E202" s="493"/>
      <c r="F202" s="493"/>
      <c r="G202" s="493"/>
      <c r="H202" s="464"/>
      <c r="I202" s="441"/>
      <c r="J202" s="495"/>
      <c r="K202" s="498"/>
      <c r="L202" s="453"/>
      <c r="M202" s="483"/>
      <c r="N202" s="328"/>
      <c r="O202" s="447"/>
      <c r="P202" s="82" t="s">
        <v>233</v>
      </c>
      <c r="Q202" s="77" t="s">
        <v>80</v>
      </c>
      <c r="R202" s="182">
        <f>+IFERROR(VLOOKUP(Q202,[7]DATOS!$E$2:$F$17,2,FALSE),"")</f>
        <v>15</v>
      </c>
      <c r="S202" s="310"/>
      <c r="T202" s="310"/>
      <c r="U202" s="310"/>
      <c r="V202" s="310"/>
      <c r="W202" s="310"/>
      <c r="X202" s="310"/>
      <c r="Y202" s="308"/>
      <c r="Z202" s="310"/>
      <c r="AA202" s="488"/>
      <c r="AB202" s="488"/>
      <c r="AC202" s="488"/>
      <c r="AD202" s="488"/>
      <c r="AE202" s="308"/>
      <c r="AF202" s="181"/>
      <c r="AG202" s="308"/>
      <c r="AH202" s="453"/>
      <c r="AI202" s="453"/>
      <c r="AJ202" s="443"/>
      <c r="AK202" s="444"/>
      <c r="AL202" s="444"/>
      <c r="AM202" s="443"/>
      <c r="AN202" s="445"/>
    </row>
    <row r="203" spans="1:40" ht="16" thickBot="1">
      <c r="A203" s="489"/>
      <c r="B203" s="491"/>
      <c r="C203" s="493"/>
      <c r="D203" s="308"/>
      <c r="E203" s="493"/>
      <c r="F203" s="493"/>
      <c r="G203" s="493"/>
      <c r="H203" s="464"/>
      <c r="I203" s="441"/>
      <c r="J203" s="495"/>
      <c r="K203" s="498"/>
      <c r="L203" s="453"/>
      <c r="M203" s="483"/>
      <c r="N203" s="328"/>
      <c r="O203" s="447"/>
      <c r="P203" s="82" t="s">
        <v>231</v>
      </c>
      <c r="Q203" s="77" t="s">
        <v>82</v>
      </c>
      <c r="R203" s="182">
        <f>+IFERROR(VLOOKUP(Q203,[7]DATOS!$E$2:$F$17,2,FALSE),"")</f>
        <v>15</v>
      </c>
      <c r="S203" s="310"/>
      <c r="T203" s="310"/>
      <c r="U203" s="310"/>
      <c r="V203" s="310"/>
      <c r="W203" s="310"/>
      <c r="X203" s="310"/>
      <c r="Y203" s="308"/>
      <c r="Z203" s="310"/>
      <c r="AA203" s="488"/>
      <c r="AB203" s="488"/>
      <c r="AC203" s="488"/>
      <c r="AD203" s="488"/>
      <c r="AE203" s="308"/>
      <c r="AF203" s="181"/>
      <c r="AG203" s="308"/>
      <c r="AH203" s="453"/>
      <c r="AI203" s="453"/>
      <c r="AJ203" s="443"/>
      <c r="AK203" s="444"/>
      <c r="AL203" s="444"/>
      <c r="AM203" s="443"/>
      <c r="AN203" s="445"/>
    </row>
    <row r="204" spans="1:40" ht="16" thickBot="1">
      <c r="A204" s="489"/>
      <c r="B204" s="491"/>
      <c r="C204" s="493"/>
      <c r="D204" s="308"/>
      <c r="E204" s="493"/>
      <c r="F204" s="493"/>
      <c r="G204" s="493"/>
      <c r="H204" s="464"/>
      <c r="I204" s="441"/>
      <c r="J204" s="495"/>
      <c r="K204" s="498"/>
      <c r="L204" s="453"/>
      <c r="M204" s="483"/>
      <c r="N204" s="328"/>
      <c r="O204" s="447"/>
      <c r="P204" s="82" t="s">
        <v>229</v>
      </c>
      <c r="Q204" s="77" t="s">
        <v>85</v>
      </c>
      <c r="R204" s="182">
        <f>+IFERROR(VLOOKUP(Q204,[7]DATOS!$E$2:$F$17,2,FALSE),"")</f>
        <v>15</v>
      </c>
      <c r="S204" s="310"/>
      <c r="T204" s="310"/>
      <c r="U204" s="310"/>
      <c r="V204" s="310"/>
      <c r="W204" s="310"/>
      <c r="X204" s="310"/>
      <c r="Y204" s="308"/>
      <c r="Z204" s="310"/>
      <c r="AA204" s="488"/>
      <c r="AB204" s="488"/>
      <c r="AC204" s="488"/>
      <c r="AD204" s="488"/>
      <c r="AE204" s="308"/>
      <c r="AF204" s="181"/>
      <c r="AG204" s="308"/>
      <c r="AH204" s="453"/>
      <c r="AI204" s="453"/>
      <c r="AJ204" s="443"/>
      <c r="AK204" s="444"/>
      <c r="AL204" s="444"/>
      <c r="AM204" s="443"/>
      <c r="AN204" s="445"/>
    </row>
    <row r="205" spans="1:40">
      <c r="A205" s="489"/>
      <c r="B205" s="491"/>
      <c r="C205" s="493"/>
      <c r="D205" s="308"/>
      <c r="E205" s="493"/>
      <c r="F205" s="493"/>
      <c r="G205" s="493"/>
      <c r="H205" s="464"/>
      <c r="I205" s="441"/>
      <c r="J205" s="495"/>
      <c r="K205" s="498"/>
      <c r="L205" s="453"/>
      <c r="M205" s="483"/>
      <c r="N205" s="328"/>
      <c r="O205" s="447"/>
      <c r="P205" s="82" t="s">
        <v>228</v>
      </c>
      <c r="Q205" s="77" t="s">
        <v>98</v>
      </c>
      <c r="R205" s="182">
        <f>+IFERROR(VLOOKUP(Q205,[7]DATOS!$E$2:$F$17,2,FALSE),"")</f>
        <v>15</v>
      </c>
      <c r="S205" s="310"/>
      <c r="T205" s="310"/>
      <c r="U205" s="310"/>
      <c r="V205" s="310"/>
      <c r="W205" s="310"/>
      <c r="X205" s="310"/>
      <c r="Y205" s="308"/>
      <c r="Z205" s="310"/>
      <c r="AA205" s="488"/>
      <c r="AB205" s="488"/>
      <c r="AC205" s="488"/>
      <c r="AD205" s="488"/>
      <c r="AE205" s="308"/>
      <c r="AF205" s="181"/>
      <c r="AG205" s="308"/>
      <c r="AH205" s="453"/>
      <c r="AI205" s="453"/>
      <c r="AJ205" s="443"/>
      <c r="AK205" s="444"/>
      <c r="AL205" s="444"/>
      <c r="AM205" s="443"/>
      <c r="AN205" s="445"/>
    </row>
    <row r="206" spans="1:40" ht="194.25" customHeight="1" thickBot="1">
      <c r="A206" s="489"/>
      <c r="B206" s="491"/>
      <c r="C206" s="493"/>
      <c r="D206" s="308"/>
      <c r="E206" s="493"/>
      <c r="F206" s="493"/>
      <c r="G206" s="493"/>
      <c r="H206" s="464"/>
      <c r="I206" s="441"/>
      <c r="J206" s="495"/>
      <c r="K206" s="498"/>
      <c r="L206" s="453"/>
      <c r="M206" s="483"/>
      <c r="N206" s="328"/>
      <c r="O206" s="447"/>
      <c r="P206" s="82" t="s">
        <v>226</v>
      </c>
      <c r="Q206" s="82" t="s">
        <v>87</v>
      </c>
      <c r="R206" s="182">
        <f>+IFERROR(VLOOKUP(Q206,[7]DATOS!$E$2:$F$17,2,FALSE),"")</f>
        <v>10</v>
      </c>
      <c r="S206" s="310"/>
      <c r="T206" s="310"/>
      <c r="U206" s="310"/>
      <c r="V206" s="310"/>
      <c r="W206" s="310"/>
      <c r="X206" s="310"/>
      <c r="Y206" s="308"/>
      <c r="Z206" s="310"/>
      <c r="AA206" s="488"/>
      <c r="AB206" s="488"/>
      <c r="AC206" s="488"/>
      <c r="AD206" s="488"/>
      <c r="AE206" s="308"/>
      <c r="AF206" s="181"/>
      <c r="AG206" s="308"/>
      <c r="AH206" s="453"/>
      <c r="AI206" s="453"/>
      <c r="AJ206" s="443"/>
      <c r="AK206" s="444"/>
      <c r="AL206" s="444"/>
      <c r="AM206" s="443"/>
      <c r="AN206" s="445"/>
    </row>
    <row r="207" spans="1:40" ht="34.5" customHeight="1" thickBot="1">
      <c r="A207" s="489"/>
      <c r="B207" s="491"/>
      <c r="C207" s="493"/>
      <c r="D207" s="308"/>
      <c r="E207" s="493"/>
      <c r="F207" s="493"/>
      <c r="G207" s="493"/>
      <c r="H207" s="464"/>
      <c r="I207" s="442"/>
      <c r="J207" s="495"/>
      <c r="K207" s="498"/>
      <c r="L207" s="453"/>
      <c r="M207" s="483"/>
      <c r="N207" s="446" t="s">
        <v>400</v>
      </c>
      <c r="O207" s="447" t="s">
        <v>65</v>
      </c>
      <c r="P207" s="101" t="s">
        <v>237</v>
      </c>
      <c r="Q207" s="77" t="s">
        <v>76</v>
      </c>
      <c r="R207" s="189">
        <f>+IFERROR(VLOOKUP(Q207,[6]DATOS!$E$2:$F$17,2,FALSE),"")</f>
        <v>15</v>
      </c>
      <c r="S207" s="448">
        <f>SUM(R207:R213)</f>
        <v>100</v>
      </c>
      <c r="T207" s="448" t="str">
        <f>+IF(AND(S207&lt;=100,S207&gt;=96),"Fuerte",IF(AND(S207&lt;=95,S207&gt;=86),"Moderado",IF(AND(S207&lt;=85,J207&gt;=0),"Débil"," ")))</f>
        <v>Fuerte</v>
      </c>
      <c r="U207" s="448" t="s">
        <v>90</v>
      </c>
      <c r="V207" s="448"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48">
        <f>IF(V207="Fuerte",100,IF(V207="Moderado",50,IF(V207="Débil",0)))</f>
        <v>100</v>
      </c>
      <c r="X207" s="310"/>
      <c r="Y207" s="447" t="s">
        <v>399</v>
      </c>
      <c r="Z207" s="448" t="s">
        <v>398</v>
      </c>
      <c r="AA207" s="447" t="s">
        <v>397</v>
      </c>
      <c r="AB207" s="488"/>
      <c r="AC207" s="488"/>
      <c r="AD207" s="488"/>
      <c r="AE207" s="308"/>
      <c r="AF207" s="181"/>
      <c r="AG207" s="308"/>
      <c r="AH207" s="453"/>
      <c r="AI207" s="453"/>
      <c r="AJ207" s="449" t="s">
        <v>396</v>
      </c>
      <c r="AK207" s="444">
        <v>43497</v>
      </c>
      <c r="AL207" s="444">
        <v>43830</v>
      </c>
      <c r="AM207" s="447" t="s">
        <v>395</v>
      </c>
      <c r="AN207" s="451" t="s">
        <v>394</v>
      </c>
    </row>
    <row r="208" spans="1:40" ht="16" thickBot="1">
      <c r="A208" s="489"/>
      <c r="B208" s="491"/>
      <c r="C208" s="493"/>
      <c r="D208" s="308"/>
      <c r="E208" s="493"/>
      <c r="F208" s="493"/>
      <c r="G208" s="493"/>
      <c r="H208" s="464" t="s">
        <v>223</v>
      </c>
      <c r="I208" s="440" t="s">
        <v>68</v>
      </c>
      <c r="J208" s="495"/>
      <c r="K208" s="498"/>
      <c r="L208" s="453"/>
      <c r="M208" s="483"/>
      <c r="N208" s="446"/>
      <c r="O208" s="447"/>
      <c r="P208" s="101" t="s">
        <v>235</v>
      </c>
      <c r="Q208" s="77" t="s">
        <v>78</v>
      </c>
      <c r="R208" s="189">
        <f>+IFERROR(VLOOKUP(Q208,[6]DATOS!$E$2:$F$17,2,FALSE),"")</f>
        <v>15</v>
      </c>
      <c r="S208" s="448"/>
      <c r="T208" s="448"/>
      <c r="U208" s="448"/>
      <c r="V208" s="448"/>
      <c r="W208" s="448"/>
      <c r="X208" s="310"/>
      <c r="Y208" s="447"/>
      <c r="Z208" s="448"/>
      <c r="AA208" s="447"/>
      <c r="AB208" s="488"/>
      <c r="AC208" s="488"/>
      <c r="AD208" s="488"/>
      <c r="AE208" s="308"/>
      <c r="AF208" s="181"/>
      <c r="AG208" s="308"/>
      <c r="AH208" s="453"/>
      <c r="AI208" s="453"/>
      <c r="AJ208" s="450"/>
      <c r="AK208" s="444"/>
      <c r="AL208" s="444"/>
      <c r="AM208" s="447"/>
      <c r="AN208" s="451"/>
    </row>
    <row r="209" spans="1:40" ht="16" thickBot="1">
      <c r="A209" s="489"/>
      <c r="B209" s="491"/>
      <c r="C209" s="493"/>
      <c r="D209" s="308"/>
      <c r="E209" s="493"/>
      <c r="F209" s="493"/>
      <c r="G209" s="493"/>
      <c r="H209" s="464"/>
      <c r="I209" s="441" t="s">
        <v>68</v>
      </c>
      <c r="J209" s="495"/>
      <c r="K209" s="498"/>
      <c r="L209" s="453"/>
      <c r="M209" s="483"/>
      <c r="N209" s="446"/>
      <c r="O209" s="447"/>
      <c r="P209" s="101" t="s">
        <v>233</v>
      </c>
      <c r="Q209" s="77" t="s">
        <v>80</v>
      </c>
      <c r="R209" s="189">
        <f>+IFERROR(VLOOKUP(Q209,[6]DATOS!$E$2:$F$17,2,FALSE),"")</f>
        <v>15</v>
      </c>
      <c r="S209" s="448"/>
      <c r="T209" s="448"/>
      <c r="U209" s="448"/>
      <c r="V209" s="448"/>
      <c r="W209" s="448"/>
      <c r="X209" s="310"/>
      <c r="Y209" s="447"/>
      <c r="Z209" s="448"/>
      <c r="AA209" s="447"/>
      <c r="AB209" s="488"/>
      <c r="AC209" s="488"/>
      <c r="AD209" s="488"/>
      <c r="AE209" s="308"/>
      <c r="AF209" s="181"/>
      <c r="AG209" s="308"/>
      <c r="AH209" s="453"/>
      <c r="AI209" s="453"/>
      <c r="AJ209" s="450"/>
      <c r="AK209" s="444"/>
      <c r="AL209" s="444"/>
      <c r="AM209" s="447"/>
      <c r="AN209" s="451"/>
    </row>
    <row r="210" spans="1:40" ht="16" thickBot="1">
      <c r="A210" s="489"/>
      <c r="B210" s="491"/>
      <c r="C210" s="493"/>
      <c r="D210" s="308"/>
      <c r="E210" s="493"/>
      <c r="F210" s="493"/>
      <c r="G210" s="493"/>
      <c r="H210" s="464" t="s">
        <v>222</v>
      </c>
      <c r="I210" s="440" t="s">
        <v>586</v>
      </c>
      <c r="J210" s="495"/>
      <c r="K210" s="498"/>
      <c r="L210" s="453"/>
      <c r="M210" s="483"/>
      <c r="N210" s="446"/>
      <c r="O210" s="447"/>
      <c r="P210" s="101" t="s">
        <v>231</v>
      </c>
      <c r="Q210" s="77" t="s">
        <v>82</v>
      </c>
      <c r="R210" s="189">
        <f>+IFERROR(VLOOKUP(Q210,[6]DATOS!$E$2:$F$17,2,FALSE),"")</f>
        <v>15</v>
      </c>
      <c r="S210" s="448"/>
      <c r="T210" s="448"/>
      <c r="U210" s="448"/>
      <c r="V210" s="448"/>
      <c r="W210" s="448"/>
      <c r="X210" s="310"/>
      <c r="Y210" s="447"/>
      <c r="Z210" s="448"/>
      <c r="AA210" s="447"/>
      <c r="AB210" s="488"/>
      <c r="AC210" s="488"/>
      <c r="AD210" s="488"/>
      <c r="AE210" s="308"/>
      <c r="AF210" s="181"/>
      <c r="AG210" s="308"/>
      <c r="AH210" s="453"/>
      <c r="AI210" s="453"/>
      <c r="AJ210" s="450"/>
      <c r="AK210" s="444"/>
      <c r="AL210" s="444"/>
      <c r="AM210" s="447"/>
      <c r="AN210" s="451"/>
    </row>
    <row r="211" spans="1:40" ht="16" thickBot="1">
      <c r="A211" s="489"/>
      <c r="B211" s="491"/>
      <c r="C211" s="493"/>
      <c r="D211" s="308"/>
      <c r="E211" s="493"/>
      <c r="F211" s="493"/>
      <c r="G211" s="493"/>
      <c r="H211" s="464"/>
      <c r="I211" s="441" t="s">
        <v>68</v>
      </c>
      <c r="J211" s="495"/>
      <c r="K211" s="498"/>
      <c r="L211" s="453"/>
      <c r="M211" s="483"/>
      <c r="N211" s="446"/>
      <c r="O211" s="447"/>
      <c r="P211" s="101" t="s">
        <v>229</v>
      </c>
      <c r="Q211" s="77" t="s">
        <v>85</v>
      </c>
      <c r="R211" s="189">
        <f>+IFERROR(VLOOKUP(Q211,[6]DATOS!$E$2:$F$17,2,FALSE),"")</f>
        <v>15</v>
      </c>
      <c r="S211" s="448"/>
      <c r="T211" s="448"/>
      <c r="U211" s="448"/>
      <c r="V211" s="448"/>
      <c r="W211" s="448"/>
      <c r="X211" s="310"/>
      <c r="Y211" s="447"/>
      <c r="Z211" s="448"/>
      <c r="AA211" s="447"/>
      <c r="AB211" s="488"/>
      <c r="AC211" s="488"/>
      <c r="AD211" s="488"/>
      <c r="AE211" s="308"/>
      <c r="AF211" s="181"/>
      <c r="AG211" s="308"/>
      <c r="AH211" s="453"/>
      <c r="AI211" s="453"/>
      <c r="AJ211" s="450"/>
      <c r="AK211" s="444"/>
      <c r="AL211" s="444"/>
      <c r="AM211" s="447"/>
      <c r="AN211" s="451"/>
    </row>
    <row r="212" spans="1:40">
      <c r="A212" s="489"/>
      <c r="B212" s="491"/>
      <c r="C212" s="493"/>
      <c r="D212" s="308"/>
      <c r="E212" s="493"/>
      <c r="F212" s="493"/>
      <c r="G212" s="493"/>
      <c r="H212" s="464" t="s">
        <v>221</v>
      </c>
      <c r="I212" s="440" t="s">
        <v>586</v>
      </c>
      <c r="J212" s="495"/>
      <c r="K212" s="498"/>
      <c r="L212" s="453"/>
      <c r="M212" s="483"/>
      <c r="N212" s="446"/>
      <c r="O212" s="447"/>
      <c r="P212" s="101" t="s">
        <v>228</v>
      </c>
      <c r="Q212" s="77" t="s">
        <v>98</v>
      </c>
      <c r="R212" s="189">
        <f>+IFERROR(VLOOKUP(Q212,[6]DATOS!$E$2:$F$17,2,FALSE),"")</f>
        <v>15</v>
      </c>
      <c r="S212" s="448"/>
      <c r="T212" s="448"/>
      <c r="U212" s="448"/>
      <c r="V212" s="448"/>
      <c r="W212" s="448"/>
      <c r="X212" s="310"/>
      <c r="Y212" s="447"/>
      <c r="Z212" s="448"/>
      <c r="AA212" s="447"/>
      <c r="AB212" s="488"/>
      <c r="AC212" s="488"/>
      <c r="AD212" s="488"/>
      <c r="AE212" s="308"/>
      <c r="AF212" s="181"/>
      <c r="AG212" s="308"/>
      <c r="AH212" s="453"/>
      <c r="AI212" s="453"/>
      <c r="AJ212" s="450"/>
      <c r="AK212" s="444"/>
      <c r="AL212" s="444"/>
      <c r="AM212" s="447"/>
      <c r="AN212" s="451"/>
    </row>
    <row r="213" spans="1:40" ht="16" thickBot="1">
      <c r="A213" s="489"/>
      <c r="B213" s="491"/>
      <c r="C213" s="493"/>
      <c r="D213" s="308"/>
      <c r="E213" s="493"/>
      <c r="F213" s="493"/>
      <c r="G213" s="493"/>
      <c r="H213" s="464"/>
      <c r="I213" s="441" t="s">
        <v>68</v>
      </c>
      <c r="J213" s="495"/>
      <c r="K213" s="498"/>
      <c r="L213" s="453"/>
      <c r="M213" s="483"/>
      <c r="N213" s="446"/>
      <c r="O213" s="447"/>
      <c r="P213" s="101" t="s">
        <v>226</v>
      </c>
      <c r="Q213" s="82" t="s">
        <v>87</v>
      </c>
      <c r="R213" s="189">
        <f>+IFERROR(VLOOKUP(Q213,[6]DATOS!$E$2:$F$17,2,FALSE),"")</f>
        <v>10</v>
      </c>
      <c r="S213" s="448"/>
      <c r="T213" s="448"/>
      <c r="U213" s="448"/>
      <c r="V213" s="448"/>
      <c r="W213" s="448"/>
      <c r="X213" s="310"/>
      <c r="Y213" s="447"/>
      <c r="Z213" s="448"/>
      <c r="AA213" s="447"/>
      <c r="AB213" s="488"/>
      <c r="AC213" s="488"/>
      <c r="AD213" s="488"/>
      <c r="AE213" s="308"/>
      <c r="AF213" s="181"/>
      <c r="AG213" s="308"/>
      <c r="AH213" s="453"/>
      <c r="AI213" s="453"/>
      <c r="AJ213" s="450"/>
      <c r="AK213" s="444"/>
      <c r="AL213" s="444"/>
      <c r="AM213" s="447"/>
      <c r="AN213" s="451"/>
    </row>
    <row r="214" spans="1:40" ht="30" customHeight="1">
      <c r="A214" s="489"/>
      <c r="B214" s="492"/>
      <c r="C214" s="493"/>
      <c r="D214" s="308"/>
      <c r="E214" s="493"/>
      <c r="F214" s="493"/>
      <c r="G214" s="493"/>
      <c r="H214" s="183"/>
      <c r="I214" s="179"/>
      <c r="J214" s="496"/>
      <c r="K214" s="499"/>
      <c r="L214" s="453"/>
      <c r="M214" s="484"/>
      <c r="N214" s="191"/>
      <c r="O214" s="187"/>
      <c r="P214" s="101"/>
      <c r="Q214" s="101"/>
      <c r="R214" s="189"/>
      <c r="S214" s="189"/>
      <c r="T214" s="189"/>
      <c r="U214" s="189"/>
      <c r="V214" s="189"/>
      <c r="W214" s="189"/>
      <c r="X214" s="182"/>
      <c r="Y214" s="187"/>
      <c r="Z214" s="189"/>
      <c r="AA214" s="187"/>
      <c r="AB214" s="185"/>
      <c r="AC214" s="185"/>
      <c r="AD214" s="185"/>
      <c r="AE214" s="99"/>
      <c r="AF214" s="181"/>
      <c r="AG214" s="99"/>
      <c r="AH214" s="453"/>
      <c r="AI214" s="454"/>
      <c r="AJ214" s="188" t="s">
        <v>531</v>
      </c>
      <c r="AK214" s="163" t="s">
        <v>383</v>
      </c>
      <c r="AL214" s="163" t="s">
        <v>382</v>
      </c>
      <c r="AM214" s="187" t="s">
        <v>393</v>
      </c>
      <c r="AN214" s="190"/>
    </row>
    <row r="215" spans="1:40" ht="15" customHeight="1"/>
    <row r="242" ht="15.75" customHeight="1"/>
    <row r="250" ht="15.75" customHeight="1"/>
    <row r="268" ht="15.75" customHeight="1"/>
    <row r="276" ht="15.75" customHeight="1"/>
    <row r="283" ht="15" customHeight="1"/>
    <row r="294" ht="15" customHeight="1"/>
    <row r="309" ht="15" customHeight="1"/>
    <row r="320" ht="15.75" customHeight="1"/>
    <row r="328" ht="15.75" customHeight="1"/>
    <row r="335" ht="15" customHeight="1"/>
    <row r="346" ht="15.75" customHeight="1"/>
    <row r="354" ht="15.75" customHeight="1"/>
    <row r="361" ht="15" customHeight="1"/>
    <row r="372" ht="15.75" customHeight="1"/>
    <row r="380" ht="15.75" customHeight="1"/>
    <row r="387" ht="15" customHeight="1"/>
    <row r="398" ht="15" customHeight="1"/>
    <row r="413" ht="15" customHeight="1"/>
    <row r="424" ht="15" customHeight="1"/>
    <row r="425" ht="15" customHeight="1"/>
    <row r="426" ht="15" customHeight="1"/>
    <row r="427" ht="15" customHeight="1"/>
    <row r="428" ht="15" customHeight="1"/>
    <row r="429" ht="15" customHeight="1"/>
    <row r="430"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75" customHeight="1"/>
    <row r="450" ht="15" customHeight="1"/>
    <row r="465" ht="15" customHeight="1"/>
    <row r="476" ht="15" customHeight="1"/>
    <row r="491" ht="15" customHeight="1"/>
    <row r="502" ht="15" customHeight="1"/>
    <row r="509" ht="30" customHeight="1"/>
    <row r="517" ht="15" customHeight="1"/>
    <row r="518" ht="15" customHeight="1"/>
    <row r="531" ht="15.75" customHeight="1"/>
    <row r="547" ht="15" customHeight="1"/>
    <row r="548" ht="15" customHeight="1"/>
    <row r="557" ht="15.75" customHeight="1"/>
    <row r="560" ht="15.75" customHeight="1"/>
    <row r="565" ht="15.75" customHeight="1"/>
  </sheetData>
  <mergeCells count="796">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X87:X112"/>
    <mergeCell ref="Y87:Y94"/>
    <mergeCell ref="Z87:Z94"/>
    <mergeCell ref="AA87:AA94"/>
    <mergeCell ref="AB87:AB112"/>
    <mergeCell ref="AC87:AC112"/>
    <mergeCell ref="AD87:AD112"/>
    <mergeCell ref="AE87:AE112"/>
    <mergeCell ref="AF87:AF112"/>
    <mergeCell ref="L87:L112"/>
    <mergeCell ref="M87:M112"/>
    <mergeCell ref="N87:N94"/>
    <mergeCell ref="O87:O94"/>
    <mergeCell ref="S87:S94"/>
    <mergeCell ref="T87:T94"/>
    <mergeCell ref="U87:U94"/>
    <mergeCell ref="V87:V94"/>
    <mergeCell ref="W87:W94"/>
    <mergeCell ref="A87:A112"/>
    <mergeCell ref="B87:B112"/>
    <mergeCell ref="C87:C112"/>
    <mergeCell ref="D87:D112"/>
    <mergeCell ref="E87:E94"/>
    <mergeCell ref="F87:F112"/>
    <mergeCell ref="G87:G112"/>
    <mergeCell ref="J87:J112"/>
    <mergeCell ref="K87:K112"/>
    <mergeCell ref="I99:I100"/>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AW27:AW34"/>
    <mergeCell ref="AX27:AX34"/>
    <mergeCell ref="AY27:AY34"/>
    <mergeCell ref="AZ27:AZ34"/>
    <mergeCell ref="BA27:BA34"/>
    <mergeCell ref="AP27:AP34"/>
    <mergeCell ref="AQ27:AQ34"/>
    <mergeCell ref="AR27:AR34"/>
    <mergeCell ref="AS27:AS34"/>
    <mergeCell ref="AT27:AT34"/>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X35:X60"/>
    <mergeCell ref="Y35:Y42"/>
    <mergeCell ref="Z35:Z42"/>
    <mergeCell ref="AA35:AA42"/>
    <mergeCell ref="AB35:AB60"/>
    <mergeCell ref="AC35:AC60"/>
    <mergeCell ref="AD35:AD60"/>
    <mergeCell ref="AE35:AE60"/>
    <mergeCell ref="Y43:Y60"/>
    <mergeCell ref="Z43:Z60"/>
    <mergeCell ref="AA43:AA60"/>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AL61:AL68"/>
    <mergeCell ref="AM61:AM68"/>
    <mergeCell ref="AJ76:AJ86"/>
    <mergeCell ref="AK76:AK86"/>
    <mergeCell ref="AL76:AL86"/>
    <mergeCell ref="AM76:AM86"/>
    <mergeCell ref="S61:S68"/>
    <mergeCell ref="T61:T68"/>
    <mergeCell ref="U61:U68"/>
    <mergeCell ref="AD61:AD8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I113:I114"/>
    <mergeCell ref="I115:I116"/>
    <mergeCell ref="I117:I118"/>
    <mergeCell ref="I119:I120"/>
    <mergeCell ref="I121:I122"/>
    <mergeCell ref="I127:I128"/>
    <mergeCell ref="I149:I150"/>
    <mergeCell ref="I151:I152"/>
    <mergeCell ref="D139:D164"/>
    <mergeCell ref="E139:E164"/>
    <mergeCell ref="F139:F164"/>
    <mergeCell ref="H121:H12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s>
  <conditionalFormatting sqref="AH9">
    <cfRule type="containsText" dxfId="223" priority="45" operator="containsText" text="Extremo">
      <formula>NOT(ISERROR(SEARCH("Extremo",AH9)))</formula>
    </cfRule>
    <cfRule type="containsText" dxfId="222" priority="46" operator="containsText" text="Alto">
      <formula>NOT(ISERROR(SEARCH("Alto",AH9)))</formula>
    </cfRule>
    <cfRule type="containsText" dxfId="221" priority="47" operator="containsText" text="Moderado">
      <formula>NOT(ISERROR(SEARCH("Moderado",AH9)))</formula>
    </cfRule>
    <cfRule type="containsText" dxfId="220" priority="48" operator="containsText" text="Bajo">
      <formula>NOT(ISERROR(SEARCH("Bajo",AH9)))</formula>
    </cfRule>
  </conditionalFormatting>
  <conditionalFormatting sqref="L9">
    <cfRule type="containsText" dxfId="219" priority="41" operator="containsText" text="Extremo">
      <formula>NOT(ISERROR(SEARCH("Extremo",L9)))</formula>
    </cfRule>
    <cfRule type="containsText" dxfId="218" priority="42" operator="containsText" text="Alto">
      <formula>NOT(ISERROR(SEARCH("Alto",L9)))</formula>
    </cfRule>
    <cfRule type="containsText" dxfId="217" priority="43" operator="containsText" text="Moderado">
      <formula>NOT(ISERROR(SEARCH("Moderado",L9)))</formula>
    </cfRule>
    <cfRule type="containsText" dxfId="216" priority="44" operator="containsText" text="Bajo">
      <formula>NOT(ISERROR(SEARCH("Bajo",L9)))</formula>
    </cfRule>
  </conditionalFormatting>
  <conditionalFormatting sqref="AH35">
    <cfRule type="containsText" dxfId="215" priority="37" operator="containsText" text="Extremo">
      <formula>NOT(ISERROR(SEARCH("Extremo",AH35)))</formula>
    </cfRule>
    <cfRule type="containsText" dxfId="214" priority="38" operator="containsText" text="Alto">
      <formula>NOT(ISERROR(SEARCH("Alto",AH35)))</formula>
    </cfRule>
    <cfRule type="containsText" dxfId="213" priority="39" operator="containsText" text="Moderado">
      <formula>NOT(ISERROR(SEARCH("Moderado",AH35)))</formula>
    </cfRule>
    <cfRule type="containsText" dxfId="212" priority="40" operator="containsText" text="Bajo">
      <formula>NOT(ISERROR(SEARCH("Bajo",AH35)))</formula>
    </cfRule>
  </conditionalFormatting>
  <conditionalFormatting sqref="L35">
    <cfRule type="containsText" dxfId="211" priority="33" operator="containsText" text="Extremo">
      <formula>NOT(ISERROR(SEARCH("Extremo",L35)))</formula>
    </cfRule>
    <cfRule type="containsText" dxfId="210" priority="34" operator="containsText" text="Alto">
      <formula>NOT(ISERROR(SEARCH("Alto",L35)))</formula>
    </cfRule>
    <cfRule type="containsText" dxfId="209" priority="35" operator="containsText" text="Moderado">
      <formula>NOT(ISERROR(SEARCH("Moderado",L35)))</formula>
    </cfRule>
    <cfRule type="containsText" dxfId="208" priority="36" operator="containsText" text="Bajo">
      <formula>NOT(ISERROR(SEARCH("Bajo",L35)))</formula>
    </cfRule>
  </conditionalFormatting>
  <conditionalFormatting sqref="AH61">
    <cfRule type="containsText" dxfId="207" priority="29" operator="containsText" text="Extremo">
      <formula>NOT(ISERROR(SEARCH("Extremo",AH61)))</formula>
    </cfRule>
    <cfRule type="containsText" dxfId="206" priority="30" operator="containsText" text="Alto">
      <formula>NOT(ISERROR(SEARCH("Alto",AH61)))</formula>
    </cfRule>
    <cfRule type="containsText" dxfId="205" priority="31" operator="containsText" text="Moderado">
      <formula>NOT(ISERROR(SEARCH("Moderado",AH61)))</formula>
    </cfRule>
    <cfRule type="containsText" dxfId="204" priority="32" operator="containsText" text="Bajo">
      <formula>NOT(ISERROR(SEARCH("Bajo",AH61)))</formula>
    </cfRule>
  </conditionalFormatting>
  <conditionalFormatting sqref="L61">
    <cfRule type="containsText" dxfId="203" priority="25" operator="containsText" text="Extremo">
      <formula>NOT(ISERROR(SEARCH("Extremo",L61)))</formula>
    </cfRule>
    <cfRule type="containsText" dxfId="202" priority="26" operator="containsText" text="Alto">
      <formula>NOT(ISERROR(SEARCH("Alto",L61)))</formula>
    </cfRule>
    <cfRule type="containsText" dxfId="201" priority="27" operator="containsText" text="Moderado">
      <formula>NOT(ISERROR(SEARCH("Moderado",L61)))</formula>
    </cfRule>
    <cfRule type="containsText" dxfId="200" priority="28" operator="containsText" text="Bajo">
      <formula>NOT(ISERROR(SEARCH("Bajo",L61)))</formula>
    </cfRule>
  </conditionalFormatting>
  <conditionalFormatting sqref="AH87">
    <cfRule type="containsText" dxfId="199" priority="21" operator="containsText" text="Extremo">
      <formula>NOT(ISERROR(SEARCH("Extremo",AH87)))</formula>
    </cfRule>
    <cfRule type="containsText" dxfId="198" priority="22" operator="containsText" text="Alto">
      <formula>NOT(ISERROR(SEARCH("Alto",AH87)))</formula>
    </cfRule>
    <cfRule type="containsText" dxfId="197" priority="23" operator="containsText" text="Moderado">
      <formula>NOT(ISERROR(SEARCH("Moderado",AH87)))</formula>
    </cfRule>
    <cfRule type="containsText" dxfId="196" priority="24" operator="containsText" text="Bajo">
      <formula>NOT(ISERROR(SEARCH("Bajo",AH87)))</formula>
    </cfRule>
  </conditionalFormatting>
  <conditionalFormatting sqref="L87">
    <cfRule type="containsText" dxfId="195" priority="17" operator="containsText" text="Extremo">
      <formula>NOT(ISERROR(SEARCH("Extremo",L87)))</formula>
    </cfRule>
    <cfRule type="containsText" dxfId="194" priority="18" operator="containsText" text="Alto">
      <formula>NOT(ISERROR(SEARCH("Alto",L87)))</formula>
    </cfRule>
    <cfRule type="containsText" dxfId="193" priority="19" operator="containsText" text="Moderado">
      <formula>NOT(ISERROR(SEARCH("Moderado",L87)))</formula>
    </cfRule>
    <cfRule type="containsText" dxfId="192" priority="20" operator="containsText" text="Bajo">
      <formula>NOT(ISERROR(SEARCH("Bajo",L87)))</formula>
    </cfRule>
  </conditionalFormatting>
  <conditionalFormatting sqref="AH113">
    <cfRule type="containsText" dxfId="191" priority="13" operator="containsText" text="Extremo">
      <formula>NOT(ISERROR(SEARCH("Extremo",AH113)))</formula>
    </cfRule>
    <cfRule type="containsText" dxfId="190" priority="14" operator="containsText" text="Alto">
      <formula>NOT(ISERROR(SEARCH("Alto",AH113)))</formula>
    </cfRule>
    <cfRule type="containsText" dxfId="189" priority="15" operator="containsText" text="Moderado">
      <formula>NOT(ISERROR(SEARCH("Moderado",AH113)))</formula>
    </cfRule>
    <cfRule type="containsText" dxfId="188" priority="16" operator="containsText" text="Bajo">
      <formula>NOT(ISERROR(SEARCH("Bajo",AH113)))</formula>
    </cfRule>
  </conditionalFormatting>
  <conditionalFormatting sqref="L113">
    <cfRule type="containsText" dxfId="187" priority="9" operator="containsText" text="Extremo">
      <formula>NOT(ISERROR(SEARCH("Extremo",L113)))</formula>
    </cfRule>
    <cfRule type="containsText" dxfId="186" priority="10" operator="containsText" text="Alto">
      <formula>NOT(ISERROR(SEARCH("Alto",L113)))</formula>
    </cfRule>
    <cfRule type="containsText" dxfId="185" priority="11" operator="containsText" text="Moderado">
      <formula>NOT(ISERROR(SEARCH("Moderado",L113)))</formula>
    </cfRule>
    <cfRule type="containsText" dxfId="184" priority="12" operator="containsText" text="Bajo">
      <formula>NOT(ISERROR(SEARCH("Bajo",L113)))</formula>
    </cfRule>
  </conditionalFormatting>
  <conditionalFormatting sqref="AH165">
    <cfRule type="containsText" dxfId="183" priority="5" operator="containsText" text="Extremo">
      <formula>NOT(ISERROR(SEARCH("Extremo",AH165)))</formula>
    </cfRule>
    <cfRule type="containsText" dxfId="182" priority="6" operator="containsText" text="Alto">
      <formula>NOT(ISERROR(SEARCH("Alto",AH165)))</formula>
    </cfRule>
    <cfRule type="containsText" dxfId="181" priority="7" operator="containsText" text="Moderado">
      <formula>NOT(ISERROR(SEARCH("Moderado",AH165)))</formula>
    </cfRule>
    <cfRule type="containsText" dxfId="180" priority="8" operator="containsText" text="Bajo">
      <formula>NOT(ISERROR(SEARCH("Bajo",AH165)))</formula>
    </cfRule>
  </conditionalFormatting>
  <conditionalFormatting sqref="L165">
    <cfRule type="containsText" dxfId="179" priority="1" operator="containsText" text="Extremo">
      <formula>NOT(ISERROR(SEARCH("Extremo",L165)))</formula>
    </cfRule>
    <cfRule type="containsText" dxfId="178" priority="2" operator="containsText" text="Alto">
      <formula>NOT(ISERROR(SEARCH("Alto",L165)))</formula>
    </cfRule>
    <cfRule type="containsText" dxfId="177" priority="3" operator="containsText" text="Moderado">
      <formula>NOT(ISERROR(SEARCH("Moderado",L165)))</formula>
    </cfRule>
    <cfRule type="containsText" dxfId="176" priority="4" operator="containsText" text="Bajo">
      <formula>NOT(ISERROR(SEARCH("Bajo",L165)))</formula>
    </cfRule>
  </conditionalFormatting>
  <dataValidations count="1">
    <dataValidation type="list" allowBlank="1" showInputMessage="1" showErrorMessage="1" sqref="F139" xr:uid="{00000000-0002-0000-03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1000000}">
          <x14:formula1>
            <xm:f>'/Users/juanmanuelcruzpinto/Library/Containers/com.microsoft.Excel/Data/Documents/D:\LHERRERA\Documents\OAP desde 2012\2019\PAAC\consolidado 6 componentes\[PAAC 2019 ene29 ajustado gestion contractual directora.xlsx]DATOS'!#REF!</xm:f>
          </x14:formula1>
          <xm:sqref>O9 BE9 BA9 BE17 BA17 I29 I27 I25 I9:I21 I31 I23 I33 G9 D9 Q9:Q15 Q17:Q23 U9 AC9:AD9</xm:sqref>
        </x14:dataValidation>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 type="list" allowBlank="1" showInputMessage="1" showErrorMessage="1" xr:uid="{00000000-0002-0000-0300-00000F000000}">
          <x14:formula1>
            <xm:f>'/Users/juanmanuelcruzpinto/Library/Containers/com.microsoft.Excel/Data/Documents/D:\LHERRERA\Documents\OAP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300-000010000000}">
          <x14:formula1>
            <xm:f>'/Users/juanmanuelcruzpinto/Library/Containers/com.microsoft.Excel/Data/Documents/D:\LHERRERA\Documents\OAP desde 2012\2019\PAAC\Componente mapa de riesgos de corrupcion\juridica\[PAAC 2019 matriz mapa riesgos corrupcion OAJ 13-12-2018 Vfinal.xlsx]DATOS'!#REF!</xm:f>
          </x14:formula1>
          <xm:sqref>U61:U69 U87:U95 BE95 BA87 BA95 BE87</xm:sqref>
        </x14:dataValidation>
        <x14:dataValidation type="list" allowBlank="1" showInputMessage="1" showErrorMessage="1" xr:uid="{00000000-0002-0000-0300-000011000000}">
          <x14:formula1>
            <xm:f>'/Users/juanmanuelcruzpinto/Library/Containers/com.microsoft.Excel/Data/Documents/C:\Users\erodelo\Desktop\[Copia de Prueba OKKK.xlsx]DATOS'!#REF!</xm:f>
          </x14:formula1>
          <xm:sqref>U113:U121 AF139 BE113 BA113 BE121 BA121 AF163</xm:sqref>
        </x14:dataValidation>
        <x14:dataValidation type="list" allowBlank="1" showInputMessage="1" showErrorMessage="1" xr:uid="{00000000-0002-0000-0300-000012000000}">
          <x14:formula1>
            <xm:f>'/Users/juanmanuelcruzpinto/Library/Containers/com.microsoft.Excel/Data/Documents/C:\Users\cvega\AppData\Local\Microsoft\Windows\Temporary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300-000013000000}">
          <x14:formula1>
            <xm:f>'/Users/juanmanuelcruzpinto/Library/Containers/com.microsoft.Excel/Data/Documents/D:\LHERRERA\Documents\OAP desde 2012\2019\PAAC\Componente mapa de riesgos de corrupcion\contractual\[Formulación Mapa de Riesgos de Corrupcion 17-12 publicar.xlsx]DATOS'!#REF!</xm:f>
          </x14:formula1>
          <xm:sqref>G165 U179 U165:U172 O214 Q214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activeCell="A3" sqref="A3"/>
      <selection pane="bottomLeft" activeCell="A242" sqref="A242:A267"/>
    </sheetView>
  </sheetViews>
  <sheetFormatPr baseColWidth="10" defaultColWidth="11.5" defaultRowHeight="15"/>
  <cols>
    <col min="1" max="1" width="5.1640625" style="5" customWidth="1"/>
    <col min="2" max="2" width="21.83203125" style="5" customWidth="1"/>
    <col min="3" max="3" width="23.6640625" style="5" customWidth="1"/>
    <col min="4" max="4" width="24" style="4" customWidth="1"/>
    <col min="5" max="5" width="32.6640625" style="5" customWidth="1"/>
    <col min="6" max="6" width="22.5" style="5" customWidth="1"/>
    <col min="7" max="7" width="17.5" style="4" customWidth="1"/>
    <col min="8" max="8" width="75.6640625" style="75" customWidth="1"/>
    <col min="9" max="9" width="10.83203125" style="4" customWidth="1"/>
    <col min="10" max="10" width="8" style="74" customWidth="1"/>
    <col min="11" max="11" width="19.1640625" style="4" customWidth="1"/>
    <col min="12" max="13" width="17.83203125" style="4" customWidth="1"/>
    <col min="14" max="14" width="31.5" style="5" customWidth="1"/>
    <col min="15" max="15" width="15.6640625" style="5" customWidth="1"/>
    <col min="16" max="16" width="47.83203125" style="5" customWidth="1"/>
    <col min="17" max="17" width="43" style="5" customWidth="1"/>
    <col min="18" max="18" width="24.33203125" style="5" customWidth="1"/>
    <col min="19" max="21" width="20" style="5" customWidth="1"/>
    <col min="22" max="24" width="21.1640625" style="5" customWidth="1"/>
    <col min="25" max="25" width="25.5" style="5" customWidth="1"/>
    <col min="26" max="26" width="28.83203125" style="5" customWidth="1"/>
    <col min="27" max="30" width="21.1640625" style="5" customWidth="1"/>
    <col min="31" max="31" width="23.83203125" style="4" customWidth="1"/>
    <col min="32" max="32" width="23.83203125" style="4" hidden="1" customWidth="1"/>
    <col min="33" max="33" width="17.1640625" style="4" customWidth="1"/>
    <col min="34" max="34" width="17.83203125" style="5" customWidth="1"/>
    <col min="35" max="35" width="17.83203125" style="4" customWidth="1"/>
    <col min="36" max="36" width="23.1640625" style="5" customWidth="1"/>
    <col min="37" max="38" width="16.5" style="165" customWidth="1"/>
    <col min="39" max="39" width="17.5" style="5" customWidth="1"/>
    <col min="40" max="40" width="27.33203125" style="5" customWidth="1"/>
    <col min="41" max="42" width="11.5" style="5" customWidth="1"/>
    <col min="43" max="44" width="34" style="5" customWidth="1"/>
    <col min="45" max="46" width="11.5" style="5" customWidth="1"/>
    <col min="47" max="48" width="34" style="5" customWidth="1"/>
    <col min="49" max="50" width="11.5" style="5" customWidth="1"/>
    <col min="51" max="52" width="34" style="5" customWidth="1"/>
    <col min="53" max="53" width="19.6640625" style="5" customWidth="1"/>
    <col min="54" max="54" width="31.5" style="5" customWidth="1"/>
    <col min="55" max="55" width="22.83203125" style="5" customWidth="1"/>
    <col min="56" max="56" width="21" style="5" customWidth="1"/>
    <col min="57" max="57" width="24.5" style="5" customWidth="1"/>
    <col min="58" max="16384" width="11.5" style="1"/>
  </cols>
  <sheetData>
    <row r="1" spans="1:57" ht="40.5" customHeight="1" thickBot="1">
      <c r="A1" s="849"/>
      <c r="B1" s="850"/>
      <c r="C1" s="851"/>
      <c r="D1" s="856" t="s">
        <v>587</v>
      </c>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c r="AY1" s="857"/>
      <c r="AZ1" s="857"/>
      <c r="BA1" s="857"/>
      <c r="BB1" s="857"/>
      <c r="BC1" s="857"/>
      <c r="BD1" s="857"/>
      <c r="BE1" s="858"/>
    </row>
    <row r="2" spans="1:57" ht="30" customHeight="1" thickBot="1">
      <c r="A2" s="852"/>
      <c r="B2" s="853"/>
      <c r="C2" s="853"/>
      <c r="D2" s="341" t="s">
        <v>499</v>
      </c>
      <c r="E2" s="342"/>
      <c r="F2" s="342"/>
      <c r="G2" s="342"/>
      <c r="H2" s="342"/>
      <c r="I2" s="342"/>
      <c r="J2" s="342"/>
      <c r="K2" s="343"/>
      <c r="L2" s="349" t="s">
        <v>498</v>
      </c>
      <c r="M2" s="350"/>
      <c r="N2" s="350"/>
      <c r="O2" s="350"/>
      <c r="P2" s="351"/>
      <c r="Q2" s="73"/>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0" hidden="1" customHeight="1" thickBot="1">
      <c r="A3" s="854"/>
      <c r="B3" s="855"/>
      <c r="C3" s="855"/>
      <c r="D3" s="344" t="s">
        <v>15</v>
      </c>
      <c r="E3" s="346"/>
      <c r="F3" s="693">
        <v>43455</v>
      </c>
      <c r="G3" s="350"/>
      <c r="H3" s="350"/>
      <c r="I3" s="350"/>
      <c r="J3" s="350"/>
      <c r="K3" s="350"/>
      <c r="L3" s="350"/>
      <c r="M3" s="350"/>
      <c r="N3" s="350"/>
      <c r="O3" s="350"/>
      <c r="P3" s="351"/>
      <c r="Q3" s="72"/>
      <c r="R3" s="345"/>
      <c r="S3" s="345"/>
      <c r="T3" s="345"/>
      <c r="U3" s="345"/>
      <c r="V3" s="345"/>
      <c r="W3" s="345"/>
      <c r="X3" s="345"/>
      <c r="Y3" s="345"/>
      <c r="Z3" s="345"/>
      <c r="AA3" s="345"/>
      <c r="AB3" s="345"/>
      <c r="AC3" s="345"/>
      <c r="AD3" s="345"/>
      <c r="AE3" s="346"/>
      <c r="AF3" s="71"/>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30" hidden="1" customHeight="1" thickBot="1">
      <c r="A4" s="2"/>
      <c r="B4" s="2"/>
      <c r="C4" s="2"/>
      <c r="D4" s="2"/>
      <c r="E4" s="2"/>
      <c r="F4" s="2"/>
      <c r="G4" s="2"/>
      <c r="H4" s="109"/>
      <c r="I4" s="2"/>
      <c r="J4" s="108"/>
      <c r="K4" s="2"/>
      <c r="L4" s="2"/>
      <c r="M4" s="2"/>
      <c r="N4" s="2"/>
      <c r="O4" s="2"/>
      <c r="P4" s="2"/>
      <c r="Q4" s="2"/>
      <c r="R4" s="2"/>
      <c r="S4" s="2"/>
      <c r="T4" s="2"/>
      <c r="U4" s="2"/>
      <c r="V4" s="2"/>
      <c r="W4" s="2"/>
      <c r="X4" s="2"/>
      <c r="Y4" s="2"/>
      <c r="Z4" s="2"/>
      <c r="AA4" s="2"/>
      <c r="AB4" s="2"/>
      <c r="AC4" s="2"/>
      <c r="AD4" s="2"/>
      <c r="AE4" s="2"/>
      <c r="AF4" s="2"/>
      <c r="AG4" s="2"/>
      <c r="AH4" s="2"/>
      <c r="AI4" s="2"/>
      <c r="AJ4" s="2"/>
      <c r="AK4" s="162"/>
      <c r="AL4" s="162"/>
      <c r="AM4" s="2"/>
      <c r="AN4" s="2"/>
    </row>
    <row r="5" spans="1:57" ht="35.25" customHeight="1">
      <c r="A5" s="332" t="s">
        <v>56</v>
      </c>
      <c r="B5" s="683"/>
      <c r="C5" s="333"/>
      <c r="D5" s="333"/>
      <c r="E5" s="333"/>
      <c r="F5" s="334"/>
      <c r="G5" s="332" t="s">
        <v>57</v>
      </c>
      <c r="H5" s="683"/>
      <c r="I5" s="683"/>
      <c r="J5" s="683"/>
      <c r="K5" s="333"/>
      <c r="L5" s="333"/>
      <c r="M5" s="684"/>
      <c r="N5" s="685" t="s">
        <v>58</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7"/>
      <c r="AO5" s="683" t="s">
        <v>59</v>
      </c>
      <c r="AP5" s="347"/>
      <c r="AQ5" s="347"/>
      <c r="AR5" s="347"/>
      <c r="AS5" s="347"/>
      <c r="AT5" s="347"/>
      <c r="AU5" s="347"/>
      <c r="AV5" s="347"/>
      <c r="AW5" s="347"/>
      <c r="AX5" s="347"/>
      <c r="AY5" s="347"/>
      <c r="AZ5" s="348"/>
      <c r="BA5" s="332" t="s">
        <v>60</v>
      </c>
      <c r="BB5" s="347"/>
      <c r="BC5" s="347"/>
      <c r="BD5" s="347"/>
      <c r="BE5" s="348"/>
    </row>
    <row r="6" spans="1:57" s="3" customFormat="1" ht="30.75" customHeight="1">
      <c r="A6" s="300" t="s">
        <v>12</v>
      </c>
      <c r="B6" s="302" t="s">
        <v>563</v>
      </c>
      <c r="C6" s="302" t="s">
        <v>497</v>
      </c>
      <c r="D6" s="302" t="s">
        <v>496</v>
      </c>
      <c r="E6" s="302" t="s">
        <v>495</v>
      </c>
      <c r="F6" s="318" t="s">
        <v>494</v>
      </c>
      <c r="G6" s="300" t="s">
        <v>41</v>
      </c>
      <c r="H6" s="694" t="s">
        <v>493</v>
      </c>
      <c r="I6" s="695"/>
      <c r="J6" s="696"/>
      <c r="K6" s="680" t="s">
        <v>42</v>
      </c>
      <c r="L6" s="680" t="s">
        <v>492</v>
      </c>
      <c r="M6" s="701" t="s">
        <v>491</v>
      </c>
      <c r="N6" s="300" t="s">
        <v>490</v>
      </c>
      <c r="O6" s="497" t="s">
        <v>64</v>
      </c>
      <c r="P6" s="676" t="s">
        <v>489</v>
      </c>
      <c r="Q6" s="703"/>
      <c r="R6" s="689"/>
      <c r="S6" s="680" t="s">
        <v>488</v>
      </c>
      <c r="T6" s="678" t="s">
        <v>487</v>
      </c>
      <c r="U6" s="497" t="s">
        <v>486</v>
      </c>
      <c r="V6" s="680" t="s">
        <v>485</v>
      </c>
      <c r="W6" s="680" t="s">
        <v>484</v>
      </c>
      <c r="X6" s="678" t="s">
        <v>483</v>
      </c>
      <c r="Y6" s="497" t="s">
        <v>74</v>
      </c>
      <c r="Z6" s="302" t="s">
        <v>482</v>
      </c>
      <c r="AA6" s="302" t="s">
        <v>481</v>
      </c>
      <c r="AB6" s="680" t="s">
        <v>480</v>
      </c>
      <c r="AC6" s="302" t="s">
        <v>479</v>
      </c>
      <c r="AD6" s="302" t="s">
        <v>478</v>
      </c>
      <c r="AE6" s="680" t="s">
        <v>2</v>
      </c>
      <c r="AF6" s="107"/>
      <c r="AG6" s="680" t="s">
        <v>3</v>
      </c>
      <c r="AH6" s="680" t="s">
        <v>4</v>
      </c>
      <c r="AI6" s="680" t="s">
        <v>477</v>
      </c>
      <c r="AJ6" s="322" t="s">
        <v>476</v>
      </c>
      <c r="AK6" s="322"/>
      <c r="AL6" s="322"/>
      <c r="AM6" s="322"/>
      <c r="AN6" s="323"/>
      <c r="AO6" s="691" t="s">
        <v>16</v>
      </c>
      <c r="AP6" s="324"/>
      <c r="AQ6" s="324"/>
      <c r="AR6" s="324"/>
      <c r="AS6" s="324" t="s">
        <v>17</v>
      </c>
      <c r="AT6" s="324"/>
      <c r="AU6" s="324"/>
      <c r="AV6" s="324"/>
      <c r="AW6" s="324" t="s">
        <v>16</v>
      </c>
      <c r="AX6" s="324"/>
      <c r="AY6" s="324"/>
      <c r="AZ6" s="325"/>
      <c r="BA6" s="300" t="s">
        <v>19</v>
      </c>
      <c r="BB6" s="302" t="s">
        <v>54</v>
      </c>
      <c r="BC6" s="302" t="s">
        <v>23</v>
      </c>
      <c r="BD6" s="302" t="s">
        <v>20</v>
      </c>
      <c r="BE6" s="676" t="s">
        <v>55</v>
      </c>
    </row>
    <row r="7" spans="1:57" s="3" customFormat="1" ht="27" customHeight="1">
      <c r="A7" s="300"/>
      <c r="B7" s="302"/>
      <c r="C7" s="302"/>
      <c r="D7" s="302"/>
      <c r="E7" s="302"/>
      <c r="F7" s="318"/>
      <c r="G7" s="300"/>
      <c r="H7" s="697"/>
      <c r="I7" s="698"/>
      <c r="J7" s="699"/>
      <c r="K7" s="680"/>
      <c r="L7" s="680"/>
      <c r="M7" s="701"/>
      <c r="N7" s="300"/>
      <c r="O7" s="498"/>
      <c r="P7" s="497" t="s">
        <v>475</v>
      </c>
      <c r="Q7" s="497" t="s">
        <v>474</v>
      </c>
      <c r="R7" s="678" t="s">
        <v>473</v>
      </c>
      <c r="S7" s="680"/>
      <c r="T7" s="681"/>
      <c r="U7" s="498"/>
      <c r="V7" s="680"/>
      <c r="W7" s="680"/>
      <c r="X7" s="681"/>
      <c r="Y7" s="498"/>
      <c r="Z7" s="302"/>
      <c r="AA7" s="302"/>
      <c r="AB7" s="680"/>
      <c r="AC7" s="302"/>
      <c r="AD7" s="302"/>
      <c r="AE7" s="680"/>
      <c r="AF7" s="107"/>
      <c r="AG7" s="680"/>
      <c r="AH7" s="680"/>
      <c r="AI7" s="680"/>
      <c r="AJ7" s="302" t="s">
        <v>472</v>
      </c>
      <c r="AK7" s="680" t="s">
        <v>8</v>
      </c>
      <c r="AL7" s="680" t="s">
        <v>9</v>
      </c>
      <c r="AM7" s="302" t="s">
        <v>10</v>
      </c>
      <c r="AN7" s="318" t="s">
        <v>11</v>
      </c>
      <c r="AO7" s="689" t="s">
        <v>21</v>
      </c>
      <c r="AP7" s="302" t="s">
        <v>22</v>
      </c>
      <c r="AQ7" s="302" t="s">
        <v>24</v>
      </c>
      <c r="AR7" s="302" t="s">
        <v>23</v>
      </c>
      <c r="AS7" s="302" t="s">
        <v>21</v>
      </c>
      <c r="AT7" s="302" t="s">
        <v>22</v>
      </c>
      <c r="AU7" s="302" t="s">
        <v>24</v>
      </c>
      <c r="AV7" s="302" t="s">
        <v>23</v>
      </c>
      <c r="AW7" s="302" t="s">
        <v>21</v>
      </c>
      <c r="AX7" s="302" t="s">
        <v>22</v>
      </c>
      <c r="AY7" s="302" t="s">
        <v>24</v>
      </c>
      <c r="AZ7" s="318" t="s">
        <v>23</v>
      </c>
      <c r="BA7" s="300"/>
      <c r="BB7" s="302"/>
      <c r="BC7" s="302"/>
      <c r="BD7" s="302"/>
      <c r="BE7" s="676"/>
    </row>
    <row r="8" spans="1:57" ht="21.75" customHeight="1" thickBot="1">
      <c r="A8" s="301"/>
      <c r="B8" s="303"/>
      <c r="C8" s="303"/>
      <c r="D8" s="303"/>
      <c r="E8" s="303"/>
      <c r="F8" s="319"/>
      <c r="G8" s="301"/>
      <c r="H8" s="123" t="s">
        <v>471</v>
      </c>
      <c r="I8" s="76" t="s">
        <v>470</v>
      </c>
      <c r="J8" s="89" t="s">
        <v>51</v>
      </c>
      <c r="K8" s="700"/>
      <c r="L8" s="700"/>
      <c r="M8" s="702"/>
      <c r="N8" s="301"/>
      <c r="O8" s="605"/>
      <c r="P8" s="498"/>
      <c r="Q8" s="605"/>
      <c r="R8" s="679"/>
      <c r="S8" s="700"/>
      <c r="T8" s="681"/>
      <c r="U8" s="498"/>
      <c r="V8" s="680"/>
      <c r="W8" s="680"/>
      <c r="X8" s="682"/>
      <c r="Y8" s="499"/>
      <c r="Z8" s="302"/>
      <c r="AA8" s="497"/>
      <c r="AB8" s="678"/>
      <c r="AC8" s="497"/>
      <c r="AD8" s="497"/>
      <c r="AE8" s="678"/>
      <c r="AF8" s="110"/>
      <c r="AG8" s="678"/>
      <c r="AH8" s="678"/>
      <c r="AI8" s="678"/>
      <c r="AJ8" s="497"/>
      <c r="AK8" s="678"/>
      <c r="AL8" s="678"/>
      <c r="AM8" s="497"/>
      <c r="AN8" s="688"/>
      <c r="AO8" s="690"/>
      <c r="AP8" s="303"/>
      <c r="AQ8" s="303"/>
      <c r="AR8" s="303"/>
      <c r="AS8" s="303"/>
      <c r="AT8" s="303"/>
      <c r="AU8" s="303"/>
      <c r="AV8" s="303"/>
      <c r="AW8" s="303"/>
      <c r="AX8" s="303"/>
      <c r="AY8" s="303"/>
      <c r="AZ8" s="319"/>
      <c r="BA8" s="301"/>
      <c r="BB8" s="303"/>
      <c r="BC8" s="303"/>
      <c r="BD8" s="303"/>
      <c r="BE8" s="677"/>
    </row>
    <row r="9" spans="1:57" ht="46.5" customHeight="1" thickBot="1">
      <c r="A9" s="666">
        <v>1</v>
      </c>
      <c r="B9" s="629" t="s">
        <v>564</v>
      </c>
      <c r="C9" s="440" t="s">
        <v>588</v>
      </c>
      <c r="D9" s="568" t="s">
        <v>32</v>
      </c>
      <c r="E9" s="560" t="s">
        <v>468</v>
      </c>
      <c r="F9" s="568" t="s">
        <v>589</v>
      </c>
      <c r="G9" s="672" t="s">
        <v>100</v>
      </c>
      <c r="H9" s="84" t="s">
        <v>252</v>
      </c>
      <c r="I9" s="90" t="s">
        <v>68</v>
      </c>
      <c r="J9" s="602">
        <f>COUNTIF(I9:I34,[3]DATOS!$D$24)</f>
        <v>14</v>
      </c>
      <c r="K9" s="604" t="str">
        <f>+IF(AND(J9&lt;6,J9&gt;0),"Moderado",IF(AND(J9&lt;12,J9&gt;5),"Mayor",IF(AND(J9&lt;20,J9&gt;11),"Catastrófico","Responda las Preguntas de Impacto")))</f>
        <v>Catastrófico</v>
      </c>
      <c r="L9" s="45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564"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839" t="s">
        <v>466</v>
      </c>
      <c r="O9" s="452" t="s">
        <v>65</v>
      </c>
      <c r="P9" s="82" t="s">
        <v>237</v>
      </c>
      <c r="Q9" s="77" t="s">
        <v>76</v>
      </c>
      <c r="R9" s="77">
        <f>+IFERROR(VLOOKUP(Q9,[3]DATOS!$E$2:$F$17,2,FALSE),"")</f>
        <v>15</v>
      </c>
      <c r="S9" s="545">
        <f>SUM(R9:R16)</f>
        <v>100</v>
      </c>
      <c r="T9" s="588" t="str">
        <f>+IF(AND(S9&lt;=100,S9&gt;=96),"Fuerte",IF(AND(S9&lt;=95,S9&gt;=86),"Moderado",IF(AND(S9&lt;=85,J9&gt;=0),"Débil"," ")))</f>
        <v>Fuerte</v>
      </c>
      <c r="U9" s="588" t="s">
        <v>90</v>
      </c>
      <c r="V9" s="58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88">
        <f>IF(V9="Fuerte",100,IF(V9="Moderado",50,IF(V9="Débil",0)))</f>
        <v>100</v>
      </c>
      <c r="X9" s="588">
        <f>AVERAGE(W9:W34)</f>
        <v>100</v>
      </c>
      <c r="Y9" s="588" t="s">
        <v>465</v>
      </c>
      <c r="Z9" s="842" t="s">
        <v>388</v>
      </c>
      <c r="AA9" s="844" t="s">
        <v>464</v>
      </c>
      <c r="AB9" s="504" t="str">
        <f>+IF(X9=100,"Fuerte",IF(AND(X9&lt;=99,X9&gt;=50),"Moderado",IF(X9&lt;50,"Débil"," ")))</f>
        <v>Fuerte</v>
      </c>
      <c r="AC9" s="504" t="s">
        <v>95</v>
      </c>
      <c r="AD9" s="504" t="s">
        <v>96</v>
      </c>
      <c r="AE9" s="452"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5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52" t="str">
        <f>K9</f>
        <v>Catastrófico</v>
      </c>
      <c r="AH9" s="45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0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836" t="s">
        <v>541</v>
      </c>
      <c r="AK9" s="652">
        <v>43132</v>
      </c>
      <c r="AL9" s="652">
        <v>43465</v>
      </c>
      <c r="AM9" s="655" t="s">
        <v>463</v>
      </c>
      <c r="AN9" s="846" t="s">
        <v>540</v>
      </c>
      <c r="AO9" s="584"/>
      <c r="AP9" s="545"/>
      <c r="AQ9" s="545"/>
      <c r="AR9" s="545"/>
      <c r="AS9" s="545"/>
      <c r="AT9" s="545"/>
      <c r="AU9" s="545"/>
      <c r="AV9" s="545"/>
      <c r="AW9" s="545"/>
      <c r="AX9" s="545"/>
      <c r="AY9" s="545"/>
      <c r="AZ9" s="548"/>
      <c r="BA9" s="551"/>
      <c r="BB9" s="578"/>
      <c r="BC9" s="578"/>
      <c r="BD9" s="578"/>
      <c r="BE9" s="581"/>
    </row>
    <row r="10" spans="1:57" ht="30" customHeight="1" thickBot="1">
      <c r="A10" s="667"/>
      <c r="B10" s="630"/>
      <c r="C10" s="441"/>
      <c r="D10" s="569"/>
      <c r="E10" s="471"/>
      <c r="F10" s="569"/>
      <c r="G10" s="576"/>
      <c r="H10" s="79" t="s">
        <v>245</v>
      </c>
      <c r="I10" s="167" t="s">
        <v>68</v>
      </c>
      <c r="J10" s="495"/>
      <c r="K10" s="498"/>
      <c r="L10" s="453"/>
      <c r="M10" s="483"/>
      <c r="N10" s="840"/>
      <c r="O10" s="453"/>
      <c r="P10" s="82" t="s">
        <v>235</v>
      </c>
      <c r="Q10" s="77" t="s">
        <v>78</v>
      </c>
      <c r="R10" s="77">
        <f>+IFERROR(VLOOKUP(Q10,[3]DATOS!$E$2:$F$17,2,FALSE),"")</f>
        <v>15</v>
      </c>
      <c r="S10" s="546"/>
      <c r="T10" s="546"/>
      <c r="U10" s="546"/>
      <c r="V10" s="546"/>
      <c r="W10" s="546"/>
      <c r="X10" s="546"/>
      <c r="Y10" s="546"/>
      <c r="Z10" s="647"/>
      <c r="AA10" s="845"/>
      <c r="AB10" s="505"/>
      <c r="AC10" s="505"/>
      <c r="AD10" s="505"/>
      <c r="AE10" s="453"/>
      <c r="AF10" s="453"/>
      <c r="AG10" s="453"/>
      <c r="AH10" s="453"/>
      <c r="AI10" s="308"/>
      <c r="AJ10" s="837"/>
      <c r="AK10" s="653"/>
      <c r="AL10" s="653"/>
      <c r="AM10" s="596"/>
      <c r="AN10" s="847"/>
      <c r="AO10" s="585"/>
      <c r="AP10" s="546"/>
      <c r="AQ10" s="546"/>
      <c r="AR10" s="546"/>
      <c r="AS10" s="546"/>
      <c r="AT10" s="546"/>
      <c r="AU10" s="546"/>
      <c r="AV10" s="546"/>
      <c r="AW10" s="546"/>
      <c r="AX10" s="546"/>
      <c r="AY10" s="546"/>
      <c r="AZ10" s="549"/>
      <c r="BA10" s="552"/>
      <c r="BB10" s="579"/>
      <c r="BC10" s="579"/>
      <c r="BD10" s="579"/>
      <c r="BE10" s="582"/>
    </row>
    <row r="11" spans="1:57" ht="30" customHeight="1" thickBot="1">
      <c r="A11" s="667"/>
      <c r="B11" s="630"/>
      <c r="C11" s="441"/>
      <c r="D11" s="569"/>
      <c r="E11" s="471"/>
      <c r="F11" s="569"/>
      <c r="G11" s="576"/>
      <c r="H11" s="79" t="s">
        <v>244</v>
      </c>
      <c r="I11" s="167" t="s">
        <v>68</v>
      </c>
      <c r="J11" s="495"/>
      <c r="K11" s="498"/>
      <c r="L11" s="453"/>
      <c r="M11" s="483"/>
      <c r="N11" s="840"/>
      <c r="O11" s="453"/>
      <c r="P11" s="82" t="s">
        <v>233</v>
      </c>
      <c r="Q11" s="77" t="s">
        <v>80</v>
      </c>
      <c r="R11" s="77">
        <f>+IFERROR(VLOOKUP(Q11,[3]DATOS!$E$2:$F$17,2,FALSE),"")</f>
        <v>15</v>
      </c>
      <c r="S11" s="546"/>
      <c r="T11" s="546"/>
      <c r="U11" s="546"/>
      <c r="V11" s="546"/>
      <c r="W11" s="546"/>
      <c r="X11" s="546"/>
      <c r="Y11" s="546"/>
      <c r="Z11" s="647"/>
      <c r="AA11" s="845"/>
      <c r="AB11" s="505"/>
      <c r="AC11" s="505"/>
      <c r="AD11" s="505"/>
      <c r="AE11" s="453"/>
      <c r="AF11" s="453"/>
      <c r="AG11" s="453"/>
      <c r="AH11" s="453"/>
      <c r="AI11" s="308"/>
      <c r="AJ11" s="837"/>
      <c r="AK11" s="653"/>
      <c r="AL11" s="653"/>
      <c r="AM11" s="596"/>
      <c r="AN11" s="847"/>
      <c r="AO11" s="585"/>
      <c r="AP11" s="546"/>
      <c r="AQ11" s="546"/>
      <c r="AR11" s="546"/>
      <c r="AS11" s="546"/>
      <c r="AT11" s="546"/>
      <c r="AU11" s="546"/>
      <c r="AV11" s="546"/>
      <c r="AW11" s="546"/>
      <c r="AX11" s="546"/>
      <c r="AY11" s="546"/>
      <c r="AZ11" s="549"/>
      <c r="BA11" s="552"/>
      <c r="BB11" s="579"/>
      <c r="BC11" s="579"/>
      <c r="BD11" s="579"/>
      <c r="BE11" s="582"/>
    </row>
    <row r="12" spans="1:57" ht="30" customHeight="1" thickBot="1">
      <c r="A12" s="667"/>
      <c r="B12" s="630"/>
      <c r="C12" s="441"/>
      <c r="D12" s="569"/>
      <c r="E12" s="471"/>
      <c r="F12" s="569"/>
      <c r="G12" s="576"/>
      <c r="H12" s="79" t="s">
        <v>243</v>
      </c>
      <c r="I12" s="167" t="s">
        <v>586</v>
      </c>
      <c r="J12" s="495"/>
      <c r="K12" s="498"/>
      <c r="L12" s="453"/>
      <c r="M12" s="483"/>
      <c r="N12" s="840"/>
      <c r="O12" s="453"/>
      <c r="P12" s="82" t="s">
        <v>231</v>
      </c>
      <c r="Q12" s="77" t="s">
        <v>82</v>
      </c>
      <c r="R12" s="77">
        <f>+IFERROR(VLOOKUP(Q12,[3]DATOS!$E$2:$F$17,2,FALSE),"")</f>
        <v>15</v>
      </c>
      <c r="S12" s="546"/>
      <c r="T12" s="546"/>
      <c r="U12" s="546"/>
      <c r="V12" s="546"/>
      <c r="W12" s="546"/>
      <c r="X12" s="546"/>
      <c r="Y12" s="546"/>
      <c r="Z12" s="647"/>
      <c r="AA12" s="845"/>
      <c r="AB12" s="505"/>
      <c r="AC12" s="505"/>
      <c r="AD12" s="505"/>
      <c r="AE12" s="453"/>
      <c r="AF12" s="453"/>
      <c r="AG12" s="453"/>
      <c r="AH12" s="453"/>
      <c r="AI12" s="308"/>
      <c r="AJ12" s="837"/>
      <c r="AK12" s="653"/>
      <c r="AL12" s="653"/>
      <c r="AM12" s="596"/>
      <c r="AN12" s="847"/>
      <c r="AO12" s="585"/>
      <c r="AP12" s="546"/>
      <c r="AQ12" s="546"/>
      <c r="AR12" s="546"/>
      <c r="AS12" s="546"/>
      <c r="AT12" s="546"/>
      <c r="AU12" s="546"/>
      <c r="AV12" s="546"/>
      <c r="AW12" s="546"/>
      <c r="AX12" s="546"/>
      <c r="AY12" s="546"/>
      <c r="AZ12" s="549"/>
      <c r="BA12" s="552"/>
      <c r="BB12" s="579"/>
      <c r="BC12" s="579"/>
      <c r="BD12" s="579"/>
      <c r="BE12" s="582"/>
    </row>
    <row r="13" spans="1:57" ht="30" customHeight="1" thickBot="1">
      <c r="A13" s="667"/>
      <c r="B13" s="630"/>
      <c r="C13" s="441"/>
      <c r="D13" s="569"/>
      <c r="E13" s="471"/>
      <c r="F13" s="569"/>
      <c r="G13" s="576"/>
      <c r="H13" s="79" t="s">
        <v>242</v>
      </c>
      <c r="I13" s="167" t="s">
        <v>68</v>
      </c>
      <c r="J13" s="495"/>
      <c r="K13" s="498"/>
      <c r="L13" s="453"/>
      <c r="M13" s="483"/>
      <c r="N13" s="840"/>
      <c r="O13" s="453"/>
      <c r="P13" s="82" t="s">
        <v>229</v>
      </c>
      <c r="Q13" s="77" t="s">
        <v>85</v>
      </c>
      <c r="R13" s="77">
        <f>+IFERROR(VLOOKUP(Q13,[3]DATOS!$E$2:$F$17,2,FALSE),"")</f>
        <v>15</v>
      </c>
      <c r="S13" s="546"/>
      <c r="T13" s="546"/>
      <c r="U13" s="546"/>
      <c r="V13" s="546"/>
      <c r="W13" s="546"/>
      <c r="X13" s="546"/>
      <c r="Y13" s="546"/>
      <c r="Z13" s="647"/>
      <c r="AA13" s="845"/>
      <c r="AB13" s="505"/>
      <c r="AC13" s="505"/>
      <c r="AD13" s="505"/>
      <c r="AE13" s="453"/>
      <c r="AF13" s="453"/>
      <c r="AG13" s="453"/>
      <c r="AH13" s="453"/>
      <c r="AI13" s="308"/>
      <c r="AJ13" s="837"/>
      <c r="AK13" s="653"/>
      <c r="AL13" s="653"/>
      <c r="AM13" s="596"/>
      <c r="AN13" s="847"/>
      <c r="AO13" s="585"/>
      <c r="AP13" s="546"/>
      <c r="AQ13" s="546"/>
      <c r="AR13" s="546"/>
      <c r="AS13" s="546"/>
      <c r="AT13" s="546"/>
      <c r="AU13" s="546"/>
      <c r="AV13" s="546"/>
      <c r="AW13" s="546"/>
      <c r="AX13" s="546"/>
      <c r="AY13" s="546"/>
      <c r="AZ13" s="549"/>
      <c r="BA13" s="552"/>
      <c r="BB13" s="579"/>
      <c r="BC13" s="579"/>
      <c r="BD13" s="579"/>
      <c r="BE13" s="582"/>
    </row>
    <row r="14" spans="1:57" ht="30" customHeight="1" thickBot="1">
      <c r="A14" s="667"/>
      <c r="B14" s="630"/>
      <c r="C14" s="441"/>
      <c r="D14" s="569"/>
      <c r="E14" s="471"/>
      <c r="F14" s="569"/>
      <c r="G14" s="576"/>
      <c r="H14" s="79" t="s">
        <v>241</v>
      </c>
      <c r="I14" s="167" t="s">
        <v>68</v>
      </c>
      <c r="J14" s="495"/>
      <c r="K14" s="498"/>
      <c r="L14" s="453"/>
      <c r="M14" s="483"/>
      <c r="N14" s="840"/>
      <c r="O14" s="453"/>
      <c r="P14" s="83" t="s">
        <v>228</v>
      </c>
      <c r="Q14" s="77" t="s">
        <v>98</v>
      </c>
      <c r="R14" s="77">
        <f>+IFERROR(VLOOKUP(Q14,[3]DATOS!$E$2:$F$17,2,FALSE),"")</f>
        <v>15</v>
      </c>
      <c r="S14" s="546"/>
      <c r="T14" s="546"/>
      <c r="U14" s="546"/>
      <c r="V14" s="546"/>
      <c r="W14" s="546"/>
      <c r="X14" s="546"/>
      <c r="Y14" s="546"/>
      <c r="Z14" s="647"/>
      <c r="AA14" s="845"/>
      <c r="AB14" s="505"/>
      <c r="AC14" s="505"/>
      <c r="AD14" s="505"/>
      <c r="AE14" s="453"/>
      <c r="AF14" s="453"/>
      <c r="AG14" s="453"/>
      <c r="AH14" s="453"/>
      <c r="AI14" s="308"/>
      <c r="AJ14" s="837"/>
      <c r="AK14" s="653"/>
      <c r="AL14" s="653"/>
      <c r="AM14" s="596"/>
      <c r="AN14" s="847"/>
      <c r="AO14" s="585"/>
      <c r="AP14" s="546"/>
      <c r="AQ14" s="546"/>
      <c r="AR14" s="546"/>
      <c r="AS14" s="546"/>
      <c r="AT14" s="546"/>
      <c r="AU14" s="546"/>
      <c r="AV14" s="546"/>
      <c r="AW14" s="546"/>
      <c r="AX14" s="546"/>
      <c r="AY14" s="546"/>
      <c r="AZ14" s="549"/>
      <c r="BA14" s="552"/>
      <c r="BB14" s="579"/>
      <c r="BC14" s="579"/>
      <c r="BD14" s="579"/>
      <c r="BE14" s="582"/>
    </row>
    <row r="15" spans="1:57" ht="30" customHeight="1" thickBot="1">
      <c r="A15" s="667"/>
      <c r="B15" s="630"/>
      <c r="C15" s="441"/>
      <c r="D15" s="569"/>
      <c r="E15" s="471"/>
      <c r="F15" s="569"/>
      <c r="G15" s="576"/>
      <c r="H15" s="79" t="s">
        <v>240</v>
      </c>
      <c r="I15" s="167" t="s">
        <v>586</v>
      </c>
      <c r="J15" s="495"/>
      <c r="K15" s="498"/>
      <c r="L15" s="453"/>
      <c r="M15" s="483"/>
      <c r="N15" s="840"/>
      <c r="O15" s="453"/>
      <c r="P15" s="82" t="s">
        <v>226</v>
      </c>
      <c r="Q15" s="82" t="s">
        <v>87</v>
      </c>
      <c r="R15" s="82">
        <f>+IFERROR(VLOOKUP(Q15,[3]DATOS!$E$2:$F$17,2,FALSE),"")</f>
        <v>10</v>
      </c>
      <c r="S15" s="546"/>
      <c r="T15" s="546"/>
      <c r="U15" s="546"/>
      <c r="V15" s="546"/>
      <c r="W15" s="546"/>
      <c r="X15" s="546"/>
      <c r="Y15" s="546"/>
      <c r="Z15" s="647"/>
      <c r="AA15" s="845"/>
      <c r="AB15" s="505"/>
      <c r="AC15" s="505"/>
      <c r="AD15" s="505"/>
      <c r="AE15" s="453"/>
      <c r="AF15" s="453"/>
      <c r="AG15" s="453"/>
      <c r="AH15" s="453"/>
      <c r="AI15" s="308"/>
      <c r="AJ15" s="837"/>
      <c r="AK15" s="653"/>
      <c r="AL15" s="653"/>
      <c r="AM15" s="596"/>
      <c r="AN15" s="847"/>
      <c r="AO15" s="585"/>
      <c r="AP15" s="546"/>
      <c r="AQ15" s="546"/>
      <c r="AR15" s="546"/>
      <c r="AS15" s="546"/>
      <c r="AT15" s="546"/>
      <c r="AU15" s="546"/>
      <c r="AV15" s="546"/>
      <c r="AW15" s="546"/>
      <c r="AX15" s="546"/>
      <c r="AY15" s="546"/>
      <c r="AZ15" s="549"/>
      <c r="BA15" s="552"/>
      <c r="BB15" s="579"/>
      <c r="BC15" s="579"/>
      <c r="BD15" s="579"/>
      <c r="BE15" s="582"/>
    </row>
    <row r="16" spans="1:57" ht="72" customHeight="1" thickBot="1">
      <c r="A16" s="667"/>
      <c r="B16" s="630"/>
      <c r="C16" s="441"/>
      <c r="D16" s="569"/>
      <c r="E16" s="471"/>
      <c r="F16" s="569"/>
      <c r="G16" s="576"/>
      <c r="H16" s="79" t="s">
        <v>239</v>
      </c>
      <c r="I16" s="167" t="s">
        <v>586</v>
      </c>
      <c r="J16" s="495"/>
      <c r="K16" s="498"/>
      <c r="L16" s="453"/>
      <c r="M16" s="483"/>
      <c r="N16" s="840"/>
      <c r="O16" s="453"/>
      <c r="P16" s="78"/>
      <c r="Q16" s="78"/>
      <c r="R16" s="78"/>
      <c r="S16" s="546"/>
      <c r="T16" s="546"/>
      <c r="U16" s="546"/>
      <c r="V16" s="546"/>
      <c r="W16" s="546"/>
      <c r="X16" s="546"/>
      <c r="Y16" s="546"/>
      <c r="Z16" s="647"/>
      <c r="AA16" s="845"/>
      <c r="AB16" s="505"/>
      <c r="AC16" s="505"/>
      <c r="AD16" s="505"/>
      <c r="AE16" s="453"/>
      <c r="AF16" s="453"/>
      <c r="AG16" s="453"/>
      <c r="AH16" s="453"/>
      <c r="AI16" s="308"/>
      <c r="AJ16" s="837"/>
      <c r="AK16" s="653"/>
      <c r="AL16" s="653"/>
      <c r="AM16" s="596"/>
      <c r="AN16" s="847"/>
      <c r="AO16" s="586"/>
      <c r="AP16" s="547"/>
      <c r="AQ16" s="547"/>
      <c r="AR16" s="547"/>
      <c r="AS16" s="547"/>
      <c r="AT16" s="547"/>
      <c r="AU16" s="547"/>
      <c r="AV16" s="547"/>
      <c r="AW16" s="547"/>
      <c r="AX16" s="547"/>
      <c r="AY16" s="547"/>
      <c r="AZ16" s="550"/>
      <c r="BA16" s="553"/>
      <c r="BB16" s="580"/>
      <c r="BC16" s="580"/>
      <c r="BD16" s="580"/>
      <c r="BE16" s="583"/>
    </row>
    <row r="17" spans="1:57" ht="30" customHeight="1" thickBot="1">
      <c r="A17" s="667"/>
      <c r="B17" s="630"/>
      <c r="C17" s="441"/>
      <c r="D17" s="569"/>
      <c r="E17" s="471"/>
      <c r="F17" s="569"/>
      <c r="G17" s="576"/>
      <c r="H17" s="79" t="s">
        <v>238</v>
      </c>
      <c r="I17" s="167" t="s">
        <v>586</v>
      </c>
      <c r="J17" s="495"/>
      <c r="K17" s="498"/>
      <c r="L17" s="453"/>
      <c r="M17" s="483"/>
      <c r="N17" s="840"/>
      <c r="O17" s="453"/>
      <c r="P17" s="82"/>
      <c r="Q17" s="82"/>
      <c r="R17" s="82"/>
      <c r="S17" s="546"/>
      <c r="T17" s="546"/>
      <c r="U17" s="546"/>
      <c r="V17" s="546"/>
      <c r="W17" s="546"/>
      <c r="X17" s="546"/>
      <c r="Y17" s="546"/>
      <c r="Z17" s="647"/>
      <c r="AA17" s="845"/>
      <c r="AB17" s="505"/>
      <c r="AC17" s="505"/>
      <c r="AD17" s="505"/>
      <c r="AE17" s="453"/>
      <c r="AF17" s="453"/>
      <c r="AG17" s="453"/>
      <c r="AH17" s="453"/>
      <c r="AI17" s="308"/>
      <c r="AJ17" s="837"/>
      <c r="AK17" s="653"/>
      <c r="AL17" s="653"/>
      <c r="AM17" s="596"/>
      <c r="AN17" s="847"/>
      <c r="AO17" s="572"/>
      <c r="AP17" s="310"/>
      <c r="AQ17" s="310"/>
      <c r="AR17" s="310"/>
      <c r="AS17" s="310"/>
      <c r="AT17" s="310"/>
      <c r="AU17" s="310"/>
      <c r="AV17" s="310"/>
      <c r="AW17" s="310"/>
      <c r="AX17" s="310"/>
      <c r="AY17" s="310"/>
      <c r="AZ17" s="357"/>
      <c r="BA17" s="363"/>
      <c r="BB17" s="359"/>
      <c r="BC17" s="359"/>
      <c r="BD17" s="359"/>
      <c r="BE17" s="571"/>
    </row>
    <row r="18" spans="1:57" ht="30" customHeight="1" thickBot="1">
      <c r="A18" s="667"/>
      <c r="B18" s="630"/>
      <c r="C18" s="441"/>
      <c r="D18" s="569"/>
      <c r="E18" s="471"/>
      <c r="F18" s="569"/>
      <c r="G18" s="576"/>
      <c r="H18" s="79" t="s">
        <v>236</v>
      </c>
      <c r="I18" s="167" t="s">
        <v>68</v>
      </c>
      <c r="J18" s="495"/>
      <c r="K18" s="498"/>
      <c r="L18" s="453"/>
      <c r="M18" s="483"/>
      <c r="N18" s="840"/>
      <c r="O18" s="453"/>
      <c r="P18" s="82"/>
      <c r="Q18" s="82"/>
      <c r="R18" s="82"/>
      <c r="S18" s="546"/>
      <c r="T18" s="546"/>
      <c r="U18" s="546"/>
      <c r="V18" s="546"/>
      <c r="W18" s="546"/>
      <c r="X18" s="546"/>
      <c r="Y18" s="546"/>
      <c r="Z18" s="647"/>
      <c r="AA18" s="845"/>
      <c r="AB18" s="505"/>
      <c r="AC18" s="505"/>
      <c r="AD18" s="505"/>
      <c r="AE18" s="453"/>
      <c r="AF18" s="453"/>
      <c r="AG18" s="453"/>
      <c r="AH18" s="453"/>
      <c r="AI18" s="308"/>
      <c r="AJ18" s="837"/>
      <c r="AK18" s="653"/>
      <c r="AL18" s="653"/>
      <c r="AM18" s="596"/>
      <c r="AN18" s="847"/>
      <c r="AO18" s="572"/>
      <c r="AP18" s="310"/>
      <c r="AQ18" s="310"/>
      <c r="AR18" s="310"/>
      <c r="AS18" s="310"/>
      <c r="AT18" s="310"/>
      <c r="AU18" s="310"/>
      <c r="AV18" s="310"/>
      <c r="AW18" s="310"/>
      <c r="AX18" s="310"/>
      <c r="AY18" s="310"/>
      <c r="AZ18" s="357"/>
      <c r="BA18" s="363"/>
      <c r="BB18" s="359"/>
      <c r="BC18" s="359"/>
      <c r="BD18" s="359"/>
      <c r="BE18" s="571"/>
    </row>
    <row r="19" spans="1:57" ht="30" customHeight="1" thickBot="1">
      <c r="A19" s="667"/>
      <c r="B19" s="630"/>
      <c r="C19" s="441"/>
      <c r="D19" s="569"/>
      <c r="E19" s="471"/>
      <c r="F19" s="569"/>
      <c r="G19" s="576"/>
      <c r="H19" s="79" t="s">
        <v>234</v>
      </c>
      <c r="I19" s="167" t="s">
        <v>68</v>
      </c>
      <c r="J19" s="495"/>
      <c r="K19" s="498"/>
      <c r="L19" s="453"/>
      <c r="M19" s="483"/>
      <c r="N19" s="840"/>
      <c r="O19" s="453"/>
      <c r="P19" s="82"/>
      <c r="Q19" s="82"/>
      <c r="R19" s="82"/>
      <c r="S19" s="546"/>
      <c r="T19" s="546"/>
      <c r="U19" s="546"/>
      <c r="V19" s="546"/>
      <c r="W19" s="546"/>
      <c r="X19" s="546"/>
      <c r="Y19" s="546"/>
      <c r="Z19" s="647"/>
      <c r="AA19" s="845"/>
      <c r="AB19" s="505"/>
      <c r="AC19" s="505"/>
      <c r="AD19" s="505"/>
      <c r="AE19" s="453"/>
      <c r="AF19" s="453"/>
      <c r="AG19" s="453"/>
      <c r="AH19" s="453"/>
      <c r="AI19" s="308"/>
      <c r="AJ19" s="837"/>
      <c r="AK19" s="653"/>
      <c r="AL19" s="653"/>
      <c r="AM19" s="596"/>
      <c r="AN19" s="847"/>
      <c r="AO19" s="572"/>
      <c r="AP19" s="310"/>
      <c r="AQ19" s="310"/>
      <c r="AR19" s="310"/>
      <c r="AS19" s="310"/>
      <c r="AT19" s="310"/>
      <c r="AU19" s="310"/>
      <c r="AV19" s="310"/>
      <c r="AW19" s="310"/>
      <c r="AX19" s="310"/>
      <c r="AY19" s="310"/>
      <c r="AZ19" s="357"/>
      <c r="BA19" s="363"/>
      <c r="BB19" s="359"/>
      <c r="BC19" s="359"/>
      <c r="BD19" s="359"/>
      <c r="BE19" s="571"/>
    </row>
    <row r="20" spans="1:57" ht="30" customHeight="1" thickBot="1">
      <c r="A20" s="667"/>
      <c r="B20" s="630"/>
      <c r="C20" s="441"/>
      <c r="D20" s="569"/>
      <c r="E20" s="471"/>
      <c r="F20" s="569"/>
      <c r="G20" s="576"/>
      <c r="H20" s="79" t="s">
        <v>232</v>
      </c>
      <c r="I20" s="167" t="s">
        <v>68</v>
      </c>
      <c r="J20" s="495"/>
      <c r="K20" s="498"/>
      <c r="L20" s="453"/>
      <c r="M20" s="483"/>
      <c r="N20" s="840"/>
      <c r="O20" s="453"/>
      <c r="P20" s="82"/>
      <c r="Q20" s="82"/>
      <c r="R20" s="82"/>
      <c r="S20" s="546"/>
      <c r="T20" s="546"/>
      <c r="U20" s="546"/>
      <c r="V20" s="546"/>
      <c r="W20" s="546"/>
      <c r="X20" s="546"/>
      <c r="Y20" s="546"/>
      <c r="Z20" s="647"/>
      <c r="AA20" s="845"/>
      <c r="AB20" s="505"/>
      <c r="AC20" s="505"/>
      <c r="AD20" s="505"/>
      <c r="AE20" s="453"/>
      <c r="AF20" s="453"/>
      <c r="AG20" s="453"/>
      <c r="AH20" s="453"/>
      <c r="AI20" s="308"/>
      <c r="AJ20" s="837"/>
      <c r="AK20" s="653"/>
      <c r="AL20" s="653"/>
      <c r="AM20" s="596"/>
      <c r="AN20" s="847"/>
      <c r="AO20" s="572"/>
      <c r="AP20" s="310"/>
      <c r="AQ20" s="310"/>
      <c r="AR20" s="310"/>
      <c r="AS20" s="310"/>
      <c r="AT20" s="310"/>
      <c r="AU20" s="310"/>
      <c r="AV20" s="310"/>
      <c r="AW20" s="310"/>
      <c r="AX20" s="310"/>
      <c r="AY20" s="310"/>
      <c r="AZ20" s="357"/>
      <c r="BA20" s="363"/>
      <c r="BB20" s="359"/>
      <c r="BC20" s="359"/>
      <c r="BD20" s="359"/>
      <c r="BE20" s="571"/>
    </row>
    <row r="21" spans="1:57" ht="18.75" customHeight="1" thickBot="1">
      <c r="A21" s="667"/>
      <c r="B21" s="630"/>
      <c r="C21" s="441"/>
      <c r="D21" s="569"/>
      <c r="E21" s="471"/>
      <c r="F21" s="569"/>
      <c r="G21" s="576"/>
      <c r="H21" s="466" t="s">
        <v>230</v>
      </c>
      <c r="I21" s="167" t="s">
        <v>68</v>
      </c>
      <c r="J21" s="495"/>
      <c r="K21" s="498"/>
      <c r="L21" s="453"/>
      <c r="M21" s="483"/>
      <c r="N21" s="840"/>
      <c r="O21" s="453"/>
      <c r="P21" s="82"/>
      <c r="Q21" s="82"/>
      <c r="R21" s="82"/>
      <c r="S21" s="546"/>
      <c r="T21" s="546"/>
      <c r="U21" s="546"/>
      <c r="V21" s="546"/>
      <c r="W21" s="546"/>
      <c r="X21" s="546"/>
      <c r="Y21" s="546"/>
      <c r="Z21" s="647"/>
      <c r="AA21" s="845"/>
      <c r="AB21" s="505"/>
      <c r="AC21" s="505"/>
      <c r="AD21" s="505"/>
      <c r="AE21" s="453"/>
      <c r="AF21" s="453"/>
      <c r="AG21" s="453"/>
      <c r="AH21" s="453"/>
      <c r="AI21" s="308"/>
      <c r="AJ21" s="837"/>
      <c r="AK21" s="653"/>
      <c r="AL21" s="653"/>
      <c r="AM21" s="596"/>
      <c r="AN21" s="847"/>
      <c r="AO21" s="572"/>
      <c r="AP21" s="310"/>
      <c r="AQ21" s="310"/>
      <c r="AR21" s="310"/>
      <c r="AS21" s="310"/>
      <c r="AT21" s="310"/>
      <c r="AU21" s="310"/>
      <c r="AV21" s="310"/>
      <c r="AW21" s="310"/>
      <c r="AX21" s="310"/>
      <c r="AY21" s="310"/>
      <c r="AZ21" s="357"/>
      <c r="BA21" s="363"/>
      <c r="BB21" s="359"/>
      <c r="BC21" s="359"/>
      <c r="BD21" s="359"/>
      <c r="BE21" s="571"/>
    </row>
    <row r="22" spans="1:57" ht="45.75" customHeight="1" thickBot="1">
      <c r="A22" s="667"/>
      <c r="B22" s="630"/>
      <c r="C22" s="441"/>
      <c r="D22" s="569"/>
      <c r="E22" s="471"/>
      <c r="F22" s="569"/>
      <c r="G22" s="576"/>
      <c r="H22" s="466"/>
      <c r="I22" s="167" t="s">
        <v>68</v>
      </c>
      <c r="J22" s="495"/>
      <c r="K22" s="498"/>
      <c r="L22" s="453"/>
      <c r="M22" s="483"/>
      <c r="N22" s="840"/>
      <c r="O22" s="453"/>
      <c r="P22" s="82"/>
      <c r="Q22" s="82"/>
      <c r="R22" s="82"/>
      <c r="S22" s="546"/>
      <c r="T22" s="546"/>
      <c r="U22" s="546"/>
      <c r="V22" s="546"/>
      <c r="W22" s="546"/>
      <c r="X22" s="546"/>
      <c r="Y22" s="546"/>
      <c r="Z22" s="647"/>
      <c r="AA22" s="845"/>
      <c r="AB22" s="505"/>
      <c r="AC22" s="505"/>
      <c r="AD22" s="505"/>
      <c r="AE22" s="453"/>
      <c r="AF22" s="453"/>
      <c r="AG22" s="453"/>
      <c r="AH22" s="453"/>
      <c r="AI22" s="308"/>
      <c r="AJ22" s="837"/>
      <c r="AK22" s="653"/>
      <c r="AL22" s="653"/>
      <c r="AM22" s="596"/>
      <c r="AN22" s="847"/>
      <c r="AO22" s="572"/>
      <c r="AP22" s="310"/>
      <c r="AQ22" s="310"/>
      <c r="AR22" s="310"/>
      <c r="AS22" s="310"/>
      <c r="AT22" s="310"/>
      <c r="AU22" s="310"/>
      <c r="AV22" s="310"/>
      <c r="AW22" s="310"/>
      <c r="AX22" s="310"/>
      <c r="AY22" s="310"/>
      <c r="AZ22" s="357"/>
      <c r="BA22" s="363"/>
      <c r="BB22" s="359"/>
      <c r="BC22" s="359"/>
      <c r="BD22" s="359"/>
      <c r="BE22" s="571"/>
    </row>
    <row r="23" spans="1:57" ht="27.75" customHeight="1" thickBot="1">
      <c r="A23" s="667"/>
      <c r="B23" s="630"/>
      <c r="C23" s="441"/>
      <c r="D23" s="569"/>
      <c r="E23" s="471"/>
      <c r="F23" s="569"/>
      <c r="G23" s="576"/>
      <c r="H23" s="600" t="s">
        <v>227</v>
      </c>
      <c r="I23" s="167" t="s">
        <v>68</v>
      </c>
      <c r="J23" s="495"/>
      <c r="K23" s="498"/>
      <c r="L23" s="453"/>
      <c r="M23" s="483"/>
      <c r="N23" s="840"/>
      <c r="O23" s="453"/>
      <c r="P23" s="82"/>
      <c r="Q23" s="82"/>
      <c r="R23" s="82"/>
      <c r="S23" s="546"/>
      <c r="T23" s="546"/>
      <c r="U23" s="546"/>
      <c r="V23" s="546"/>
      <c r="W23" s="546"/>
      <c r="X23" s="546"/>
      <c r="Y23" s="546"/>
      <c r="Z23" s="647"/>
      <c r="AA23" s="845"/>
      <c r="AB23" s="505"/>
      <c r="AC23" s="505"/>
      <c r="AD23" s="505"/>
      <c r="AE23" s="453"/>
      <c r="AF23" s="453"/>
      <c r="AG23" s="453"/>
      <c r="AH23" s="453"/>
      <c r="AI23" s="308"/>
      <c r="AJ23" s="837"/>
      <c r="AK23" s="653"/>
      <c r="AL23" s="653"/>
      <c r="AM23" s="596"/>
      <c r="AN23" s="847"/>
      <c r="AO23" s="572"/>
      <c r="AP23" s="310"/>
      <c r="AQ23" s="310"/>
      <c r="AR23" s="310"/>
      <c r="AS23" s="310"/>
      <c r="AT23" s="310"/>
      <c r="AU23" s="310"/>
      <c r="AV23" s="310"/>
      <c r="AW23" s="310"/>
      <c r="AX23" s="310"/>
      <c r="AY23" s="310"/>
      <c r="AZ23" s="357"/>
      <c r="BA23" s="363"/>
      <c r="BB23" s="359"/>
      <c r="BC23" s="359"/>
      <c r="BD23" s="359"/>
      <c r="BE23" s="571"/>
    </row>
    <row r="24" spans="1:57" ht="26.25" customHeight="1" thickBot="1">
      <c r="A24" s="667"/>
      <c r="B24" s="630"/>
      <c r="C24" s="441"/>
      <c r="D24" s="569"/>
      <c r="E24" s="471"/>
      <c r="F24" s="569"/>
      <c r="G24" s="576"/>
      <c r="H24" s="601"/>
      <c r="I24" s="167" t="s">
        <v>68</v>
      </c>
      <c r="J24" s="495"/>
      <c r="K24" s="498"/>
      <c r="L24" s="453"/>
      <c r="M24" s="483"/>
      <c r="N24" s="840"/>
      <c r="O24" s="453"/>
      <c r="P24" s="310"/>
      <c r="Q24" s="310"/>
      <c r="R24" s="310"/>
      <c r="S24" s="546"/>
      <c r="T24" s="546"/>
      <c r="U24" s="546"/>
      <c r="V24" s="546"/>
      <c r="W24" s="546"/>
      <c r="X24" s="546"/>
      <c r="Y24" s="546"/>
      <c r="Z24" s="647"/>
      <c r="AA24" s="845"/>
      <c r="AB24" s="505"/>
      <c r="AC24" s="505"/>
      <c r="AD24" s="505"/>
      <c r="AE24" s="453"/>
      <c r="AF24" s="453"/>
      <c r="AG24" s="453"/>
      <c r="AH24" s="453"/>
      <c r="AI24" s="308"/>
      <c r="AJ24" s="837"/>
      <c r="AK24" s="653"/>
      <c r="AL24" s="653"/>
      <c r="AM24" s="596"/>
      <c r="AN24" s="847"/>
      <c r="AO24" s="572"/>
      <c r="AP24" s="310"/>
      <c r="AQ24" s="310"/>
      <c r="AR24" s="310"/>
      <c r="AS24" s="310"/>
      <c r="AT24" s="310"/>
      <c r="AU24" s="310"/>
      <c r="AV24" s="310"/>
      <c r="AW24" s="310"/>
      <c r="AX24" s="310"/>
      <c r="AY24" s="310"/>
      <c r="AZ24" s="357"/>
      <c r="BA24" s="363"/>
      <c r="BB24" s="359"/>
      <c r="BC24" s="359"/>
      <c r="BD24" s="359"/>
      <c r="BE24" s="571"/>
    </row>
    <row r="25" spans="1:57" ht="18.75" customHeight="1" thickBot="1">
      <c r="A25" s="667"/>
      <c r="B25" s="630"/>
      <c r="C25" s="441"/>
      <c r="D25" s="569"/>
      <c r="E25" s="471"/>
      <c r="F25" s="569"/>
      <c r="G25" s="576"/>
      <c r="H25" s="466" t="s">
        <v>225</v>
      </c>
      <c r="I25" s="167" t="s">
        <v>68</v>
      </c>
      <c r="J25" s="495"/>
      <c r="K25" s="498"/>
      <c r="L25" s="453"/>
      <c r="M25" s="483"/>
      <c r="N25" s="840"/>
      <c r="O25" s="453"/>
      <c r="P25" s="310"/>
      <c r="Q25" s="310"/>
      <c r="R25" s="310"/>
      <c r="S25" s="546"/>
      <c r="T25" s="546"/>
      <c r="U25" s="546"/>
      <c r="V25" s="546"/>
      <c r="W25" s="546"/>
      <c r="X25" s="546"/>
      <c r="Y25" s="546"/>
      <c r="Z25" s="647"/>
      <c r="AA25" s="845"/>
      <c r="AB25" s="505"/>
      <c r="AC25" s="505"/>
      <c r="AD25" s="505"/>
      <c r="AE25" s="453"/>
      <c r="AF25" s="453"/>
      <c r="AG25" s="453"/>
      <c r="AH25" s="453"/>
      <c r="AI25" s="308"/>
      <c r="AJ25" s="837"/>
      <c r="AK25" s="653"/>
      <c r="AL25" s="653"/>
      <c r="AM25" s="596"/>
      <c r="AN25" s="847"/>
      <c r="AO25" s="572"/>
      <c r="AP25" s="310"/>
      <c r="AQ25" s="310"/>
      <c r="AR25" s="310"/>
      <c r="AS25" s="310"/>
      <c r="AT25" s="310"/>
      <c r="AU25" s="310"/>
      <c r="AV25" s="310"/>
      <c r="AW25" s="310"/>
      <c r="AX25" s="310"/>
      <c r="AY25" s="310"/>
      <c r="AZ25" s="357"/>
      <c r="BA25" s="363"/>
      <c r="BB25" s="359"/>
      <c r="BC25" s="359"/>
      <c r="BD25" s="359"/>
      <c r="BE25" s="571"/>
    </row>
    <row r="26" spans="1:57" ht="9.75" customHeight="1" thickBot="1">
      <c r="A26" s="667"/>
      <c r="B26" s="630"/>
      <c r="C26" s="441"/>
      <c r="D26" s="569"/>
      <c r="E26" s="471"/>
      <c r="F26" s="569"/>
      <c r="G26" s="576"/>
      <c r="H26" s="466"/>
      <c r="I26" s="167" t="s">
        <v>68</v>
      </c>
      <c r="J26" s="495"/>
      <c r="K26" s="498"/>
      <c r="L26" s="453"/>
      <c r="M26" s="483"/>
      <c r="N26" s="840"/>
      <c r="O26" s="453"/>
      <c r="P26" s="310"/>
      <c r="Q26" s="310"/>
      <c r="R26" s="310"/>
      <c r="S26" s="546"/>
      <c r="T26" s="546"/>
      <c r="U26" s="546"/>
      <c r="V26" s="546"/>
      <c r="W26" s="546"/>
      <c r="X26" s="546"/>
      <c r="Y26" s="546"/>
      <c r="Z26" s="647"/>
      <c r="AA26" s="845"/>
      <c r="AB26" s="505"/>
      <c r="AC26" s="505"/>
      <c r="AD26" s="505"/>
      <c r="AE26" s="453"/>
      <c r="AF26" s="453"/>
      <c r="AG26" s="453"/>
      <c r="AH26" s="453"/>
      <c r="AI26" s="308"/>
      <c r="AJ26" s="837"/>
      <c r="AK26" s="653"/>
      <c r="AL26" s="653"/>
      <c r="AM26" s="596"/>
      <c r="AN26" s="847"/>
      <c r="AO26" s="572"/>
      <c r="AP26" s="310"/>
      <c r="AQ26" s="310"/>
      <c r="AR26" s="310"/>
      <c r="AS26" s="310"/>
      <c r="AT26" s="310"/>
      <c r="AU26" s="310"/>
      <c r="AV26" s="310"/>
      <c r="AW26" s="310"/>
      <c r="AX26" s="310"/>
      <c r="AY26" s="310"/>
      <c r="AZ26" s="357"/>
      <c r="BA26" s="363"/>
      <c r="BB26" s="359"/>
      <c r="BC26" s="359"/>
      <c r="BD26" s="359"/>
      <c r="BE26" s="571"/>
    </row>
    <row r="27" spans="1:57" ht="18.75" customHeight="1" thickBot="1">
      <c r="A27" s="667"/>
      <c r="B27" s="630"/>
      <c r="C27" s="441"/>
      <c r="D27" s="569"/>
      <c r="E27" s="471"/>
      <c r="F27" s="569"/>
      <c r="G27" s="576"/>
      <c r="H27" s="466" t="s">
        <v>224</v>
      </c>
      <c r="I27" s="167" t="s">
        <v>586</v>
      </c>
      <c r="J27" s="495"/>
      <c r="K27" s="498"/>
      <c r="L27" s="453"/>
      <c r="M27" s="483"/>
      <c r="N27" s="840"/>
      <c r="O27" s="453"/>
      <c r="P27" s="310"/>
      <c r="Q27" s="310"/>
      <c r="R27" s="310"/>
      <c r="S27" s="546"/>
      <c r="T27" s="546"/>
      <c r="U27" s="546"/>
      <c r="V27" s="546"/>
      <c r="W27" s="546"/>
      <c r="X27" s="546"/>
      <c r="Y27" s="546"/>
      <c r="Z27" s="647"/>
      <c r="AA27" s="845"/>
      <c r="AB27" s="505"/>
      <c r="AC27" s="505"/>
      <c r="AD27" s="505"/>
      <c r="AE27" s="453"/>
      <c r="AF27" s="453"/>
      <c r="AG27" s="453"/>
      <c r="AH27" s="453"/>
      <c r="AI27" s="308"/>
      <c r="AJ27" s="837"/>
      <c r="AK27" s="653"/>
      <c r="AL27" s="653"/>
      <c r="AM27" s="596"/>
      <c r="AN27" s="847"/>
      <c r="AO27" s="572"/>
      <c r="AP27" s="310"/>
      <c r="AQ27" s="310"/>
      <c r="AR27" s="310"/>
      <c r="AS27" s="310"/>
      <c r="AT27" s="310"/>
      <c r="AU27" s="310"/>
      <c r="AV27" s="310"/>
      <c r="AW27" s="310"/>
      <c r="AX27" s="310"/>
      <c r="AY27" s="310"/>
      <c r="AZ27" s="357"/>
      <c r="BA27" s="363"/>
      <c r="BB27" s="359"/>
      <c r="BC27" s="359"/>
      <c r="BD27" s="359"/>
      <c r="BE27" s="571"/>
    </row>
    <row r="28" spans="1:57" ht="12.75" customHeight="1" thickBot="1">
      <c r="A28" s="667"/>
      <c r="B28" s="630"/>
      <c r="C28" s="441"/>
      <c r="D28" s="569"/>
      <c r="E28" s="471"/>
      <c r="F28" s="569"/>
      <c r="G28" s="576"/>
      <c r="H28" s="466"/>
      <c r="I28" s="167" t="s">
        <v>586</v>
      </c>
      <c r="J28" s="495"/>
      <c r="K28" s="498"/>
      <c r="L28" s="453"/>
      <c r="M28" s="483"/>
      <c r="N28" s="840"/>
      <c r="O28" s="453"/>
      <c r="P28" s="310"/>
      <c r="Q28" s="310"/>
      <c r="R28" s="310"/>
      <c r="S28" s="546"/>
      <c r="T28" s="546"/>
      <c r="U28" s="546"/>
      <c r="V28" s="546"/>
      <c r="W28" s="546"/>
      <c r="X28" s="546"/>
      <c r="Y28" s="546"/>
      <c r="Z28" s="647"/>
      <c r="AA28" s="845"/>
      <c r="AB28" s="505"/>
      <c r="AC28" s="505"/>
      <c r="AD28" s="505"/>
      <c r="AE28" s="453"/>
      <c r="AF28" s="453"/>
      <c r="AG28" s="453"/>
      <c r="AH28" s="453"/>
      <c r="AI28" s="308"/>
      <c r="AJ28" s="837"/>
      <c r="AK28" s="653"/>
      <c r="AL28" s="653"/>
      <c r="AM28" s="596"/>
      <c r="AN28" s="847"/>
      <c r="AO28" s="572"/>
      <c r="AP28" s="310"/>
      <c r="AQ28" s="310"/>
      <c r="AR28" s="310"/>
      <c r="AS28" s="310"/>
      <c r="AT28" s="310"/>
      <c r="AU28" s="310"/>
      <c r="AV28" s="310"/>
      <c r="AW28" s="310"/>
      <c r="AX28" s="310"/>
      <c r="AY28" s="310"/>
      <c r="AZ28" s="357"/>
      <c r="BA28" s="363"/>
      <c r="BB28" s="359"/>
      <c r="BC28" s="359"/>
      <c r="BD28" s="359"/>
      <c r="BE28" s="571"/>
    </row>
    <row r="29" spans="1:57" ht="18.75" customHeight="1" thickBot="1">
      <c r="A29" s="667"/>
      <c r="B29" s="630"/>
      <c r="C29" s="441"/>
      <c r="D29" s="569"/>
      <c r="E29" s="471"/>
      <c r="F29" s="569"/>
      <c r="G29" s="576"/>
      <c r="H29" s="466" t="s">
        <v>223</v>
      </c>
      <c r="I29" s="167" t="s">
        <v>586</v>
      </c>
      <c r="J29" s="495"/>
      <c r="K29" s="498"/>
      <c r="L29" s="453"/>
      <c r="M29" s="483"/>
      <c r="N29" s="840"/>
      <c r="O29" s="453"/>
      <c r="P29" s="310"/>
      <c r="Q29" s="310"/>
      <c r="R29" s="310"/>
      <c r="S29" s="546"/>
      <c r="T29" s="546"/>
      <c r="U29" s="546"/>
      <c r="V29" s="546"/>
      <c r="W29" s="546"/>
      <c r="X29" s="546"/>
      <c r="Y29" s="546"/>
      <c r="Z29" s="647"/>
      <c r="AA29" s="845"/>
      <c r="AB29" s="505"/>
      <c r="AC29" s="505"/>
      <c r="AD29" s="505"/>
      <c r="AE29" s="453"/>
      <c r="AF29" s="453"/>
      <c r="AG29" s="453"/>
      <c r="AH29" s="453"/>
      <c r="AI29" s="308"/>
      <c r="AJ29" s="837"/>
      <c r="AK29" s="653"/>
      <c r="AL29" s="653"/>
      <c r="AM29" s="596"/>
      <c r="AN29" s="847"/>
      <c r="AO29" s="572"/>
      <c r="AP29" s="310"/>
      <c r="AQ29" s="310"/>
      <c r="AR29" s="310"/>
      <c r="AS29" s="310"/>
      <c r="AT29" s="310"/>
      <c r="AU29" s="310"/>
      <c r="AV29" s="310"/>
      <c r="AW29" s="310"/>
      <c r="AX29" s="310"/>
      <c r="AY29" s="310"/>
      <c r="AZ29" s="357"/>
      <c r="BA29" s="363"/>
      <c r="BB29" s="359"/>
      <c r="BC29" s="359"/>
      <c r="BD29" s="359"/>
      <c r="BE29" s="571"/>
    </row>
    <row r="30" spans="1:57" ht="12.75" customHeight="1" thickBot="1">
      <c r="A30" s="667"/>
      <c r="B30" s="630"/>
      <c r="C30" s="441"/>
      <c r="D30" s="569"/>
      <c r="E30" s="471"/>
      <c r="F30" s="569"/>
      <c r="G30" s="576"/>
      <c r="H30" s="466"/>
      <c r="I30" s="171"/>
      <c r="J30" s="495"/>
      <c r="K30" s="498"/>
      <c r="L30" s="453"/>
      <c r="M30" s="483"/>
      <c r="N30" s="840"/>
      <c r="O30" s="453"/>
      <c r="P30" s="310"/>
      <c r="Q30" s="310"/>
      <c r="R30" s="310"/>
      <c r="S30" s="546"/>
      <c r="T30" s="546"/>
      <c r="U30" s="546"/>
      <c r="V30" s="546"/>
      <c r="W30" s="546"/>
      <c r="X30" s="546"/>
      <c r="Y30" s="546"/>
      <c r="Z30" s="647"/>
      <c r="AA30" s="845"/>
      <c r="AB30" s="505"/>
      <c r="AC30" s="505"/>
      <c r="AD30" s="505"/>
      <c r="AE30" s="453"/>
      <c r="AF30" s="453"/>
      <c r="AG30" s="453"/>
      <c r="AH30" s="453"/>
      <c r="AI30" s="308"/>
      <c r="AJ30" s="837"/>
      <c r="AK30" s="653"/>
      <c r="AL30" s="653"/>
      <c r="AM30" s="596"/>
      <c r="AN30" s="847"/>
      <c r="AO30" s="572"/>
      <c r="AP30" s="310"/>
      <c r="AQ30" s="310"/>
      <c r="AR30" s="310"/>
      <c r="AS30" s="310"/>
      <c r="AT30" s="310"/>
      <c r="AU30" s="310"/>
      <c r="AV30" s="310"/>
      <c r="AW30" s="310"/>
      <c r="AX30" s="310"/>
      <c r="AY30" s="310"/>
      <c r="AZ30" s="357"/>
      <c r="BA30" s="363"/>
      <c r="BB30" s="359"/>
      <c r="BC30" s="359"/>
      <c r="BD30" s="359"/>
      <c r="BE30" s="571"/>
    </row>
    <row r="31" spans="1:57" ht="14.25" customHeight="1" thickBot="1">
      <c r="A31" s="667"/>
      <c r="B31" s="630"/>
      <c r="C31" s="441"/>
      <c r="D31" s="569"/>
      <c r="E31" s="471"/>
      <c r="F31" s="569"/>
      <c r="G31" s="576"/>
      <c r="H31" s="600" t="s">
        <v>222</v>
      </c>
      <c r="I31" s="167" t="s">
        <v>586</v>
      </c>
      <c r="J31" s="495"/>
      <c r="K31" s="498"/>
      <c r="L31" s="453"/>
      <c r="M31" s="483"/>
      <c r="N31" s="840"/>
      <c r="O31" s="453"/>
      <c r="P31" s="310"/>
      <c r="Q31" s="310"/>
      <c r="R31" s="310"/>
      <c r="S31" s="546"/>
      <c r="T31" s="546"/>
      <c r="U31" s="546"/>
      <c r="V31" s="546"/>
      <c r="W31" s="546"/>
      <c r="X31" s="546"/>
      <c r="Y31" s="546"/>
      <c r="Z31" s="647"/>
      <c r="AA31" s="845"/>
      <c r="AB31" s="505"/>
      <c r="AC31" s="505"/>
      <c r="AD31" s="505"/>
      <c r="AE31" s="453"/>
      <c r="AF31" s="453"/>
      <c r="AG31" s="453"/>
      <c r="AH31" s="453"/>
      <c r="AI31" s="308"/>
      <c r="AJ31" s="837"/>
      <c r="AK31" s="653"/>
      <c r="AL31" s="653"/>
      <c r="AM31" s="596"/>
      <c r="AN31" s="847"/>
      <c r="AO31" s="572"/>
      <c r="AP31" s="310"/>
      <c r="AQ31" s="310"/>
      <c r="AR31" s="310"/>
      <c r="AS31" s="310"/>
      <c r="AT31" s="310"/>
      <c r="AU31" s="310"/>
      <c r="AV31" s="310"/>
      <c r="AW31" s="310"/>
      <c r="AX31" s="310"/>
      <c r="AY31" s="310"/>
      <c r="AZ31" s="357"/>
      <c r="BA31" s="363"/>
      <c r="BB31" s="359"/>
      <c r="BC31" s="359"/>
      <c r="BD31" s="359"/>
      <c r="BE31" s="571"/>
    </row>
    <row r="32" spans="1:57" ht="13.5" customHeight="1" thickBot="1">
      <c r="A32" s="667"/>
      <c r="B32" s="630"/>
      <c r="C32" s="441"/>
      <c r="D32" s="569"/>
      <c r="E32" s="471"/>
      <c r="F32" s="569"/>
      <c r="G32" s="576"/>
      <c r="H32" s="601"/>
      <c r="I32" s="167"/>
      <c r="J32" s="495"/>
      <c r="K32" s="498"/>
      <c r="L32" s="453"/>
      <c r="M32" s="483"/>
      <c r="N32" s="840"/>
      <c r="O32" s="453"/>
      <c r="P32" s="310"/>
      <c r="Q32" s="310"/>
      <c r="R32" s="310"/>
      <c r="S32" s="546"/>
      <c r="T32" s="546"/>
      <c r="U32" s="546"/>
      <c r="V32" s="546"/>
      <c r="W32" s="546"/>
      <c r="X32" s="546"/>
      <c r="Y32" s="546"/>
      <c r="Z32" s="647"/>
      <c r="AA32" s="845"/>
      <c r="AB32" s="505"/>
      <c r="AC32" s="505"/>
      <c r="AD32" s="505"/>
      <c r="AE32" s="453"/>
      <c r="AF32" s="453"/>
      <c r="AG32" s="453"/>
      <c r="AH32" s="453"/>
      <c r="AI32" s="308"/>
      <c r="AJ32" s="837"/>
      <c r="AK32" s="653"/>
      <c r="AL32" s="653"/>
      <c r="AM32" s="596"/>
      <c r="AN32" s="847"/>
      <c r="AO32" s="572"/>
      <c r="AP32" s="310"/>
      <c r="AQ32" s="310"/>
      <c r="AR32" s="310"/>
      <c r="AS32" s="310"/>
      <c r="AT32" s="310"/>
      <c r="AU32" s="310"/>
      <c r="AV32" s="310"/>
      <c r="AW32" s="310"/>
      <c r="AX32" s="310"/>
      <c r="AY32" s="310"/>
      <c r="AZ32" s="357"/>
      <c r="BA32" s="363"/>
      <c r="BB32" s="359"/>
      <c r="BC32" s="359"/>
      <c r="BD32" s="359"/>
      <c r="BE32" s="571"/>
    </row>
    <row r="33" spans="1:57" ht="18.75" customHeight="1" thickBot="1">
      <c r="A33" s="667"/>
      <c r="B33" s="630"/>
      <c r="C33" s="441"/>
      <c r="D33" s="569"/>
      <c r="E33" s="471"/>
      <c r="F33" s="569"/>
      <c r="G33" s="576"/>
      <c r="H33" s="622" t="s">
        <v>221</v>
      </c>
      <c r="I33" s="167" t="s">
        <v>586</v>
      </c>
      <c r="J33" s="495"/>
      <c r="K33" s="498"/>
      <c r="L33" s="453"/>
      <c r="M33" s="483"/>
      <c r="N33" s="840"/>
      <c r="O33" s="453"/>
      <c r="P33" s="310"/>
      <c r="Q33" s="310"/>
      <c r="R33" s="310"/>
      <c r="S33" s="546"/>
      <c r="T33" s="546"/>
      <c r="U33" s="546"/>
      <c r="V33" s="546"/>
      <c r="W33" s="546"/>
      <c r="X33" s="546"/>
      <c r="Y33" s="546"/>
      <c r="Z33" s="647"/>
      <c r="AA33" s="845"/>
      <c r="AB33" s="505"/>
      <c r="AC33" s="505"/>
      <c r="AD33" s="505"/>
      <c r="AE33" s="453"/>
      <c r="AF33" s="453"/>
      <c r="AG33" s="453"/>
      <c r="AH33" s="453"/>
      <c r="AI33" s="308"/>
      <c r="AJ33" s="837"/>
      <c r="AK33" s="653"/>
      <c r="AL33" s="653"/>
      <c r="AM33" s="596"/>
      <c r="AN33" s="847"/>
      <c r="AO33" s="572"/>
      <c r="AP33" s="310"/>
      <c r="AQ33" s="310"/>
      <c r="AR33" s="310"/>
      <c r="AS33" s="310"/>
      <c r="AT33" s="310"/>
      <c r="AU33" s="310"/>
      <c r="AV33" s="310"/>
      <c r="AW33" s="310"/>
      <c r="AX33" s="310"/>
      <c r="AY33" s="310"/>
      <c r="AZ33" s="357"/>
      <c r="BA33" s="363"/>
      <c r="BB33" s="359"/>
      <c r="BC33" s="359"/>
      <c r="BD33" s="359"/>
      <c r="BE33" s="571"/>
    </row>
    <row r="34" spans="1:57" ht="15.75" customHeight="1" thickBot="1">
      <c r="A34" s="668"/>
      <c r="B34" s="631"/>
      <c r="C34" s="442"/>
      <c r="D34" s="570"/>
      <c r="E34" s="561"/>
      <c r="F34" s="570"/>
      <c r="G34" s="577"/>
      <c r="H34" s="623"/>
      <c r="I34" s="167" t="s">
        <v>586</v>
      </c>
      <c r="J34" s="603"/>
      <c r="K34" s="605"/>
      <c r="L34" s="500"/>
      <c r="M34" s="607"/>
      <c r="N34" s="841"/>
      <c r="O34" s="500"/>
      <c r="P34" s="310"/>
      <c r="Q34" s="310"/>
      <c r="R34" s="310"/>
      <c r="S34" s="589"/>
      <c r="T34" s="589"/>
      <c r="U34" s="589"/>
      <c r="V34" s="589"/>
      <c r="W34" s="589"/>
      <c r="X34" s="78"/>
      <c r="Y34" s="589"/>
      <c r="Z34" s="843"/>
      <c r="AA34" s="124"/>
      <c r="AB34" s="506"/>
      <c r="AC34" s="506"/>
      <c r="AD34" s="506"/>
      <c r="AE34" s="500"/>
      <c r="AF34" s="500"/>
      <c r="AG34" s="500"/>
      <c r="AH34" s="500"/>
      <c r="AI34" s="308"/>
      <c r="AJ34" s="838"/>
      <c r="AK34" s="654"/>
      <c r="AL34" s="654"/>
      <c r="AM34" s="656"/>
      <c r="AN34" s="848"/>
      <c r="AO34" s="573"/>
      <c r="AP34" s="311"/>
      <c r="AQ34" s="311"/>
      <c r="AR34" s="311"/>
      <c r="AS34" s="311"/>
      <c r="AT34" s="311"/>
      <c r="AU34" s="311"/>
      <c r="AV34" s="311"/>
      <c r="AW34" s="311"/>
      <c r="AX34" s="311"/>
      <c r="AY34" s="311"/>
      <c r="AZ34" s="364"/>
      <c r="BA34" s="365"/>
      <c r="BB34" s="366"/>
      <c r="BC34" s="366"/>
      <c r="BD34" s="366"/>
      <c r="BE34" s="574"/>
    </row>
    <row r="35" spans="1:57" ht="46.5" customHeight="1" thickBot="1">
      <c r="A35" s="315">
        <v>1</v>
      </c>
      <c r="B35" s="629" t="s">
        <v>595</v>
      </c>
      <c r="C35" s="440" t="s">
        <v>604</v>
      </c>
      <c r="D35" s="568" t="s">
        <v>32</v>
      </c>
      <c r="E35" s="440" t="s">
        <v>605</v>
      </c>
      <c r="F35" s="632" t="s">
        <v>606</v>
      </c>
      <c r="G35" s="560" t="s">
        <v>38</v>
      </c>
      <c r="H35" s="84" t="s">
        <v>252</v>
      </c>
      <c r="I35" s="167" t="s">
        <v>68</v>
      </c>
      <c r="J35" s="602">
        <f>COUNTIF(I35:I60,[3]DATOS!$D$24)</f>
        <v>16</v>
      </c>
      <c r="K35" s="604" t="str">
        <f>+IF(AND(J35&lt;6,J35&gt;0),"Moderado",IF(AND(J35&lt;12,J35&gt;5),"Mayor",IF(AND(J35&lt;20,J35&gt;11),"Catastrófico","Responda las Preguntas de Impacto")))</f>
        <v>Catastrófico</v>
      </c>
      <c r="L35" s="45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564"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27" t="s">
        <v>601</v>
      </c>
      <c r="O35" s="307" t="s">
        <v>65</v>
      </c>
      <c r="P35" s="82" t="s">
        <v>237</v>
      </c>
      <c r="Q35" s="77" t="s">
        <v>76</v>
      </c>
      <c r="R35" s="77">
        <f>+IFERROR(VLOOKUP(Q35,[3]DATOS!$E$2:$F$17,2,FALSE),"")</f>
        <v>15</v>
      </c>
      <c r="S35" s="646">
        <f>SUM(R35:R42)</f>
        <v>100</v>
      </c>
      <c r="T35" s="310" t="str">
        <f>+IF(AND(S35&lt;=100,S35&gt;=96),"Fuerte",IF(AND(S35&lt;=95,S35&gt;=86),"Moderado",IF(AND(S35&lt;=85,J35&gt;=0),"Débil"," ")))</f>
        <v>Fuerte</v>
      </c>
      <c r="U35" s="310" t="s">
        <v>90</v>
      </c>
      <c r="V35" s="31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10">
        <f>IF(V35="Fuerte",100,IF(V35="Moderado",50,IF(V35="Débil",0)))</f>
        <v>100</v>
      </c>
      <c r="X35" s="588">
        <f>AVERAGE(W35:W60)</f>
        <v>100</v>
      </c>
      <c r="Y35" s="590" t="s">
        <v>465</v>
      </c>
      <c r="Z35" s="588" t="s">
        <v>388</v>
      </c>
      <c r="AA35" s="505" t="s">
        <v>464</v>
      </c>
      <c r="AB35" s="643" t="str">
        <f>+IF(X35=100,"Fuerte",IF(AND(X35&lt;=99,X35&gt;=50),"Moderado",IF(X35&lt;50,"Débil"," ")))</f>
        <v>Fuerte</v>
      </c>
      <c r="AC35" s="504" t="s">
        <v>95</v>
      </c>
      <c r="AD35" s="504" t="s">
        <v>96</v>
      </c>
      <c r="AE35" s="453"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53"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53" t="str">
        <f>K35</f>
        <v>Catastrófico</v>
      </c>
      <c r="AH35" s="453"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8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97" t="s">
        <v>602</v>
      </c>
      <c r="AK35" s="459">
        <v>43132</v>
      </c>
      <c r="AL35" s="459">
        <v>43465</v>
      </c>
      <c r="AM35" s="596" t="s">
        <v>463</v>
      </c>
      <c r="AN35" s="558" t="s">
        <v>603</v>
      </c>
      <c r="AO35" s="584"/>
      <c r="AP35" s="545"/>
      <c r="AQ35" s="545"/>
      <c r="AR35" s="545"/>
      <c r="AS35" s="545"/>
      <c r="AT35" s="545"/>
      <c r="AU35" s="545"/>
      <c r="AV35" s="545"/>
      <c r="AW35" s="545"/>
      <c r="AX35" s="545"/>
      <c r="AY35" s="545"/>
      <c r="AZ35" s="548"/>
      <c r="BA35" s="551"/>
      <c r="BB35" s="578"/>
      <c r="BC35" s="578"/>
      <c r="BD35" s="578"/>
      <c r="BE35" s="581"/>
    </row>
    <row r="36" spans="1:57" ht="30" customHeight="1" thickBot="1">
      <c r="A36" s="316"/>
      <c r="B36" s="630"/>
      <c r="C36" s="441"/>
      <c r="D36" s="569"/>
      <c r="E36" s="441"/>
      <c r="F36" s="633"/>
      <c r="G36" s="471"/>
      <c r="H36" s="79" t="s">
        <v>245</v>
      </c>
      <c r="I36" s="167" t="s">
        <v>68</v>
      </c>
      <c r="J36" s="495"/>
      <c r="K36" s="498"/>
      <c r="L36" s="453"/>
      <c r="M36" s="483"/>
      <c r="N36" s="328"/>
      <c r="O36" s="308"/>
      <c r="P36" s="82" t="s">
        <v>235</v>
      </c>
      <c r="Q36" s="77" t="s">
        <v>78</v>
      </c>
      <c r="R36" s="77">
        <f>+IFERROR(VLOOKUP(Q36,[3]DATOS!$E$2:$F$17,2,FALSE),"")</f>
        <v>15</v>
      </c>
      <c r="S36" s="647"/>
      <c r="T36" s="310"/>
      <c r="U36" s="310"/>
      <c r="V36" s="310"/>
      <c r="W36" s="310"/>
      <c r="X36" s="546"/>
      <c r="Y36" s="453"/>
      <c r="Z36" s="546"/>
      <c r="AA36" s="505"/>
      <c r="AB36" s="643"/>
      <c r="AC36" s="505"/>
      <c r="AD36" s="505"/>
      <c r="AE36" s="453"/>
      <c r="AF36" s="453"/>
      <c r="AG36" s="453"/>
      <c r="AH36" s="453"/>
      <c r="AI36" s="483"/>
      <c r="AJ36" s="443"/>
      <c r="AK36" s="459"/>
      <c r="AL36" s="459"/>
      <c r="AM36" s="596"/>
      <c r="AN36" s="558"/>
      <c r="AO36" s="585"/>
      <c r="AP36" s="546"/>
      <c r="AQ36" s="546"/>
      <c r="AR36" s="546"/>
      <c r="AS36" s="546"/>
      <c r="AT36" s="546"/>
      <c r="AU36" s="546"/>
      <c r="AV36" s="546"/>
      <c r="AW36" s="546"/>
      <c r="AX36" s="546"/>
      <c r="AY36" s="546"/>
      <c r="AZ36" s="549"/>
      <c r="BA36" s="552"/>
      <c r="BB36" s="579"/>
      <c r="BC36" s="579"/>
      <c r="BD36" s="579"/>
      <c r="BE36" s="582"/>
    </row>
    <row r="37" spans="1:57" ht="30" customHeight="1" thickBot="1">
      <c r="A37" s="316"/>
      <c r="B37" s="630"/>
      <c r="C37" s="441"/>
      <c r="D37" s="569"/>
      <c r="E37" s="441"/>
      <c r="F37" s="633"/>
      <c r="G37" s="471"/>
      <c r="H37" s="79" t="s">
        <v>244</v>
      </c>
      <c r="I37" s="167" t="s">
        <v>68</v>
      </c>
      <c r="J37" s="495"/>
      <c r="K37" s="498"/>
      <c r="L37" s="453"/>
      <c r="M37" s="483"/>
      <c r="N37" s="328"/>
      <c r="O37" s="308"/>
      <c r="P37" s="82" t="s">
        <v>233</v>
      </c>
      <c r="Q37" s="77" t="s">
        <v>80</v>
      </c>
      <c r="R37" s="77">
        <f>+IFERROR(VLOOKUP(Q37,[3]DATOS!$E$2:$F$17,2,FALSE),"")</f>
        <v>15</v>
      </c>
      <c r="S37" s="647"/>
      <c r="T37" s="310"/>
      <c r="U37" s="310"/>
      <c r="V37" s="310"/>
      <c r="W37" s="310"/>
      <c r="X37" s="546"/>
      <c r="Y37" s="453"/>
      <c r="Z37" s="546"/>
      <c r="AA37" s="505"/>
      <c r="AB37" s="643"/>
      <c r="AC37" s="505"/>
      <c r="AD37" s="505"/>
      <c r="AE37" s="453"/>
      <c r="AF37" s="453"/>
      <c r="AG37" s="453"/>
      <c r="AH37" s="453"/>
      <c r="AI37" s="483"/>
      <c r="AJ37" s="443"/>
      <c r="AK37" s="459"/>
      <c r="AL37" s="459"/>
      <c r="AM37" s="596"/>
      <c r="AN37" s="558"/>
      <c r="AO37" s="585"/>
      <c r="AP37" s="546"/>
      <c r="AQ37" s="546"/>
      <c r="AR37" s="546"/>
      <c r="AS37" s="546"/>
      <c r="AT37" s="546"/>
      <c r="AU37" s="546"/>
      <c r="AV37" s="546"/>
      <c r="AW37" s="546"/>
      <c r="AX37" s="546"/>
      <c r="AY37" s="546"/>
      <c r="AZ37" s="549"/>
      <c r="BA37" s="552"/>
      <c r="BB37" s="579"/>
      <c r="BC37" s="579"/>
      <c r="BD37" s="579"/>
      <c r="BE37" s="582"/>
    </row>
    <row r="38" spans="1:57" ht="30" customHeight="1" thickBot="1">
      <c r="A38" s="316"/>
      <c r="B38" s="630"/>
      <c r="C38" s="441"/>
      <c r="D38" s="569"/>
      <c r="E38" s="441"/>
      <c r="F38" s="633"/>
      <c r="G38" s="471"/>
      <c r="H38" s="79" t="s">
        <v>243</v>
      </c>
      <c r="I38" s="167" t="s">
        <v>586</v>
      </c>
      <c r="J38" s="495"/>
      <c r="K38" s="498"/>
      <c r="L38" s="453"/>
      <c r="M38" s="483"/>
      <c r="N38" s="328"/>
      <c r="O38" s="308"/>
      <c r="P38" s="82" t="s">
        <v>231</v>
      </c>
      <c r="Q38" s="77" t="s">
        <v>82</v>
      </c>
      <c r="R38" s="77">
        <f>+IFERROR(VLOOKUP(Q38,[3]DATOS!$E$2:$F$17,2,FALSE),"")</f>
        <v>15</v>
      </c>
      <c r="S38" s="647"/>
      <c r="T38" s="310"/>
      <c r="U38" s="310"/>
      <c r="V38" s="310"/>
      <c r="W38" s="310"/>
      <c r="X38" s="546"/>
      <c r="Y38" s="453"/>
      <c r="Z38" s="546"/>
      <c r="AA38" s="505"/>
      <c r="AB38" s="643"/>
      <c r="AC38" s="505"/>
      <c r="AD38" s="505"/>
      <c r="AE38" s="453"/>
      <c r="AF38" s="453"/>
      <c r="AG38" s="453"/>
      <c r="AH38" s="453"/>
      <c r="AI38" s="483"/>
      <c r="AJ38" s="443"/>
      <c r="AK38" s="459"/>
      <c r="AL38" s="459"/>
      <c r="AM38" s="596"/>
      <c r="AN38" s="558"/>
      <c r="AO38" s="585"/>
      <c r="AP38" s="546"/>
      <c r="AQ38" s="546"/>
      <c r="AR38" s="546"/>
      <c r="AS38" s="546"/>
      <c r="AT38" s="546"/>
      <c r="AU38" s="546"/>
      <c r="AV38" s="546"/>
      <c r="AW38" s="546"/>
      <c r="AX38" s="546"/>
      <c r="AY38" s="546"/>
      <c r="AZ38" s="549"/>
      <c r="BA38" s="552"/>
      <c r="BB38" s="579"/>
      <c r="BC38" s="579"/>
      <c r="BD38" s="579"/>
      <c r="BE38" s="582"/>
    </row>
    <row r="39" spans="1:57" ht="30" customHeight="1" thickBot="1">
      <c r="A39" s="316"/>
      <c r="B39" s="630"/>
      <c r="C39" s="441"/>
      <c r="D39" s="569"/>
      <c r="E39" s="441"/>
      <c r="F39" s="633"/>
      <c r="G39" s="471"/>
      <c r="H39" s="79" t="s">
        <v>242</v>
      </c>
      <c r="I39" s="167" t="s">
        <v>68</v>
      </c>
      <c r="J39" s="495"/>
      <c r="K39" s="498"/>
      <c r="L39" s="453"/>
      <c r="M39" s="483"/>
      <c r="N39" s="328"/>
      <c r="O39" s="308"/>
      <c r="P39" s="82" t="s">
        <v>229</v>
      </c>
      <c r="Q39" s="77" t="s">
        <v>85</v>
      </c>
      <c r="R39" s="77">
        <f>+IFERROR(VLOOKUP(Q39,[3]DATOS!$E$2:$F$17,2,FALSE),"")</f>
        <v>15</v>
      </c>
      <c r="S39" s="647"/>
      <c r="T39" s="310"/>
      <c r="U39" s="310"/>
      <c r="V39" s="310"/>
      <c r="W39" s="310"/>
      <c r="X39" s="546"/>
      <c r="Y39" s="453"/>
      <c r="Z39" s="546"/>
      <c r="AA39" s="505"/>
      <c r="AB39" s="643"/>
      <c r="AC39" s="505"/>
      <c r="AD39" s="505"/>
      <c r="AE39" s="453"/>
      <c r="AF39" s="453"/>
      <c r="AG39" s="453"/>
      <c r="AH39" s="453"/>
      <c r="AI39" s="483"/>
      <c r="AJ39" s="443"/>
      <c r="AK39" s="459"/>
      <c r="AL39" s="459"/>
      <c r="AM39" s="596"/>
      <c r="AN39" s="558"/>
      <c r="AO39" s="585"/>
      <c r="AP39" s="546"/>
      <c r="AQ39" s="546"/>
      <c r="AR39" s="546"/>
      <c r="AS39" s="546"/>
      <c r="AT39" s="546"/>
      <c r="AU39" s="546"/>
      <c r="AV39" s="546"/>
      <c r="AW39" s="546"/>
      <c r="AX39" s="546"/>
      <c r="AY39" s="546"/>
      <c r="AZ39" s="549"/>
      <c r="BA39" s="552"/>
      <c r="BB39" s="579"/>
      <c r="BC39" s="579"/>
      <c r="BD39" s="579"/>
      <c r="BE39" s="582"/>
    </row>
    <row r="40" spans="1:57" ht="30" customHeight="1" thickBot="1">
      <c r="A40" s="316"/>
      <c r="B40" s="630"/>
      <c r="C40" s="441"/>
      <c r="D40" s="569"/>
      <c r="E40" s="441"/>
      <c r="F40" s="633"/>
      <c r="G40" s="471"/>
      <c r="H40" s="79" t="s">
        <v>241</v>
      </c>
      <c r="I40" s="167" t="s">
        <v>68</v>
      </c>
      <c r="J40" s="495"/>
      <c r="K40" s="498"/>
      <c r="L40" s="453"/>
      <c r="M40" s="483"/>
      <c r="N40" s="328"/>
      <c r="O40" s="308"/>
      <c r="P40" s="83" t="s">
        <v>228</v>
      </c>
      <c r="Q40" s="77" t="s">
        <v>98</v>
      </c>
      <c r="R40" s="77">
        <f>+IFERROR(VLOOKUP(Q40,[3]DATOS!$E$2:$F$17,2,FALSE),"")</f>
        <v>15</v>
      </c>
      <c r="S40" s="647"/>
      <c r="T40" s="310"/>
      <c r="U40" s="310"/>
      <c r="V40" s="310"/>
      <c r="W40" s="310"/>
      <c r="X40" s="546"/>
      <c r="Y40" s="453"/>
      <c r="Z40" s="546"/>
      <c r="AA40" s="505"/>
      <c r="AB40" s="643"/>
      <c r="AC40" s="505"/>
      <c r="AD40" s="505"/>
      <c r="AE40" s="453"/>
      <c r="AF40" s="453"/>
      <c r="AG40" s="453"/>
      <c r="AH40" s="453"/>
      <c r="AI40" s="483"/>
      <c r="AJ40" s="443"/>
      <c r="AK40" s="459"/>
      <c r="AL40" s="459"/>
      <c r="AM40" s="596"/>
      <c r="AN40" s="558"/>
      <c r="AO40" s="585"/>
      <c r="AP40" s="546"/>
      <c r="AQ40" s="546"/>
      <c r="AR40" s="546"/>
      <c r="AS40" s="546"/>
      <c r="AT40" s="546"/>
      <c r="AU40" s="546"/>
      <c r="AV40" s="546"/>
      <c r="AW40" s="546"/>
      <c r="AX40" s="546"/>
      <c r="AY40" s="546"/>
      <c r="AZ40" s="549"/>
      <c r="BA40" s="552"/>
      <c r="BB40" s="579"/>
      <c r="BC40" s="579"/>
      <c r="BD40" s="579"/>
      <c r="BE40" s="582"/>
    </row>
    <row r="41" spans="1:57" ht="30" customHeight="1" thickBot="1">
      <c r="A41" s="316"/>
      <c r="B41" s="630"/>
      <c r="C41" s="441"/>
      <c r="D41" s="569"/>
      <c r="E41" s="441"/>
      <c r="F41" s="633"/>
      <c r="G41" s="471"/>
      <c r="H41" s="79" t="s">
        <v>240</v>
      </c>
      <c r="I41" s="167" t="s">
        <v>586</v>
      </c>
      <c r="J41" s="495"/>
      <c r="K41" s="498"/>
      <c r="L41" s="453"/>
      <c r="M41" s="483"/>
      <c r="N41" s="328"/>
      <c r="O41" s="308"/>
      <c r="P41" s="82" t="s">
        <v>226</v>
      </c>
      <c r="Q41" s="82" t="s">
        <v>87</v>
      </c>
      <c r="R41" s="82">
        <f>+IFERROR(VLOOKUP(Q41,[3]DATOS!$E$2:$F$17,2,FALSE),"")</f>
        <v>10</v>
      </c>
      <c r="S41" s="647"/>
      <c r="T41" s="310"/>
      <c r="U41" s="310"/>
      <c r="V41" s="310"/>
      <c r="W41" s="310"/>
      <c r="X41" s="546"/>
      <c r="Y41" s="453"/>
      <c r="Z41" s="546"/>
      <c r="AA41" s="505"/>
      <c r="AB41" s="643"/>
      <c r="AC41" s="505"/>
      <c r="AD41" s="505"/>
      <c r="AE41" s="453"/>
      <c r="AF41" s="453"/>
      <c r="AG41" s="453"/>
      <c r="AH41" s="453"/>
      <c r="AI41" s="483"/>
      <c r="AJ41" s="443"/>
      <c r="AK41" s="459"/>
      <c r="AL41" s="459"/>
      <c r="AM41" s="596"/>
      <c r="AN41" s="558"/>
      <c r="AO41" s="585"/>
      <c r="AP41" s="546"/>
      <c r="AQ41" s="546"/>
      <c r="AR41" s="546"/>
      <c r="AS41" s="546"/>
      <c r="AT41" s="546"/>
      <c r="AU41" s="546"/>
      <c r="AV41" s="546"/>
      <c r="AW41" s="546"/>
      <c r="AX41" s="546"/>
      <c r="AY41" s="546"/>
      <c r="AZ41" s="549"/>
      <c r="BA41" s="552"/>
      <c r="BB41" s="579"/>
      <c r="BC41" s="579"/>
      <c r="BD41" s="579"/>
      <c r="BE41" s="582"/>
    </row>
    <row r="42" spans="1:57" ht="72" customHeight="1" thickBot="1">
      <c r="A42" s="316"/>
      <c r="B42" s="630"/>
      <c r="C42" s="441"/>
      <c r="D42" s="569"/>
      <c r="E42" s="599"/>
      <c r="F42" s="633"/>
      <c r="G42" s="471"/>
      <c r="H42" s="79" t="s">
        <v>239</v>
      </c>
      <c r="I42" s="167" t="s">
        <v>68</v>
      </c>
      <c r="J42" s="495"/>
      <c r="K42" s="498"/>
      <c r="L42" s="453"/>
      <c r="M42" s="483"/>
      <c r="N42" s="328"/>
      <c r="O42" s="308"/>
      <c r="P42" s="81"/>
      <c r="Q42" s="81"/>
      <c r="R42" s="81"/>
      <c r="S42" s="648"/>
      <c r="T42" s="310"/>
      <c r="U42" s="310"/>
      <c r="V42" s="310"/>
      <c r="W42" s="310"/>
      <c r="X42" s="546"/>
      <c r="Y42" s="454"/>
      <c r="Z42" s="547"/>
      <c r="AA42" s="774"/>
      <c r="AB42" s="643"/>
      <c r="AC42" s="505"/>
      <c r="AD42" s="505"/>
      <c r="AE42" s="453"/>
      <c r="AF42" s="453"/>
      <c r="AG42" s="453"/>
      <c r="AH42" s="453"/>
      <c r="AI42" s="483"/>
      <c r="AJ42" s="443"/>
      <c r="AK42" s="460"/>
      <c r="AL42" s="460"/>
      <c r="AM42" s="597"/>
      <c r="AN42" s="558"/>
      <c r="AO42" s="586"/>
      <c r="AP42" s="547"/>
      <c r="AQ42" s="547"/>
      <c r="AR42" s="547"/>
      <c r="AS42" s="547"/>
      <c r="AT42" s="547"/>
      <c r="AU42" s="547"/>
      <c r="AV42" s="547"/>
      <c r="AW42" s="547"/>
      <c r="AX42" s="547"/>
      <c r="AY42" s="547"/>
      <c r="AZ42" s="550"/>
      <c r="BA42" s="553"/>
      <c r="BB42" s="580"/>
      <c r="BC42" s="580"/>
      <c r="BD42" s="580"/>
      <c r="BE42" s="583"/>
    </row>
    <row r="43" spans="1:57" ht="30" customHeight="1" thickBot="1">
      <c r="A43" s="316"/>
      <c r="B43" s="630"/>
      <c r="C43" s="441"/>
      <c r="D43" s="569"/>
      <c r="E43" s="470"/>
      <c r="F43" s="633"/>
      <c r="G43" s="471"/>
      <c r="H43" s="79" t="s">
        <v>238</v>
      </c>
      <c r="I43" s="167" t="s">
        <v>68</v>
      </c>
      <c r="J43" s="495"/>
      <c r="K43" s="498"/>
      <c r="L43" s="453"/>
      <c r="M43" s="483"/>
      <c r="N43" s="328"/>
      <c r="O43" s="452"/>
      <c r="P43" s="77"/>
      <c r="Q43" s="77"/>
      <c r="R43" s="77"/>
      <c r="S43" s="588"/>
      <c r="T43" s="588"/>
      <c r="U43" s="588"/>
      <c r="V43" s="588"/>
      <c r="W43" s="588"/>
      <c r="X43" s="546"/>
      <c r="Y43" s="590"/>
      <c r="Z43" s="645"/>
      <c r="AA43" s="590"/>
      <c r="AB43" s="643"/>
      <c r="AC43" s="505"/>
      <c r="AD43" s="505"/>
      <c r="AE43" s="453"/>
      <c r="AF43" s="453"/>
      <c r="AG43" s="453"/>
      <c r="AH43" s="453"/>
      <c r="AI43" s="483"/>
      <c r="AJ43" s="443"/>
      <c r="AK43" s="444"/>
      <c r="AL43" s="444"/>
      <c r="AM43" s="308"/>
      <c r="AN43" s="558"/>
      <c r="AO43" s="572"/>
      <c r="AP43" s="310"/>
      <c r="AQ43" s="310"/>
      <c r="AR43" s="310"/>
      <c r="AS43" s="310"/>
      <c r="AT43" s="310"/>
      <c r="AU43" s="310"/>
      <c r="AV43" s="310"/>
      <c r="AW43" s="310"/>
      <c r="AX43" s="310"/>
      <c r="AY43" s="310"/>
      <c r="AZ43" s="357"/>
      <c r="BA43" s="363"/>
      <c r="BB43" s="359"/>
      <c r="BC43" s="359"/>
      <c r="BD43" s="359"/>
      <c r="BE43" s="571"/>
    </row>
    <row r="44" spans="1:57" ht="30" customHeight="1" thickBot="1">
      <c r="A44" s="316"/>
      <c r="B44" s="630"/>
      <c r="C44" s="441"/>
      <c r="D44" s="569"/>
      <c r="E44" s="471"/>
      <c r="F44" s="633"/>
      <c r="G44" s="471"/>
      <c r="H44" s="79" t="s">
        <v>236</v>
      </c>
      <c r="I44" s="167" t="s">
        <v>68</v>
      </c>
      <c r="J44" s="495"/>
      <c r="K44" s="498"/>
      <c r="L44" s="453"/>
      <c r="M44" s="483"/>
      <c r="N44" s="328"/>
      <c r="O44" s="453"/>
      <c r="P44" s="78"/>
      <c r="Q44" s="77"/>
      <c r="R44" s="77"/>
      <c r="S44" s="546"/>
      <c r="T44" s="546"/>
      <c r="U44" s="546"/>
      <c r="V44" s="546"/>
      <c r="W44" s="546"/>
      <c r="X44" s="546"/>
      <c r="Y44" s="453"/>
      <c r="Z44" s="546"/>
      <c r="AA44" s="453"/>
      <c r="AB44" s="643"/>
      <c r="AC44" s="505"/>
      <c r="AD44" s="505"/>
      <c r="AE44" s="453"/>
      <c r="AF44" s="453"/>
      <c r="AG44" s="453"/>
      <c r="AH44" s="453"/>
      <c r="AI44" s="483"/>
      <c r="AJ44" s="443"/>
      <c r="AK44" s="444"/>
      <c r="AL44" s="444"/>
      <c r="AM44" s="308"/>
      <c r="AN44" s="558"/>
      <c r="AO44" s="572"/>
      <c r="AP44" s="310"/>
      <c r="AQ44" s="310"/>
      <c r="AR44" s="310"/>
      <c r="AS44" s="310"/>
      <c r="AT44" s="310"/>
      <c r="AU44" s="310"/>
      <c r="AV44" s="310"/>
      <c r="AW44" s="310"/>
      <c r="AX44" s="310"/>
      <c r="AY44" s="310"/>
      <c r="AZ44" s="357"/>
      <c r="BA44" s="363"/>
      <c r="BB44" s="359"/>
      <c r="BC44" s="359"/>
      <c r="BD44" s="359"/>
      <c r="BE44" s="571"/>
    </row>
    <row r="45" spans="1:57" ht="30" customHeight="1" thickBot="1">
      <c r="A45" s="316"/>
      <c r="B45" s="630"/>
      <c r="C45" s="441"/>
      <c r="D45" s="569"/>
      <c r="E45" s="471"/>
      <c r="F45" s="633"/>
      <c r="G45" s="471"/>
      <c r="H45" s="79" t="s">
        <v>234</v>
      </c>
      <c r="I45" s="167" t="s">
        <v>68</v>
      </c>
      <c r="J45" s="495"/>
      <c r="K45" s="498"/>
      <c r="L45" s="453"/>
      <c r="M45" s="483"/>
      <c r="N45" s="328"/>
      <c r="O45" s="453"/>
      <c r="P45" s="78"/>
      <c r="Q45" s="77"/>
      <c r="R45" s="77"/>
      <c r="S45" s="546"/>
      <c r="T45" s="546"/>
      <c r="U45" s="546"/>
      <c r="V45" s="546"/>
      <c r="W45" s="546"/>
      <c r="X45" s="546"/>
      <c r="Y45" s="453"/>
      <c r="Z45" s="546"/>
      <c r="AA45" s="453"/>
      <c r="AB45" s="643"/>
      <c r="AC45" s="505"/>
      <c r="AD45" s="505"/>
      <c r="AE45" s="453"/>
      <c r="AF45" s="453"/>
      <c r="AG45" s="453"/>
      <c r="AH45" s="453"/>
      <c r="AI45" s="483"/>
      <c r="AJ45" s="443"/>
      <c r="AK45" s="444"/>
      <c r="AL45" s="444"/>
      <c r="AM45" s="308"/>
      <c r="AN45" s="558"/>
      <c r="AO45" s="572"/>
      <c r="AP45" s="310"/>
      <c r="AQ45" s="310"/>
      <c r="AR45" s="310"/>
      <c r="AS45" s="310"/>
      <c r="AT45" s="310"/>
      <c r="AU45" s="310"/>
      <c r="AV45" s="310"/>
      <c r="AW45" s="310"/>
      <c r="AX45" s="310"/>
      <c r="AY45" s="310"/>
      <c r="AZ45" s="357"/>
      <c r="BA45" s="363"/>
      <c r="BB45" s="359"/>
      <c r="BC45" s="359"/>
      <c r="BD45" s="359"/>
      <c r="BE45" s="571"/>
    </row>
    <row r="46" spans="1:57" ht="30" customHeight="1" thickBot="1">
      <c r="A46" s="316"/>
      <c r="B46" s="630"/>
      <c r="C46" s="441"/>
      <c r="D46" s="569"/>
      <c r="E46" s="471"/>
      <c r="F46" s="633"/>
      <c r="G46" s="471"/>
      <c r="H46" s="79" t="s">
        <v>232</v>
      </c>
      <c r="I46" s="167" t="s">
        <v>68</v>
      </c>
      <c r="J46" s="495"/>
      <c r="K46" s="498"/>
      <c r="L46" s="453"/>
      <c r="M46" s="483"/>
      <c r="N46" s="328"/>
      <c r="O46" s="453"/>
      <c r="P46" s="78"/>
      <c r="Q46" s="77"/>
      <c r="R46" s="77"/>
      <c r="S46" s="546"/>
      <c r="T46" s="546"/>
      <c r="U46" s="546"/>
      <c r="V46" s="546"/>
      <c r="W46" s="546"/>
      <c r="X46" s="546"/>
      <c r="Y46" s="453"/>
      <c r="Z46" s="546"/>
      <c r="AA46" s="453"/>
      <c r="AB46" s="643"/>
      <c r="AC46" s="505"/>
      <c r="AD46" s="505"/>
      <c r="AE46" s="453"/>
      <c r="AF46" s="453"/>
      <c r="AG46" s="453"/>
      <c r="AH46" s="453"/>
      <c r="AI46" s="483"/>
      <c r="AJ46" s="443"/>
      <c r="AK46" s="444"/>
      <c r="AL46" s="444"/>
      <c r="AM46" s="308"/>
      <c r="AN46" s="558"/>
      <c r="AO46" s="572"/>
      <c r="AP46" s="310"/>
      <c r="AQ46" s="310"/>
      <c r="AR46" s="310"/>
      <c r="AS46" s="310"/>
      <c r="AT46" s="310"/>
      <c r="AU46" s="310"/>
      <c r="AV46" s="310"/>
      <c r="AW46" s="310"/>
      <c r="AX46" s="310"/>
      <c r="AY46" s="310"/>
      <c r="AZ46" s="357"/>
      <c r="BA46" s="363"/>
      <c r="BB46" s="359"/>
      <c r="BC46" s="359"/>
      <c r="BD46" s="359"/>
      <c r="BE46" s="571"/>
    </row>
    <row r="47" spans="1:57" ht="18.75" customHeight="1" thickBot="1">
      <c r="A47" s="316"/>
      <c r="B47" s="630"/>
      <c r="C47" s="441"/>
      <c r="D47" s="569"/>
      <c r="E47" s="471"/>
      <c r="F47" s="633"/>
      <c r="G47" s="471"/>
      <c r="H47" s="466" t="s">
        <v>230</v>
      </c>
      <c r="I47" s="167" t="s">
        <v>68</v>
      </c>
      <c r="J47" s="495"/>
      <c r="K47" s="498"/>
      <c r="L47" s="453"/>
      <c r="M47" s="483"/>
      <c r="N47" s="328"/>
      <c r="O47" s="453"/>
      <c r="P47" s="78"/>
      <c r="Q47" s="77"/>
      <c r="R47" s="77"/>
      <c r="S47" s="546"/>
      <c r="T47" s="546"/>
      <c r="U47" s="546"/>
      <c r="V47" s="546"/>
      <c r="W47" s="546"/>
      <c r="X47" s="546"/>
      <c r="Y47" s="453"/>
      <c r="Z47" s="546"/>
      <c r="AA47" s="453"/>
      <c r="AB47" s="643"/>
      <c r="AC47" s="505"/>
      <c r="AD47" s="505"/>
      <c r="AE47" s="453"/>
      <c r="AF47" s="453"/>
      <c r="AG47" s="453"/>
      <c r="AH47" s="453"/>
      <c r="AI47" s="483"/>
      <c r="AJ47" s="443"/>
      <c r="AK47" s="444"/>
      <c r="AL47" s="444"/>
      <c r="AM47" s="308"/>
      <c r="AN47" s="558"/>
      <c r="AO47" s="572"/>
      <c r="AP47" s="310"/>
      <c r="AQ47" s="310"/>
      <c r="AR47" s="310"/>
      <c r="AS47" s="310"/>
      <c r="AT47" s="310"/>
      <c r="AU47" s="310"/>
      <c r="AV47" s="310"/>
      <c r="AW47" s="310"/>
      <c r="AX47" s="310"/>
      <c r="AY47" s="310"/>
      <c r="AZ47" s="357"/>
      <c r="BA47" s="363"/>
      <c r="BB47" s="359"/>
      <c r="BC47" s="359"/>
      <c r="BD47" s="359"/>
      <c r="BE47" s="571"/>
    </row>
    <row r="48" spans="1:57" ht="45.75" customHeight="1" thickBot="1">
      <c r="A48" s="316"/>
      <c r="B48" s="630"/>
      <c r="C48" s="441"/>
      <c r="D48" s="569"/>
      <c r="E48" s="471"/>
      <c r="F48" s="633"/>
      <c r="G48" s="471"/>
      <c r="H48" s="466"/>
      <c r="I48" s="167" t="s">
        <v>68</v>
      </c>
      <c r="J48" s="495"/>
      <c r="K48" s="498"/>
      <c r="L48" s="453"/>
      <c r="M48" s="483"/>
      <c r="N48" s="328"/>
      <c r="O48" s="453"/>
      <c r="P48" s="78"/>
      <c r="Q48" s="77"/>
      <c r="R48" s="77"/>
      <c r="S48" s="546"/>
      <c r="T48" s="546"/>
      <c r="U48" s="546"/>
      <c r="V48" s="546"/>
      <c r="W48" s="546"/>
      <c r="X48" s="546"/>
      <c r="Y48" s="453"/>
      <c r="Z48" s="546"/>
      <c r="AA48" s="453"/>
      <c r="AB48" s="643"/>
      <c r="AC48" s="505"/>
      <c r="AD48" s="505"/>
      <c r="AE48" s="453"/>
      <c r="AF48" s="453"/>
      <c r="AG48" s="453"/>
      <c r="AH48" s="453"/>
      <c r="AI48" s="483"/>
      <c r="AJ48" s="443"/>
      <c r="AK48" s="444"/>
      <c r="AL48" s="444"/>
      <c r="AM48" s="308"/>
      <c r="AN48" s="558"/>
      <c r="AO48" s="572"/>
      <c r="AP48" s="310"/>
      <c r="AQ48" s="310"/>
      <c r="AR48" s="310"/>
      <c r="AS48" s="310"/>
      <c r="AT48" s="310"/>
      <c r="AU48" s="310"/>
      <c r="AV48" s="310"/>
      <c r="AW48" s="310"/>
      <c r="AX48" s="310"/>
      <c r="AY48" s="310"/>
      <c r="AZ48" s="357"/>
      <c r="BA48" s="363"/>
      <c r="BB48" s="359"/>
      <c r="BC48" s="359"/>
      <c r="BD48" s="359"/>
      <c r="BE48" s="571"/>
    </row>
    <row r="49" spans="1:57" ht="27.75" customHeight="1" thickBot="1">
      <c r="A49" s="316"/>
      <c r="B49" s="630"/>
      <c r="C49" s="441"/>
      <c r="D49" s="569"/>
      <c r="E49" s="471"/>
      <c r="F49" s="633"/>
      <c r="G49" s="471"/>
      <c r="H49" s="600" t="s">
        <v>227</v>
      </c>
      <c r="I49" s="167" t="s">
        <v>68</v>
      </c>
      <c r="J49" s="495"/>
      <c r="K49" s="498"/>
      <c r="L49" s="453"/>
      <c r="M49" s="483"/>
      <c r="N49" s="328"/>
      <c r="O49" s="453"/>
      <c r="P49" s="78"/>
      <c r="Q49" s="82"/>
      <c r="R49" s="77"/>
      <c r="S49" s="546"/>
      <c r="T49" s="546"/>
      <c r="U49" s="546"/>
      <c r="V49" s="546"/>
      <c r="W49" s="546"/>
      <c r="X49" s="546"/>
      <c r="Y49" s="453"/>
      <c r="Z49" s="546"/>
      <c r="AA49" s="453"/>
      <c r="AB49" s="643"/>
      <c r="AC49" s="505"/>
      <c r="AD49" s="505"/>
      <c r="AE49" s="453"/>
      <c r="AF49" s="453"/>
      <c r="AG49" s="453"/>
      <c r="AH49" s="453"/>
      <c r="AI49" s="483"/>
      <c r="AJ49" s="443"/>
      <c r="AK49" s="444"/>
      <c r="AL49" s="444"/>
      <c r="AM49" s="308"/>
      <c r="AN49" s="558"/>
      <c r="AO49" s="572"/>
      <c r="AP49" s="310"/>
      <c r="AQ49" s="310"/>
      <c r="AR49" s="310"/>
      <c r="AS49" s="310"/>
      <c r="AT49" s="310"/>
      <c r="AU49" s="310"/>
      <c r="AV49" s="310"/>
      <c r="AW49" s="310"/>
      <c r="AX49" s="310"/>
      <c r="AY49" s="310"/>
      <c r="AZ49" s="357"/>
      <c r="BA49" s="363"/>
      <c r="BB49" s="359"/>
      <c r="BC49" s="359"/>
      <c r="BD49" s="359"/>
      <c r="BE49" s="571"/>
    </row>
    <row r="50" spans="1:57" ht="26.25" customHeight="1" thickBot="1">
      <c r="A50" s="316"/>
      <c r="B50" s="630"/>
      <c r="C50" s="441"/>
      <c r="D50" s="569"/>
      <c r="E50" s="471"/>
      <c r="F50" s="633"/>
      <c r="G50" s="471"/>
      <c r="H50" s="601"/>
      <c r="I50" s="167" t="s">
        <v>68</v>
      </c>
      <c r="J50" s="495"/>
      <c r="K50" s="498"/>
      <c r="L50" s="453"/>
      <c r="M50" s="483"/>
      <c r="N50" s="576"/>
      <c r="O50" s="453"/>
      <c r="P50" s="588"/>
      <c r="Q50" s="588"/>
      <c r="R50" s="588"/>
      <c r="S50" s="546"/>
      <c r="T50" s="546"/>
      <c r="U50" s="546"/>
      <c r="V50" s="546"/>
      <c r="W50" s="546"/>
      <c r="X50" s="546"/>
      <c r="Y50" s="453"/>
      <c r="Z50" s="546"/>
      <c r="AA50" s="453"/>
      <c r="AB50" s="643"/>
      <c r="AC50" s="505"/>
      <c r="AD50" s="505"/>
      <c r="AE50" s="453"/>
      <c r="AF50" s="453"/>
      <c r="AG50" s="453"/>
      <c r="AH50" s="453"/>
      <c r="AI50" s="483"/>
      <c r="AJ50" s="619"/>
      <c r="AK50" s="639"/>
      <c r="AL50" s="639"/>
      <c r="AM50" s="590"/>
      <c r="AN50" s="558"/>
      <c r="AO50" s="572"/>
      <c r="AP50" s="310"/>
      <c r="AQ50" s="310"/>
      <c r="AR50" s="310"/>
      <c r="AS50" s="310"/>
      <c r="AT50" s="310"/>
      <c r="AU50" s="310"/>
      <c r="AV50" s="310"/>
      <c r="AW50" s="310"/>
      <c r="AX50" s="310"/>
      <c r="AY50" s="310"/>
      <c r="AZ50" s="357"/>
      <c r="BA50" s="363"/>
      <c r="BB50" s="359"/>
      <c r="BC50" s="359"/>
      <c r="BD50" s="359"/>
      <c r="BE50" s="571"/>
    </row>
    <row r="51" spans="1:57" ht="18.75" customHeight="1" thickBot="1">
      <c r="A51" s="316"/>
      <c r="B51" s="630"/>
      <c r="C51" s="441"/>
      <c r="D51" s="569"/>
      <c r="E51" s="471"/>
      <c r="F51" s="633"/>
      <c r="G51" s="471"/>
      <c r="H51" s="466" t="s">
        <v>225</v>
      </c>
      <c r="I51" s="167" t="s">
        <v>68</v>
      </c>
      <c r="J51" s="495"/>
      <c r="K51" s="498"/>
      <c r="L51" s="453"/>
      <c r="M51" s="483"/>
      <c r="N51" s="576"/>
      <c r="O51" s="453"/>
      <c r="P51" s="546"/>
      <c r="Q51" s="546"/>
      <c r="R51" s="546"/>
      <c r="S51" s="546"/>
      <c r="T51" s="546"/>
      <c r="U51" s="546"/>
      <c r="V51" s="546"/>
      <c r="W51" s="546"/>
      <c r="X51" s="546"/>
      <c r="Y51" s="453"/>
      <c r="Z51" s="546"/>
      <c r="AA51" s="453"/>
      <c r="AB51" s="643"/>
      <c r="AC51" s="505"/>
      <c r="AD51" s="505"/>
      <c r="AE51" s="453"/>
      <c r="AF51" s="453"/>
      <c r="AG51" s="453"/>
      <c r="AH51" s="453"/>
      <c r="AI51" s="483"/>
      <c r="AJ51" s="620"/>
      <c r="AK51" s="640"/>
      <c r="AL51" s="640"/>
      <c r="AM51" s="453"/>
      <c r="AN51" s="558"/>
      <c r="AO51" s="572"/>
      <c r="AP51" s="310"/>
      <c r="AQ51" s="310"/>
      <c r="AR51" s="310"/>
      <c r="AS51" s="310"/>
      <c r="AT51" s="310"/>
      <c r="AU51" s="310"/>
      <c r="AV51" s="310"/>
      <c r="AW51" s="310"/>
      <c r="AX51" s="310"/>
      <c r="AY51" s="310"/>
      <c r="AZ51" s="357"/>
      <c r="BA51" s="363"/>
      <c r="BB51" s="359"/>
      <c r="BC51" s="359"/>
      <c r="BD51" s="359"/>
      <c r="BE51" s="571"/>
    </row>
    <row r="52" spans="1:57" ht="9.75" customHeight="1" thickBot="1">
      <c r="A52" s="316"/>
      <c r="B52" s="630"/>
      <c r="C52" s="441"/>
      <c r="D52" s="569"/>
      <c r="E52" s="471"/>
      <c r="F52" s="633"/>
      <c r="G52" s="471"/>
      <c r="H52" s="466"/>
      <c r="I52" s="167" t="s">
        <v>68</v>
      </c>
      <c r="J52" s="495"/>
      <c r="K52" s="498"/>
      <c r="L52" s="453"/>
      <c r="M52" s="483"/>
      <c r="N52" s="576"/>
      <c r="O52" s="453"/>
      <c r="P52" s="546"/>
      <c r="Q52" s="546"/>
      <c r="R52" s="546"/>
      <c r="S52" s="546"/>
      <c r="T52" s="546"/>
      <c r="U52" s="546"/>
      <c r="V52" s="546"/>
      <c r="W52" s="546"/>
      <c r="X52" s="546"/>
      <c r="Y52" s="453"/>
      <c r="Z52" s="546"/>
      <c r="AA52" s="453"/>
      <c r="AB52" s="643"/>
      <c r="AC52" s="505"/>
      <c r="AD52" s="505"/>
      <c r="AE52" s="453"/>
      <c r="AF52" s="453"/>
      <c r="AG52" s="453"/>
      <c r="AH52" s="453"/>
      <c r="AI52" s="483"/>
      <c r="AJ52" s="620"/>
      <c r="AK52" s="640"/>
      <c r="AL52" s="640"/>
      <c r="AM52" s="453"/>
      <c r="AN52" s="558"/>
      <c r="AO52" s="572"/>
      <c r="AP52" s="310"/>
      <c r="AQ52" s="310"/>
      <c r="AR52" s="310"/>
      <c r="AS52" s="310"/>
      <c r="AT52" s="310"/>
      <c r="AU52" s="310"/>
      <c r="AV52" s="310"/>
      <c r="AW52" s="310"/>
      <c r="AX52" s="310"/>
      <c r="AY52" s="310"/>
      <c r="AZ52" s="357"/>
      <c r="BA52" s="363"/>
      <c r="BB52" s="359"/>
      <c r="BC52" s="359"/>
      <c r="BD52" s="359"/>
      <c r="BE52" s="571"/>
    </row>
    <row r="53" spans="1:57" ht="18.75" customHeight="1" thickBot="1">
      <c r="A53" s="316"/>
      <c r="B53" s="630"/>
      <c r="C53" s="441"/>
      <c r="D53" s="569"/>
      <c r="E53" s="471"/>
      <c r="F53" s="633"/>
      <c r="G53" s="471"/>
      <c r="H53" s="466" t="s">
        <v>224</v>
      </c>
      <c r="I53" s="167" t="s">
        <v>586</v>
      </c>
      <c r="J53" s="495"/>
      <c r="K53" s="498"/>
      <c r="L53" s="453"/>
      <c r="M53" s="483"/>
      <c r="N53" s="576"/>
      <c r="O53" s="453"/>
      <c r="P53" s="546"/>
      <c r="Q53" s="546"/>
      <c r="R53" s="546"/>
      <c r="S53" s="546"/>
      <c r="T53" s="546"/>
      <c r="U53" s="546"/>
      <c r="V53" s="546"/>
      <c r="W53" s="546"/>
      <c r="X53" s="546"/>
      <c r="Y53" s="453"/>
      <c r="Z53" s="546"/>
      <c r="AA53" s="453"/>
      <c r="AB53" s="643"/>
      <c r="AC53" s="505"/>
      <c r="AD53" s="505"/>
      <c r="AE53" s="453"/>
      <c r="AF53" s="453"/>
      <c r="AG53" s="453"/>
      <c r="AH53" s="453"/>
      <c r="AI53" s="483"/>
      <c r="AJ53" s="620"/>
      <c r="AK53" s="640"/>
      <c r="AL53" s="640"/>
      <c r="AM53" s="453"/>
      <c r="AN53" s="558"/>
      <c r="AO53" s="572"/>
      <c r="AP53" s="310"/>
      <c r="AQ53" s="310"/>
      <c r="AR53" s="310"/>
      <c r="AS53" s="310"/>
      <c r="AT53" s="310"/>
      <c r="AU53" s="310"/>
      <c r="AV53" s="310"/>
      <c r="AW53" s="310"/>
      <c r="AX53" s="310"/>
      <c r="AY53" s="310"/>
      <c r="AZ53" s="357"/>
      <c r="BA53" s="363"/>
      <c r="BB53" s="359"/>
      <c r="BC53" s="359"/>
      <c r="BD53" s="359"/>
      <c r="BE53" s="571"/>
    </row>
    <row r="54" spans="1:57" ht="12.75" customHeight="1" thickBot="1">
      <c r="A54" s="316"/>
      <c r="B54" s="630"/>
      <c r="C54" s="441"/>
      <c r="D54" s="569"/>
      <c r="E54" s="471"/>
      <c r="F54" s="633"/>
      <c r="G54" s="471"/>
      <c r="H54" s="466"/>
      <c r="I54" s="167" t="s">
        <v>586</v>
      </c>
      <c r="J54" s="495"/>
      <c r="K54" s="498"/>
      <c r="L54" s="453"/>
      <c r="M54" s="483"/>
      <c r="N54" s="576"/>
      <c r="O54" s="453"/>
      <c r="P54" s="546"/>
      <c r="Q54" s="546"/>
      <c r="R54" s="546"/>
      <c r="S54" s="546"/>
      <c r="T54" s="546"/>
      <c r="U54" s="546"/>
      <c r="V54" s="546"/>
      <c r="W54" s="546"/>
      <c r="X54" s="546"/>
      <c r="Y54" s="453"/>
      <c r="Z54" s="546"/>
      <c r="AA54" s="453"/>
      <c r="AB54" s="643"/>
      <c r="AC54" s="505"/>
      <c r="AD54" s="505"/>
      <c r="AE54" s="453"/>
      <c r="AF54" s="453"/>
      <c r="AG54" s="453"/>
      <c r="AH54" s="453"/>
      <c r="AI54" s="483"/>
      <c r="AJ54" s="620"/>
      <c r="AK54" s="640"/>
      <c r="AL54" s="640"/>
      <c r="AM54" s="453"/>
      <c r="AN54" s="558"/>
      <c r="AO54" s="572"/>
      <c r="AP54" s="310"/>
      <c r="AQ54" s="310"/>
      <c r="AR54" s="310"/>
      <c r="AS54" s="310"/>
      <c r="AT54" s="310"/>
      <c r="AU54" s="310"/>
      <c r="AV54" s="310"/>
      <c r="AW54" s="310"/>
      <c r="AX54" s="310"/>
      <c r="AY54" s="310"/>
      <c r="AZ54" s="357"/>
      <c r="BA54" s="363"/>
      <c r="BB54" s="359"/>
      <c r="BC54" s="359"/>
      <c r="BD54" s="359"/>
      <c r="BE54" s="571"/>
    </row>
    <row r="55" spans="1:57" ht="18.75" customHeight="1" thickBot="1">
      <c r="A55" s="316"/>
      <c r="B55" s="630"/>
      <c r="C55" s="441"/>
      <c r="D55" s="569"/>
      <c r="E55" s="471"/>
      <c r="F55" s="633"/>
      <c r="G55" s="471"/>
      <c r="H55" s="466" t="s">
        <v>223</v>
      </c>
      <c r="I55" s="167" t="s">
        <v>586</v>
      </c>
      <c r="J55" s="495"/>
      <c r="K55" s="498"/>
      <c r="L55" s="453"/>
      <c r="M55" s="483"/>
      <c r="N55" s="576"/>
      <c r="O55" s="453"/>
      <c r="P55" s="546"/>
      <c r="Q55" s="546"/>
      <c r="R55" s="546"/>
      <c r="S55" s="546"/>
      <c r="T55" s="546"/>
      <c r="U55" s="546"/>
      <c r="V55" s="546"/>
      <c r="W55" s="546"/>
      <c r="X55" s="546"/>
      <c r="Y55" s="453"/>
      <c r="Z55" s="546"/>
      <c r="AA55" s="453"/>
      <c r="AB55" s="643"/>
      <c r="AC55" s="505"/>
      <c r="AD55" s="505"/>
      <c r="AE55" s="453"/>
      <c r="AF55" s="453"/>
      <c r="AG55" s="453"/>
      <c r="AH55" s="453"/>
      <c r="AI55" s="483"/>
      <c r="AJ55" s="620"/>
      <c r="AK55" s="640"/>
      <c r="AL55" s="640"/>
      <c r="AM55" s="453"/>
      <c r="AN55" s="558"/>
      <c r="AO55" s="572"/>
      <c r="AP55" s="310"/>
      <c r="AQ55" s="310"/>
      <c r="AR55" s="310"/>
      <c r="AS55" s="310"/>
      <c r="AT55" s="310"/>
      <c r="AU55" s="310"/>
      <c r="AV55" s="310"/>
      <c r="AW55" s="310"/>
      <c r="AX55" s="310"/>
      <c r="AY55" s="310"/>
      <c r="AZ55" s="357"/>
      <c r="BA55" s="363"/>
      <c r="BB55" s="359"/>
      <c r="BC55" s="359"/>
      <c r="BD55" s="359"/>
      <c r="BE55" s="571"/>
    </row>
    <row r="56" spans="1:57" ht="12.75" customHeight="1" thickBot="1">
      <c r="A56" s="316"/>
      <c r="B56" s="630"/>
      <c r="C56" s="441"/>
      <c r="D56" s="569"/>
      <c r="E56" s="471"/>
      <c r="F56" s="633"/>
      <c r="G56" s="471"/>
      <c r="H56" s="466"/>
      <c r="I56" s="167"/>
      <c r="J56" s="495"/>
      <c r="K56" s="498"/>
      <c r="L56" s="453"/>
      <c r="M56" s="483"/>
      <c r="N56" s="576"/>
      <c r="O56" s="453"/>
      <c r="P56" s="546"/>
      <c r="Q56" s="546"/>
      <c r="R56" s="546"/>
      <c r="S56" s="546"/>
      <c r="T56" s="546"/>
      <c r="U56" s="546"/>
      <c r="V56" s="546"/>
      <c r="W56" s="546"/>
      <c r="X56" s="546"/>
      <c r="Y56" s="453"/>
      <c r="Z56" s="546"/>
      <c r="AA56" s="453"/>
      <c r="AB56" s="643"/>
      <c r="AC56" s="505"/>
      <c r="AD56" s="505"/>
      <c r="AE56" s="453"/>
      <c r="AF56" s="453"/>
      <c r="AG56" s="453"/>
      <c r="AH56" s="453"/>
      <c r="AI56" s="483"/>
      <c r="AJ56" s="620"/>
      <c r="AK56" s="640"/>
      <c r="AL56" s="640"/>
      <c r="AM56" s="453"/>
      <c r="AN56" s="558"/>
      <c r="AO56" s="572"/>
      <c r="AP56" s="310"/>
      <c r="AQ56" s="310"/>
      <c r="AR56" s="310"/>
      <c r="AS56" s="310"/>
      <c r="AT56" s="310"/>
      <c r="AU56" s="310"/>
      <c r="AV56" s="310"/>
      <c r="AW56" s="310"/>
      <c r="AX56" s="310"/>
      <c r="AY56" s="310"/>
      <c r="AZ56" s="357"/>
      <c r="BA56" s="363"/>
      <c r="BB56" s="359"/>
      <c r="BC56" s="359"/>
      <c r="BD56" s="359"/>
      <c r="BE56" s="571"/>
    </row>
    <row r="57" spans="1:57" ht="14.25" customHeight="1" thickBot="1">
      <c r="A57" s="316"/>
      <c r="B57" s="630"/>
      <c r="C57" s="441"/>
      <c r="D57" s="569"/>
      <c r="E57" s="471"/>
      <c r="F57" s="633"/>
      <c r="G57" s="471"/>
      <c r="H57" s="600" t="s">
        <v>222</v>
      </c>
      <c r="I57" s="167" t="s">
        <v>586</v>
      </c>
      <c r="J57" s="495"/>
      <c r="K57" s="498"/>
      <c r="L57" s="453"/>
      <c r="M57" s="483"/>
      <c r="N57" s="576"/>
      <c r="O57" s="453"/>
      <c r="P57" s="546"/>
      <c r="Q57" s="546"/>
      <c r="R57" s="546"/>
      <c r="S57" s="546"/>
      <c r="T57" s="546"/>
      <c r="U57" s="546"/>
      <c r="V57" s="546"/>
      <c r="W57" s="546"/>
      <c r="X57" s="546"/>
      <c r="Y57" s="453"/>
      <c r="Z57" s="546"/>
      <c r="AA57" s="453"/>
      <c r="AB57" s="643"/>
      <c r="AC57" s="505"/>
      <c r="AD57" s="505"/>
      <c r="AE57" s="453"/>
      <c r="AF57" s="453"/>
      <c r="AG57" s="453"/>
      <c r="AH57" s="453"/>
      <c r="AI57" s="483"/>
      <c r="AJ57" s="620"/>
      <c r="AK57" s="640"/>
      <c r="AL57" s="640"/>
      <c r="AM57" s="453"/>
      <c r="AN57" s="558"/>
      <c r="AO57" s="572"/>
      <c r="AP57" s="310"/>
      <c r="AQ57" s="310"/>
      <c r="AR57" s="310"/>
      <c r="AS57" s="310"/>
      <c r="AT57" s="310"/>
      <c r="AU57" s="310"/>
      <c r="AV57" s="310"/>
      <c r="AW57" s="310"/>
      <c r="AX57" s="310"/>
      <c r="AY57" s="310"/>
      <c r="AZ57" s="357"/>
      <c r="BA57" s="363"/>
      <c r="BB57" s="359"/>
      <c r="BC57" s="359"/>
      <c r="BD57" s="359"/>
      <c r="BE57" s="571"/>
    </row>
    <row r="58" spans="1:57" ht="13.5" customHeight="1" thickBot="1">
      <c r="A58" s="316"/>
      <c r="B58" s="630"/>
      <c r="C58" s="441"/>
      <c r="D58" s="569"/>
      <c r="E58" s="471"/>
      <c r="F58" s="633"/>
      <c r="G58" s="471"/>
      <c r="H58" s="601"/>
      <c r="I58" s="167"/>
      <c r="J58" s="495"/>
      <c r="K58" s="498"/>
      <c r="L58" s="453"/>
      <c r="M58" s="483"/>
      <c r="N58" s="576"/>
      <c r="O58" s="453"/>
      <c r="P58" s="546"/>
      <c r="Q58" s="546"/>
      <c r="R58" s="546"/>
      <c r="S58" s="546"/>
      <c r="T58" s="546"/>
      <c r="U58" s="546"/>
      <c r="V58" s="546"/>
      <c r="W58" s="546"/>
      <c r="X58" s="546"/>
      <c r="Y58" s="453"/>
      <c r="Z58" s="546"/>
      <c r="AA58" s="453"/>
      <c r="AB58" s="643"/>
      <c r="AC58" s="505"/>
      <c r="AD58" s="505"/>
      <c r="AE58" s="453"/>
      <c r="AF58" s="453"/>
      <c r="AG58" s="453"/>
      <c r="AH58" s="453"/>
      <c r="AI58" s="483"/>
      <c r="AJ58" s="620"/>
      <c r="AK58" s="640"/>
      <c r="AL58" s="640"/>
      <c r="AM58" s="453"/>
      <c r="AN58" s="558"/>
      <c r="AO58" s="572"/>
      <c r="AP58" s="310"/>
      <c r="AQ58" s="310"/>
      <c r="AR58" s="310"/>
      <c r="AS58" s="310"/>
      <c r="AT58" s="310"/>
      <c r="AU58" s="310"/>
      <c r="AV58" s="310"/>
      <c r="AW58" s="310"/>
      <c r="AX58" s="310"/>
      <c r="AY58" s="310"/>
      <c r="AZ58" s="357"/>
      <c r="BA58" s="363"/>
      <c r="BB58" s="359"/>
      <c r="BC58" s="359"/>
      <c r="BD58" s="359"/>
      <c r="BE58" s="571"/>
    </row>
    <row r="59" spans="1:57" ht="18.75" customHeight="1" thickBot="1">
      <c r="A59" s="316"/>
      <c r="B59" s="630"/>
      <c r="C59" s="441"/>
      <c r="D59" s="569"/>
      <c r="E59" s="471"/>
      <c r="F59" s="633"/>
      <c r="G59" s="471"/>
      <c r="H59" s="622" t="s">
        <v>221</v>
      </c>
      <c r="I59" s="167" t="s">
        <v>586</v>
      </c>
      <c r="J59" s="495"/>
      <c r="K59" s="498"/>
      <c r="L59" s="453"/>
      <c r="M59" s="483"/>
      <c r="N59" s="576"/>
      <c r="O59" s="453"/>
      <c r="P59" s="546"/>
      <c r="Q59" s="546"/>
      <c r="R59" s="546"/>
      <c r="S59" s="546"/>
      <c r="T59" s="546"/>
      <c r="U59" s="546"/>
      <c r="V59" s="546"/>
      <c r="W59" s="546"/>
      <c r="X59" s="546"/>
      <c r="Y59" s="453"/>
      <c r="Z59" s="546"/>
      <c r="AA59" s="453"/>
      <c r="AB59" s="643"/>
      <c r="AC59" s="505"/>
      <c r="AD59" s="505"/>
      <c r="AE59" s="453"/>
      <c r="AF59" s="453"/>
      <c r="AG59" s="453"/>
      <c r="AH59" s="453"/>
      <c r="AI59" s="483"/>
      <c r="AJ59" s="620"/>
      <c r="AK59" s="640"/>
      <c r="AL59" s="640"/>
      <c r="AM59" s="453"/>
      <c r="AN59" s="558"/>
      <c r="AO59" s="572"/>
      <c r="AP59" s="310"/>
      <c r="AQ59" s="310"/>
      <c r="AR59" s="310"/>
      <c r="AS59" s="310"/>
      <c r="AT59" s="310"/>
      <c r="AU59" s="310"/>
      <c r="AV59" s="310"/>
      <c r="AW59" s="310"/>
      <c r="AX59" s="310"/>
      <c r="AY59" s="310"/>
      <c r="AZ59" s="357"/>
      <c r="BA59" s="363"/>
      <c r="BB59" s="359"/>
      <c r="BC59" s="359"/>
      <c r="BD59" s="359"/>
      <c r="BE59" s="571"/>
    </row>
    <row r="60" spans="1:57" ht="15.75" customHeight="1" thickBot="1">
      <c r="A60" s="317"/>
      <c r="B60" s="631"/>
      <c r="C60" s="442"/>
      <c r="D60" s="570"/>
      <c r="E60" s="561"/>
      <c r="F60" s="634"/>
      <c r="G60" s="561"/>
      <c r="H60" s="623"/>
      <c r="I60" s="167" t="s">
        <v>586</v>
      </c>
      <c r="J60" s="603"/>
      <c r="K60" s="605"/>
      <c r="L60" s="500"/>
      <c r="M60" s="607"/>
      <c r="N60" s="577"/>
      <c r="O60" s="500"/>
      <c r="P60" s="589"/>
      <c r="Q60" s="589"/>
      <c r="R60" s="589"/>
      <c r="S60" s="589"/>
      <c r="T60" s="589"/>
      <c r="U60" s="589"/>
      <c r="V60" s="589"/>
      <c r="W60" s="589"/>
      <c r="X60" s="589"/>
      <c r="Y60" s="500"/>
      <c r="Z60" s="589"/>
      <c r="AA60" s="500"/>
      <c r="AB60" s="644"/>
      <c r="AC60" s="506"/>
      <c r="AD60" s="506"/>
      <c r="AE60" s="500"/>
      <c r="AF60" s="500"/>
      <c r="AG60" s="500"/>
      <c r="AH60" s="500"/>
      <c r="AI60" s="607"/>
      <c r="AJ60" s="621"/>
      <c r="AK60" s="641"/>
      <c r="AL60" s="641"/>
      <c r="AM60" s="500"/>
      <c r="AN60" s="559"/>
      <c r="AO60" s="573"/>
      <c r="AP60" s="311"/>
      <c r="AQ60" s="311"/>
      <c r="AR60" s="311"/>
      <c r="AS60" s="311"/>
      <c r="AT60" s="311"/>
      <c r="AU60" s="311"/>
      <c r="AV60" s="311"/>
      <c r="AW60" s="311"/>
      <c r="AX60" s="311"/>
      <c r="AY60" s="311"/>
      <c r="AZ60" s="364"/>
      <c r="BA60" s="365"/>
      <c r="BB60" s="366"/>
      <c r="BC60" s="366"/>
      <c r="BD60" s="366"/>
      <c r="BE60" s="574"/>
    </row>
    <row r="61" spans="1:57" ht="46.5" customHeight="1" thickBot="1">
      <c r="A61" s="704">
        <v>3</v>
      </c>
      <c r="B61" s="627" t="s">
        <v>565</v>
      </c>
      <c r="C61" s="859" t="s">
        <v>460</v>
      </c>
      <c r="D61" s="557" t="s">
        <v>32</v>
      </c>
      <c r="E61" s="452" t="s">
        <v>459</v>
      </c>
      <c r="F61" s="304" t="s">
        <v>458</v>
      </c>
      <c r="G61" s="672" t="s">
        <v>100</v>
      </c>
      <c r="H61" s="84" t="s">
        <v>252</v>
      </c>
      <c r="I61" s="167" t="s">
        <v>68</v>
      </c>
      <c r="J61" s="602">
        <f>COUNTIF(I61:I86,[3]DATOS!$D$24)</f>
        <v>26</v>
      </c>
      <c r="K61" s="604" t="str">
        <f>+IF(AND(J61&lt;6,J61&gt;0),"Moderado",IF(AND(J61&lt;12,J61&gt;5),"Mayor",IF(AND(J61&lt;20,J61&gt;11),"Catastrófico","Responda las Preguntas de Impacto")))</f>
        <v>Responda las Preguntas de Impacto</v>
      </c>
      <c r="L61" s="45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564"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27" t="s">
        <v>457</v>
      </c>
      <c r="O61" s="307" t="s">
        <v>65</v>
      </c>
      <c r="P61" s="82" t="s">
        <v>237</v>
      </c>
      <c r="Q61" s="77" t="s">
        <v>76</v>
      </c>
      <c r="R61" s="77">
        <f>+IFERROR(VLOOKUP(Q61,[4]DATOS!$E$2:$F$17,2,FALSE),"")</f>
        <v>15</v>
      </c>
      <c r="S61" s="646">
        <f>SUM(R61:R68)</f>
        <v>100</v>
      </c>
      <c r="T61" s="310" t="str">
        <f>+IF(AND(S61&lt;=100,S61&gt;=96),"Fuerte",IF(AND(S61&lt;=95,S61&gt;=86),"Moderado",IF(AND(S61&lt;=85,J61&gt;=0),"Débil"," ")))</f>
        <v>Fuerte</v>
      </c>
      <c r="U61" s="310" t="s">
        <v>90</v>
      </c>
      <c r="V61" s="310"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310">
        <f>IF(V61="Fuerte",100,IF(V61="Moderado",50,IF(V61="Débil",0)))</f>
        <v>100</v>
      </c>
      <c r="X61" s="588">
        <f>AVERAGE(W61:W86)</f>
        <v>100</v>
      </c>
      <c r="Y61" s="588" t="s">
        <v>451</v>
      </c>
      <c r="Z61" s="588" t="s">
        <v>249</v>
      </c>
      <c r="AA61" s="726" t="s">
        <v>456</v>
      </c>
      <c r="AB61" s="710" t="str">
        <f>+IF(X61=100,"Fuerte",IF(AND(X61&lt;=99,X61&gt;=50),"Moderado",IF(X61&lt;50,"Débil"," ")))</f>
        <v>Fuerte</v>
      </c>
      <c r="AC61" s="504" t="s">
        <v>95</v>
      </c>
      <c r="AD61" s="504" t="s">
        <v>96</v>
      </c>
      <c r="AE61" s="711"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5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52" t="str">
        <f>K61</f>
        <v>Responda las Preguntas de Impacto</v>
      </c>
      <c r="AH61" s="45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564"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443" t="s">
        <v>539</v>
      </c>
      <c r="AK61" s="728">
        <v>43466</v>
      </c>
      <c r="AL61" s="458">
        <v>43830</v>
      </c>
      <c r="AM61" s="655" t="s">
        <v>455</v>
      </c>
      <c r="AN61" s="775" t="s">
        <v>454</v>
      </c>
      <c r="AO61" s="584"/>
      <c r="AP61" s="545"/>
      <c r="AQ61" s="545"/>
      <c r="AR61" s="545"/>
      <c r="AS61" s="545"/>
      <c r="AT61" s="545"/>
      <c r="AU61" s="545"/>
      <c r="AV61" s="545"/>
      <c r="AW61" s="545"/>
      <c r="AX61" s="545"/>
      <c r="AY61" s="545"/>
      <c r="AZ61" s="548"/>
      <c r="BA61" s="551"/>
      <c r="BB61" s="578"/>
      <c r="BC61" s="578"/>
      <c r="BD61" s="578"/>
      <c r="BE61" s="581"/>
    </row>
    <row r="62" spans="1:57" ht="30" customHeight="1" thickBot="1">
      <c r="A62" s="705"/>
      <c r="B62" s="491"/>
      <c r="C62" s="860"/>
      <c r="D62" s="558"/>
      <c r="E62" s="453"/>
      <c r="F62" s="305"/>
      <c r="G62" s="576"/>
      <c r="H62" s="79" t="s">
        <v>245</v>
      </c>
      <c r="I62" s="167" t="s">
        <v>68</v>
      </c>
      <c r="J62" s="495"/>
      <c r="K62" s="498"/>
      <c r="L62" s="453"/>
      <c r="M62" s="483"/>
      <c r="N62" s="328"/>
      <c r="O62" s="308"/>
      <c r="P62" s="82" t="s">
        <v>235</v>
      </c>
      <c r="Q62" s="77" t="s">
        <v>78</v>
      </c>
      <c r="R62" s="77">
        <f>+IFERROR(VLOOKUP(Q62,[4]DATOS!$E$2:$F$17,2,FALSE),"")</f>
        <v>15</v>
      </c>
      <c r="S62" s="647"/>
      <c r="T62" s="310"/>
      <c r="U62" s="310"/>
      <c r="V62" s="310"/>
      <c r="W62" s="310"/>
      <c r="X62" s="546"/>
      <c r="Y62" s="546"/>
      <c r="Z62" s="546"/>
      <c r="AA62" s="505"/>
      <c r="AB62" s="643"/>
      <c r="AC62" s="505"/>
      <c r="AD62" s="505"/>
      <c r="AE62" s="712"/>
      <c r="AF62" s="453"/>
      <c r="AG62" s="453"/>
      <c r="AH62" s="453"/>
      <c r="AI62" s="483"/>
      <c r="AJ62" s="443"/>
      <c r="AK62" s="459"/>
      <c r="AL62" s="459"/>
      <c r="AM62" s="596"/>
      <c r="AN62" s="558"/>
      <c r="AO62" s="585"/>
      <c r="AP62" s="546"/>
      <c r="AQ62" s="546"/>
      <c r="AR62" s="546"/>
      <c r="AS62" s="546"/>
      <c r="AT62" s="546"/>
      <c r="AU62" s="546"/>
      <c r="AV62" s="546"/>
      <c r="AW62" s="546"/>
      <c r="AX62" s="546"/>
      <c r="AY62" s="546"/>
      <c r="AZ62" s="549"/>
      <c r="BA62" s="552"/>
      <c r="BB62" s="579"/>
      <c r="BC62" s="579"/>
      <c r="BD62" s="579"/>
      <c r="BE62" s="582"/>
    </row>
    <row r="63" spans="1:57" ht="30" customHeight="1" thickBot="1">
      <c r="A63" s="705"/>
      <c r="B63" s="491"/>
      <c r="C63" s="860"/>
      <c r="D63" s="558"/>
      <c r="E63" s="453"/>
      <c r="F63" s="305"/>
      <c r="G63" s="576"/>
      <c r="H63" s="79" t="s">
        <v>244</v>
      </c>
      <c r="I63" s="167" t="s">
        <v>68</v>
      </c>
      <c r="J63" s="495"/>
      <c r="K63" s="498"/>
      <c r="L63" s="453"/>
      <c r="M63" s="483"/>
      <c r="N63" s="328"/>
      <c r="O63" s="308"/>
      <c r="P63" s="82" t="s">
        <v>233</v>
      </c>
      <c r="Q63" s="77" t="s">
        <v>80</v>
      </c>
      <c r="R63" s="77">
        <f>+IFERROR(VLOOKUP(Q63,[4]DATOS!$E$2:$F$17,2,FALSE),"")</f>
        <v>15</v>
      </c>
      <c r="S63" s="647"/>
      <c r="T63" s="310"/>
      <c r="U63" s="310"/>
      <c r="V63" s="310"/>
      <c r="W63" s="310"/>
      <c r="X63" s="546"/>
      <c r="Y63" s="546"/>
      <c r="Z63" s="546"/>
      <c r="AA63" s="505"/>
      <c r="AB63" s="643"/>
      <c r="AC63" s="505"/>
      <c r="AD63" s="505"/>
      <c r="AE63" s="712"/>
      <c r="AF63" s="453"/>
      <c r="AG63" s="453"/>
      <c r="AH63" s="453"/>
      <c r="AI63" s="483"/>
      <c r="AJ63" s="443"/>
      <c r="AK63" s="459"/>
      <c r="AL63" s="459"/>
      <c r="AM63" s="596"/>
      <c r="AN63" s="558"/>
      <c r="AO63" s="585"/>
      <c r="AP63" s="546"/>
      <c r="AQ63" s="546"/>
      <c r="AR63" s="546"/>
      <c r="AS63" s="546"/>
      <c r="AT63" s="546"/>
      <c r="AU63" s="546"/>
      <c r="AV63" s="546"/>
      <c r="AW63" s="546"/>
      <c r="AX63" s="546"/>
      <c r="AY63" s="546"/>
      <c r="AZ63" s="549"/>
      <c r="BA63" s="552"/>
      <c r="BB63" s="579"/>
      <c r="BC63" s="579"/>
      <c r="BD63" s="579"/>
      <c r="BE63" s="582"/>
    </row>
    <row r="64" spans="1:57" ht="30" customHeight="1" thickBot="1">
      <c r="A64" s="705"/>
      <c r="B64" s="491"/>
      <c r="C64" s="860"/>
      <c r="D64" s="558"/>
      <c r="E64" s="453"/>
      <c r="F64" s="305"/>
      <c r="G64" s="576"/>
      <c r="H64" s="79" t="s">
        <v>243</v>
      </c>
      <c r="I64" s="167" t="s">
        <v>68</v>
      </c>
      <c r="J64" s="495"/>
      <c r="K64" s="498"/>
      <c r="L64" s="453"/>
      <c r="M64" s="483"/>
      <c r="N64" s="328"/>
      <c r="O64" s="308"/>
      <c r="P64" s="82" t="s">
        <v>231</v>
      </c>
      <c r="Q64" s="77" t="s">
        <v>82</v>
      </c>
      <c r="R64" s="77">
        <f>+IFERROR(VLOOKUP(Q64,[4]DATOS!$E$2:$F$17,2,FALSE),"")</f>
        <v>15</v>
      </c>
      <c r="S64" s="647"/>
      <c r="T64" s="310"/>
      <c r="U64" s="310"/>
      <c r="V64" s="310"/>
      <c r="W64" s="310"/>
      <c r="X64" s="546"/>
      <c r="Y64" s="546"/>
      <c r="Z64" s="546"/>
      <c r="AA64" s="505"/>
      <c r="AB64" s="643"/>
      <c r="AC64" s="505"/>
      <c r="AD64" s="505"/>
      <c r="AE64" s="712"/>
      <c r="AF64" s="453"/>
      <c r="AG64" s="453"/>
      <c r="AH64" s="453"/>
      <c r="AI64" s="483"/>
      <c r="AJ64" s="443"/>
      <c r="AK64" s="459"/>
      <c r="AL64" s="459"/>
      <c r="AM64" s="596"/>
      <c r="AN64" s="558"/>
      <c r="AO64" s="585"/>
      <c r="AP64" s="546"/>
      <c r="AQ64" s="546"/>
      <c r="AR64" s="546"/>
      <c r="AS64" s="546"/>
      <c r="AT64" s="546"/>
      <c r="AU64" s="546"/>
      <c r="AV64" s="546"/>
      <c r="AW64" s="546"/>
      <c r="AX64" s="546"/>
      <c r="AY64" s="546"/>
      <c r="AZ64" s="549"/>
      <c r="BA64" s="552"/>
      <c r="BB64" s="579"/>
      <c r="BC64" s="579"/>
      <c r="BD64" s="579"/>
      <c r="BE64" s="582"/>
    </row>
    <row r="65" spans="1:57" ht="30" customHeight="1" thickBot="1">
      <c r="A65" s="705"/>
      <c r="B65" s="491"/>
      <c r="C65" s="860"/>
      <c r="D65" s="558"/>
      <c r="E65" s="453"/>
      <c r="F65" s="305"/>
      <c r="G65" s="576"/>
      <c r="H65" s="79" t="s">
        <v>242</v>
      </c>
      <c r="I65" s="167" t="s">
        <v>68</v>
      </c>
      <c r="J65" s="495"/>
      <c r="K65" s="498"/>
      <c r="L65" s="453"/>
      <c r="M65" s="483"/>
      <c r="N65" s="328"/>
      <c r="O65" s="308"/>
      <c r="P65" s="82" t="s">
        <v>229</v>
      </c>
      <c r="Q65" s="77" t="s">
        <v>85</v>
      </c>
      <c r="R65" s="77">
        <f>+IFERROR(VLOOKUP(Q65,[4]DATOS!$E$2:$F$17,2,FALSE),"")</f>
        <v>15</v>
      </c>
      <c r="S65" s="647"/>
      <c r="T65" s="310"/>
      <c r="U65" s="310"/>
      <c r="V65" s="310"/>
      <c r="W65" s="310"/>
      <c r="X65" s="546"/>
      <c r="Y65" s="546"/>
      <c r="Z65" s="546"/>
      <c r="AA65" s="505"/>
      <c r="AB65" s="643"/>
      <c r="AC65" s="505"/>
      <c r="AD65" s="505"/>
      <c r="AE65" s="712"/>
      <c r="AF65" s="453"/>
      <c r="AG65" s="453"/>
      <c r="AH65" s="453"/>
      <c r="AI65" s="483"/>
      <c r="AJ65" s="443"/>
      <c r="AK65" s="459"/>
      <c r="AL65" s="459"/>
      <c r="AM65" s="596"/>
      <c r="AN65" s="558"/>
      <c r="AO65" s="585"/>
      <c r="AP65" s="546"/>
      <c r="AQ65" s="546"/>
      <c r="AR65" s="546"/>
      <c r="AS65" s="546"/>
      <c r="AT65" s="546"/>
      <c r="AU65" s="546"/>
      <c r="AV65" s="546"/>
      <c r="AW65" s="546"/>
      <c r="AX65" s="546"/>
      <c r="AY65" s="546"/>
      <c r="AZ65" s="549"/>
      <c r="BA65" s="552"/>
      <c r="BB65" s="579"/>
      <c r="BC65" s="579"/>
      <c r="BD65" s="579"/>
      <c r="BE65" s="582"/>
    </row>
    <row r="66" spans="1:57" ht="30" customHeight="1" thickBot="1">
      <c r="A66" s="705"/>
      <c r="B66" s="491"/>
      <c r="C66" s="860"/>
      <c r="D66" s="558"/>
      <c r="E66" s="453"/>
      <c r="F66" s="305"/>
      <c r="G66" s="576"/>
      <c r="H66" s="79" t="s">
        <v>241</v>
      </c>
      <c r="I66" s="167" t="s">
        <v>68</v>
      </c>
      <c r="J66" s="495"/>
      <c r="K66" s="498"/>
      <c r="L66" s="453"/>
      <c r="M66" s="483"/>
      <c r="N66" s="328"/>
      <c r="O66" s="308"/>
      <c r="P66" s="83" t="s">
        <v>228</v>
      </c>
      <c r="Q66" s="77" t="s">
        <v>98</v>
      </c>
      <c r="R66" s="77">
        <f>+IFERROR(VLOOKUP(Q66,[4]DATOS!$E$2:$F$17,2,FALSE),"")</f>
        <v>15</v>
      </c>
      <c r="S66" s="647"/>
      <c r="T66" s="310"/>
      <c r="U66" s="310"/>
      <c r="V66" s="310"/>
      <c r="W66" s="310"/>
      <c r="X66" s="546"/>
      <c r="Y66" s="546"/>
      <c r="Z66" s="546"/>
      <c r="AA66" s="505"/>
      <c r="AB66" s="643"/>
      <c r="AC66" s="505"/>
      <c r="AD66" s="505"/>
      <c r="AE66" s="712"/>
      <c r="AF66" s="453"/>
      <c r="AG66" s="453"/>
      <c r="AH66" s="453"/>
      <c r="AI66" s="483"/>
      <c r="AJ66" s="443"/>
      <c r="AK66" s="459"/>
      <c r="AL66" s="459"/>
      <c r="AM66" s="596"/>
      <c r="AN66" s="558"/>
      <c r="AO66" s="585"/>
      <c r="AP66" s="546"/>
      <c r="AQ66" s="546"/>
      <c r="AR66" s="546"/>
      <c r="AS66" s="546"/>
      <c r="AT66" s="546"/>
      <c r="AU66" s="546"/>
      <c r="AV66" s="546"/>
      <c r="AW66" s="546"/>
      <c r="AX66" s="546"/>
      <c r="AY66" s="546"/>
      <c r="AZ66" s="549"/>
      <c r="BA66" s="552"/>
      <c r="BB66" s="579"/>
      <c r="BC66" s="579"/>
      <c r="BD66" s="579"/>
      <c r="BE66" s="582"/>
    </row>
    <row r="67" spans="1:57" ht="60" customHeight="1" thickBot="1">
      <c r="A67" s="705"/>
      <c r="B67" s="491"/>
      <c r="C67" s="860"/>
      <c r="D67" s="558"/>
      <c r="E67" s="453"/>
      <c r="F67" s="305"/>
      <c r="G67" s="576"/>
      <c r="H67" s="79" t="s">
        <v>240</v>
      </c>
      <c r="I67" s="167" t="s">
        <v>68</v>
      </c>
      <c r="J67" s="495"/>
      <c r="K67" s="498"/>
      <c r="L67" s="453"/>
      <c r="M67" s="483"/>
      <c r="N67" s="328"/>
      <c r="O67" s="308"/>
      <c r="P67" s="82" t="s">
        <v>226</v>
      </c>
      <c r="Q67" s="82" t="s">
        <v>87</v>
      </c>
      <c r="R67" s="82">
        <f>+IFERROR(VLOOKUP(Q67,[4]DATOS!$E$2:$F$17,2,FALSE),"")</f>
        <v>10</v>
      </c>
      <c r="S67" s="647"/>
      <c r="T67" s="310"/>
      <c r="U67" s="310"/>
      <c r="V67" s="310"/>
      <c r="W67" s="310"/>
      <c r="X67" s="546"/>
      <c r="Y67" s="546"/>
      <c r="Z67" s="546"/>
      <c r="AA67" s="505"/>
      <c r="AB67" s="643"/>
      <c r="AC67" s="505"/>
      <c r="AD67" s="505"/>
      <c r="AE67" s="712"/>
      <c r="AF67" s="453"/>
      <c r="AG67" s="453"/>
      <c r="AH67" s="453"/>
      <c r="AI67" s="483"/>
      <c r="AJ67" s="443"/>
      <c r="AK67" s="459"/>
      <c r="AL67" s="459"/>
      <c r="AM67" s="596"/>
      <c r="AN67" s="558"/>
      <c r="AO67" s="585"/>
      <c r="AP67" s="546"/>
      <c r="AQ67" s="546"/>
      <c r="AR67" s="546"/>
      <c r="AS67" s="546"/>
      <c r="AT67" s="546"/>
      <c r="AU67" s="546"/>
      <c r="AV67" s="546"/>
      <c r="AW67" s="546"/>
      <c r="AX67" s="546"/>
      <c r="AY67" s="546"/>
      <c r="AZ67" s="549"/>
      <c r="BA67" s="552"/>
      <c r="BB67" s="579"/>
      <c r="BC67" s="579"/>
      <c r="BD67" s="579"/>
      <c r="BE67" s="582"/>
    </row>
    <row r="68" spans="1:57" ht="85.5" customHeight="1" thickBot="1">
      <c r="A68" s="705"/>
      <c r="B68" s="491"/>
      <c r="C68" s="860"/>
      <c r="D68" s="558"/>
      <c r="E68" s="454"/>
      <c r="F68" s="305"/>
      <c r="G68" s="576"/>
      <c r="H68" s="79" t="s">
        <v>239</v>
      </c>
      <c r="I68" s="167" t="s">
        <v>68</v>
      </c>
      <c r="J68" s="495"/>
      <c r="K68" s="498"/>
      <c r="L68" s="453"/>
      <c r="M68" s="483"/>
      <c r="N68" s="328"/>
      <c r="O68" s="308"/>
      <c r="P68" s="81"/>
      <c r="Q68" s="81"/>
      <c r="R68" s="81"/>
      <c r="S68" s="648"/>
      <c r="T68" s="310"/>
      <c r="U68" s="310"/>
      <c r="V68" s="310"/>
      <c r="W68" s="310"/>
      <c r="X68" s="546"/>
      <c r="Y68" s="547"/>
      <c r="Z68" s="547"/>
      <c r="AA68" s="774"/>
      <c r="AB68" s="643"/>
      <c r="AC68" s="505"/>
      <c r="AD68" s="505"/>
      <c r="AE68" s="712"/>
      <c r="AF68" s="453"/>
      <c r="AG68" s="453"/>
      <c r="AH68" s="453"/>
      <c r="AI68" s="483"/>
      <c r="AJ68" s="443"/>
      <c r="AK68" s="460"/>
      <c r="AL68" s="460"/>
      <c r="AM68" s="597"/>
      <c r="AN68" s="558"/>
      <c r="AO68" s="586"/>
      <c r="AP68" s="547"/>
      <c r="AQ68" s="547"/>
      <c r="AR68" s="547"/>
      <c r="AS68" s="547"/>
      <c r="AT68" s="547"/>
      <c r="AU68" s="547"/>
      <c r="AV68" s="547"/>
      <c r="AW68" s="547"/>
      <c r="AX68" s="547"/>
      <c r="AY68" s="547"/>
      <c r="AZ68" s="550"/>
      <c r="BA68" s="553"/>
      <c r="BB68" s="580"/>
      <c r="BC68" s="580"/>
      <c r="BD68" s="580"/>
      <c r="BE68" s="583"/>
    </row>
    <row r="69" spans="1:57" ht="30" customHeight="1" thickBot="1">
      <c r="A69" s="705"/>
      <c r="B69" s="491"/>
      <c r="C69" s="860"/>
      <c r="D69" s="558"/>
      <c r="E69" s="575" t="s">
        <v>453</v>
      </c>
      <c r="F69" s="305"/>
      <c r="G69" s="576"/>
      <c r="H69" s="79" t="s">
        <v>238</v>
      </c>
      <c r="I69" s="167" t="s">
        <v>68</v>
      </c>
      <c r="J69" s="495"/>
      <c r="K69" s="498"/>
      <c r="L69" s="453"/>
      <c r="M69" s="483"/>
      <c r="N69" s="328" t="s">
        <v>452</v>
      </c>
      <c r="O69" s="452" t="s">
        <v>65</v>
      </c>
      <c r="P69" s="77" t="s">
        <v>237</v>
      </c>
      <c r="Q69" s="77" t="s">
        <v>76</v>
      </c>
      <c r="R69" s="77">
        <f>+IFERROR(VLOOKUP(Q69,[4]DATOS!$E$2:$F$17,2,FALSE),"")</f>
        <v>15</v>
      </c>
      <c r="S69" s="588">
        <f>SUM(R69:R78)</f>
        <v>100</v>
      </c>
      <c r="T69" s="588" t="str">
        <f>+IF(AND(S69&lt;=100,S69&gt;=96),"Fuerte",IF(AND(S69&lt;=95,S69&gt;=86),"Moderado",IF(AND(S69&lt;=85,J69&gt;=0),"Débil"," ")))</f>
        <v>Fuerte</v>
      </c>
      <c r="U69" s="588" t="s">
        <v>90</v>
      </c>
      <c r="V69" s="58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88">
        <f>IF(V69="Fuerte",100,IF(V69="Moderado",50,IF(V69="Débil",0)))</f>
        <v>100</v>
      </c>
      <c r="X69" s="546"/>
      <c r="Y69" s="590" t="s">
        <v>451</v>
      </c>
      <c r="Z69" s="645" t="s">
        <v>264</v>
      </c>
      <c r="AA69" s="590" t="s">
        <v>450</v>
      </c>
      <c r="AB69" s="643"/>
      <c r="AC69" s="505"/>
      <c r="AD69" s="505"/>
      <c r="AE69" s="712"/>
      <c r="AF69" s="453"/>
      <c r="AG69" s="453"/>
      <c r="AH69" s="453"/>
      <c r="AI69" s="483"/>
      <c r="AJ69" s="443" t="s">
        <v>538</v>
      </c>
      <c r="AK69" s="444">
        <v>43466</v>
      </c>
      <c r="AL69" s="444">
        <v>43830</v>
      </c>
      <c r="AM69" s="308" t="s">
        <v>449</v>
      </c>
      <c r="AN69" s="558"/>
      <c r="AO69" s="572"/>
      <c r="AP69" s="310"/>
      <c r="AQ69" s="310"/>
      <c r="AR69" s="310"/>
      <c r="AS69" s="310"/>
      <c r="AT69" s="310"/>
      <c r="AU69" s="310"/>
      <c r="AV69" s="310"/>
      <c r="AW69" s="310"/>
      <c r="AX69" s="310"/>
      <c r="AY69" s="310"/>
      <c r="AZ69" s="357"/>
      <c r="BA69" s="363"/>
      <c r="BB69" s="359"/>
      <c r="BC69" s="359"/>
      <c r="BD69" s="359"/>
      <c r="BE69" s="571"/>
    </row>
    <row r="70" spans="1:57" ht="30" customHeight="1" thickBot="1">
      <c r="A70" s="705"/>
      <c r="B70" s="491"/>
      <c r="C70" s="860"/>
      <c r="D70" s="558"/>
      <c r="E70" s="576"/>
      <c r="F70" s="305"/>
      <c r="G70" s="576"/>
      <c r="H70" s="79" t="s">
        <v>236</v>
      </c>
      <c r="I70" s="167" t="s">
        <v>68</v>
      </c>
      <c r="J70" s="495"/>
      <c r="K70" s="498"/>
      <c r="L70" s="453"/>
      <c r="M70" s="483"/>
      <c r="N70" s="328"/>
      <c r="O70" s="453"/>
      <c r="P70" s="78" t="s">
        <v>235</v>
      </c>
      <c r="Q70" s="77" t="s">
        <v>78</v>
      </c>
      <c r="R70" s="77">
        <f>+IFERROR(VLOOKUP(Q70,[4]DATOS!$E$2:$F$17,2,FALSE),"")</f>
        <v>15</v>
      </c>
      <c r="S70" s="546"/>
      <c r="T70" s="546"/>
      <c r="U70" s="546"/>
      <c r="V70" s="546"/>
      <c r="W70" s="546"/>
      <c r="X70" s="546"/>
      <c r="Y70" s="453"/>
      <c r="Z70" s="546"/>
      <c r="AA70" s="453"/>
      <c r="AB70" s="643"/>
      <c r="AC70" s="505"/>
      <c r="AD70" s="505"/>
      <c r="AE70" s="712"/>
      <c r="AF70" s="453"/>
      <c r="AG70" s="453"/>
      <c r="AH70" s="453"/>
      <c r="AI70" s="483"/>
      <c r="AJ70" s="443"/>
      <c r="AK70" s="444"/>
      <c r="AL70" s="444"/>
      <c r="AM70" s="308"/>
      <c r="AN70" s="558"/>
      <c r="AO70" s="572"/>
      <c r="AP70" s="310"/>
      <c r="AQ70" s="310"/>
      <c r="AR70" s="310"/>
      <c r="AS70" s="310"/>
      <c r="AT70" s="310"/>
      <c r="AU70" s="310"/>
      <c r="AV70" s="310"/>
      <c r="AW70" s="310"/>
      <c r="AX70" s="310"/>
      <c r="AY70" s="310"/>
      <c r="AZ70" s="357"/>
      <c r="BA70" s="363"/>
      <c r="BB70" s="359"/>
      <c r="BC70" s="359"/>
      <c r="BD70" s="359"/>
      <c r="BE70" s="571"/>
    </row>
    <row r="71" spans="1:57" ht="30" customHeight="1" thickBot="1">
      <c r="A71" s="705"/>
      <c r="B71" s="491"/>
      <c r="C71" s="860"/>
      <c r="D71" s="558"/>
      <c r="E71" s="576"/>
      <c r="F71" s="305"/>
      <c r="G71" s="576"/>
      <c r="H71" s="79" t="s">
        <v>234</v>
      </c>
      <c r="I71" s="167" t="s">
        <v>68</v>
      </c>
      <c r="J71" s="495"/>
      <c r="K71" s="498"/>
      <c r="L71" s="453"/>
      <c r="M71" s="483"/>
      <c r="N71" s="328"/>
      <c r="O71" s="453"/>
      <c r="P71" s="78" t="s">
        <v>233</v>
      </c>
      <c r="Q71" s="77" t="s">
        <v>80</v>
      </c>
      <c r="R71" s="77">
        <f>+IFERROR(VLOOKUP(Q71,[4]DATOS!$E$2:$F$17,2,FALSE),"")</f>
        <v>15</v>
      </c>
      <c r="S71" s="546"/>
      <c r="T71" s="546"/>
      <c r="U71" s="546"/>
      <c r="V71" s="546"/>
      <c r="W71" s="546"/>
      <c r="X71" s="546"/>
      <c r="Y71" s="453"/>
      <c r="Z71" s="546"/>
      <c r="AA71" s="453"/>
      <c r="AB71" s="643"/>
      <c r="AC71" s="505"/>
      <c r="AD71" s="505"/>
      <c r="AE71" s="712"/>
      <c r="AF71" s="453"/>
      <c r="AG71" s="453"/>
      <c r="AH71" s="453"/>
      <c r="AI71" s="483"/>
      <c r="AJ71" s="443"/>
      <c r="AK71" s="444"/>
      <c r="AL71" s="444"/>
      <c r="AM71" s="308"/>
      <c r="AN71" s="558"/>
      <c r="AO71" s="572"/>
      <c r="AP71" s="310"/>
      <c r="AQ71" s="310"/>
      <c r="AR71" s="310"/>
      <c r="AS71" s="310"/>
      <c r="AT71" s="310"/>
      <c r="AU71" s="310"/>
      <c r="AV71" s="310"/>
      <c r="AW71" s="310"/>
      <c r="AX71" s="310"/>
      <c r="AY71" s="310"/>
      <c r="AZ71" s="357"/>
      <c r="BA71" s="363"/>
      <c r="BB71" s="359"/>
      <c r="BC71" s="359"/>
      <c r="BD71" s="359"/>
      <c r="BE71" s="571"/>
    </row>
    <row r="72" spans="1:57" ht="30" customHeight="1" thickBot="1">
      <c r="A72" s="705"/>
      <c r="B72" s="491"/>
      <c r="C72" s="860"/>
      <c r="D72" s="558"/>
      <c r="E72" s="576"/>
      <c r="F72" s="305"/>
      <c r="G72" s="576"/>
      <c r="H72" s="79" t="s">
        <v>232</v>
      </c>
      <c r="I72" s="167" t="s">
        <v>68</v>
      </c>
      <c r="J72" s="495"/>
      <c r="K72" s="498"/>
      <c r="L72" s="453"/>
      <c r="M72" s="483"/>
      <c r="N72" s="328"/>
      <c r="O72" s="453"/>
      <c r="P72" s="78" t="s">
        <v>231</v>
      </c>
      <c r="Q72" s="77" t="s">
        <v>82</v>
      </c>
      <c r="R72" s="77">
        <f>+IFERROR(VLOOKUP(Q72,[4]DATOS!$E$2:$F$17,2,FALSE),"")</f>
        <v>15</v>
      </c>
      <c r="S72" s="546"/>
      <c r="T72" s="546"/>
      <c r="U72" s="546"/>
      <c r="V72" s="546"/>
      <c r="W72" s="546"/>
      <c r="X72" s="546"/>
      <c r="Y72" s="453"/>
      <c r="Z72" s="546"/>
      <c r="AA72" s="453"/>
      <c r="AB72" s="643"/>
      <c r="AC72" s="505"/>
      <c r="AD72" s="505"/>
      <c r="AE72" s="712"/>
      <c r="AF72" s="453"/>
      <c r="AG72" s="453"/>
      <c r="AH72" s="453"/>
      <c r="AI72" s="483"/>
      <c r="AJ72" s="443"/>
      <c r="AK72" s="444"/>
      <c r="AL72" s="444"/>
      <c r="AM72" s="308"/>
      <c r="AN72" s="558"/>
      <c r="AO72" s="572"/>
      <c r="AP72" s="310"/>
      <c r="AQ72" s="310"/>
      <c r="AR72" s="310"/>
      <c r="AS72" s="310"/>
      <c r="AT72" s="310"/>
      <c r="AU72" s="310"/>
      <c r="AV72" s="310"/>
      <c r="AW72" s="310"/>
      <c r="AX72" s="310"/>
      <c r="AY72" s="310"/>
      <c r="AZ72" s="357"/>
      <c r="BA72" s="363"/>
      <c r="BB72" s="359"/>
      <c r="BC72" s="359"/>
      <c r="BD72" s="359"/>
      <c r="BE72" s="571"/>
    </row>
    <row r="73" spans="1:57" ht="18.75" customHeight="1" thickBot="1">
      <c r="A73" s="705"/>
      <c r="B73" s="491"/>
      <c r="C73" s="860"/>
      <c r="D73" s="558"/>
      <c r="E73" s="576"/>
      <c r="F73" s="305"/>
      <c r="G73" s="576"/>
      <c r="H73" s="466" t="s">
        <v>230</v>
      </c>
      <c r="I73" s="167" t="s">
        <v>68</v>
      </c>
      <c r="J73" s="495"/>
      <c r="K73" s="498"/>
      <c r="L73" s="453"/>
      <c r="M73" s="483"/>
      <c r="N73" s="328"/>
      <c r="O73" s="453"/>
      <c r="P73" s="78" t="s">
        <v>229</v>
      </c>
      <c r="Q73" s="77" t="s">
        <v>85</v>
      </c>
      <c r="R73" s="77">
        <f>+IFERROR(VLOOKUP(Q73,[4]DATOS!$E$2:$F$17,2,FALSE),"")</f>
        <v>15</v>
      </c>
      <c r="S73" s="546"/>
      <c r="T73" s="546"/>
      <c r="U73" s="546"/>
      <c r="V73" s="546"/>
      <c r="W73" s="546"/>
      <c r="X73" s="546"/>
      <c r="Y73" s="453"/>
      <c r="Z73" s="546"/>
      <c r="AA73" s="453"/>
      <c r="AB73" s="643"/>
      <c r="AC73" s="505"/>
      <c r="AD73" s="505"/>
      <c r="AE73" s="712"/>
      <c r="AF73" s="453"/>
      <c r="AG73" s="453"/>
      <c r="AH73" s="453"/>
      <c r="AI73" s="483"/>
      <c r="AJ73" s="443"/>
      <c r="AK73" s="444"/>
      <c r="AL73" s="444"/>
      <c r="AM73" s="308"/>
      <c r="AN73" s="558"/>
      <c r="AO73" s="572"/>
      <c r="AP73" s="310"/>
      <c r="AQ73" s="310"/>
      <c r="AR73" s="310"/>
      <c r="AS73" s="310"/>
      <c r="AT73" s="310"/>
      <c r="AU73" s="310"/>
      <c r="AV73" s="310"/>
      <c r="AW73" s="310"/>
      <c r="AX73" s="310"/>
      <c r="AY73" s="310"/>
      <c r="AZ73" s="357"/>
      <c r="BA73" s="363"/>
      <c r="BB73" s="359"/>
      <c r="BC73" s="359"/>
      <c r="BD73" s="359"/>
      <c r="BE73" s="571"/>
    </row>
    <row r="74" spans="1:57" ht="45.75" customHeight="1" thickBot="1">
      <c r="A74" s="705"/>
      <c r="B74" s="491"/>
      <c r="C74" s="860"/>
      <c r="D74" s="558"/>
      <c r="E74" s="576"/>
      <c r="F74" s="305"/>
      <c r="G74" s="576"/>
      <c r="H74" s="466"/>
      <c r="I74" s="167" t="s">
        <v>68</v>
      </c>
      <c r="J74" s="495"/>
      <c r="K74" s="498"/>
      <c r="L74" s="453"/>
      <c r="M74" s="483"/>
      <c r="N74" s="328"/>
      <c r="O74" s="453"/>
      <c r="P74" s="78" t="s">
        <v>228</v>
      </c>
      <c r="Q74" s="77" t="s">
        <v>98</v>
      </c>
      <c r="R74" s="77">
        <f>+IFERROR(VLOOKUP(Q74,[4]DATOS!$E$2:$F$17,2,FALSE),"")</f>
        <v>15</v>
      </c>
      <c r="S74" s="546"/>
      <c r="T74" s="546"/>
      <c r="U74" s="546"/>
      <c r="V74" s="546"/>
      <c r="W74" s="546"/>
      <c r="X74" s="546"/>
      <c r="Y74" s="453"/>
      <c r="Z74" s="546"/>
      <c r="AA74" s="453"/>
      <c r="AB74" s="643"/>
      <c r="AC74" s="505"/>
      <c r="AD74" s="505"/>
      <c r="AE74" s="712"/>
      <c r="AF74" s="453"/>
      <c r="AG74" s="453"/>
      <c r="AH74" s="453"/>
      <c r="AI74" s="483"/>
      <c r="AJ74" s="443"/>
      <c r="AK74" s="444"/>
      <c r="AL74" s="444"/>
      <c r="AM74" s="308"/>
      <c r="AN74" s="558"/>
      <c r="AO74" s="572"/>
      <c r="AP74" s="310"/>
      <c r="AQ74" s="310"/>
      <c r="AR74" s="310"/>
      <c r="AS74" s="310"/>
      <c r="AT74" s="310"/>
      <c r="AU74" s="310"/>
      <c r="AV74" s="310"/>
      <c r="AW74" s="310"/>
      <c r="AX74" s="310"/>
      <c r="AY74" s="310"/>
      <c r="AZ74" s="357"/>
      <c r="BA74" s="363"/>
      <c r="BB74" s="359"/>
      <c r="BC74" s="359"/>
      <c r="BD74" s="359"/>
      <c r="BE74" s="571"/>
    </row>
    <row r="75" spans="1:57" ht="113.25" customHeight="1" thickBot="1">
      <c r="A75" s="705"/>
      <c r="B75" s="491"/>
      <c r="C75" s="860"/>
      <c r="D75" s="558"/>
      <c r="E75" s="576"/>
      <c r="F75" s="305"/>
      <c r="G75" s="576"/>
      <c r="H75" s="600" t="s">
        <v>227</v>
      </c>
      <c r="I75" s="167" t="s">
        <v>68</v>
      </c>
      <c r="J75" s="495"/>
      <c r="K75" s="498"/>
      <c r="L75" s="453"/>
      <c r="M75" s="483"/>
      <c r="N75" s="328"/>
      <c r="O75" s="453"/>
      <c r="P75" s="78" t="s">
        <v>226</v>
      </c>
      <c r="Q75" s="82" t="s">
        <v>87</v>
      </c>
      <c r="R75" s="77">
        <f>+IFERROR(VLOOKUP(Q75,[4]DATOS!$E$2:$F$17,2,FALSE),"")</f>
        <v>10</v>
      </c>
      <c r="S75" s="546"/>
      <c r="T75" s="546"/>
      <c r="U75" s="546"/>
      <c r="V75" s="546"/>
      <c r="W75" s="546"/>
      <c r="X75" s="546"/>
      <c r="Y75" s="453"/>
      <c r="Z75" s="546"/>
      <c r="AA75" s="453"/>
      <c r="AB75" s="643"/>
      <c r="AC75" s="505"/>
      <c r="AD75" s="505"/>
      <c r="AE75" s="712"/>
      <c r="AF75" s="453"/>
      <c r="AG75" s="453"/>
      <c r="AH75" s="453"/>
      <c r="AI75" s="483"/>
      <c r="AJ75" s="443"/>
      <c r="AK75" s="444"/>
      <c r="AL75" s="444"/>
      <c r="AM75" s="308"/>
      <c r="AN75" s="558"/>
      <c r="AO75" s="572"/>
      <c r="AP75" s="310"/>
      <c r="AQ75" s="310"/>
      <c r="AR75" s="310"/>
      <c r="AS75" s="310"/>
      <c r="AT75" s="310"/>
      <c r="AU75" s="310"/>
      <c r="AV75" s="310"/>
      <c r="AW75" s="310"/>
      <c r="AX75" s="310"/>
      <c r="AY75" s="310"/>
      <c r="AZ75" s="357"/>
      <c r="BA75" s="363"/>
      <c r="BB75" s="359"/>
      <c r="BC75" s="359"/>
      <c r="BD75" s="359"/>
      <c r="BE75" s="571"/>
    </row>
    <row r="76" spans="1:57" ht="26.25" customHeight="1" thickBot="1">
      <c r="A76" s="705"/>
      <c r="B76" s="491"/>
      <c r="C76" s="860"/>
      <c r="D76" s="558"/>
      <c r="E76" s="576"/>
      <c r="F76" s="305"/>
      <c r="G76" s="576"/>
      <c r="H76" s="601"/>
      <c r="I76" s="167" t="s">
        <v>68</v>
      </c>
      <c r="J76" s="495"/>
      <c r="K76" s="498"/>
      <c r="L76" s="453"/>
      <c r="M76" s="483"/>
      <c r="N76" s="576"/>
      <c r="O76" s="453"/>
      <c r="P76" s="588"/>
      <c r="Q76" s="588"/>
      <c r="R76" s="588"/>
      <c r="S76" s="546"/>
      <c r="T76" s="546"/>
      <c r="U76" s="546"/>
      <c r="V76" s="546"/>
      <c r="W76" s="546"/>
      <c r="X76" s="546"/>
      <c r="Y76" s="453"/>
      <c r="Z76" s="546"/>
      <c r="AA76" s="453"/>
      <c r="AB76" s="643"/>
      <c r="AC76" s="505"/>
      <c r="AD76" s="505"/>
      <c r="AE76" s="712"/>
      <c r="AF76" s="453"/>
      <c r="AG76" s="453"/>
      <c r="AH76" s="453"/>
      <c r="AI76" s="483"/>
      <c r="AJ76" s="619" t="s">
        <v>523</v>
      </c>
      <c r="AK76" s="639" t="s">
        <v>297</v>
      </c>
      <c r="AL76" s="639" t="s">
        <v>296</v>
      </c>
      <c r="AM76" s="590" t="s">
        <v>448</v>
      </c>
      <c r="AN76" s="558"/>
      <c r="AO76" s="572"/>
      <c r="AP76" s="310"/>
      <c r="AQ76" s="310"/>
      <c r="AR76" s="310"/>
      <c r="AS76" s="310"/>
      <c r="AT76" s="310"/>
      <c r="AU76" s="310"/>
      <c r="AV76" s="310"/>
      <c r="AW76" s="310"/>
      <c r="AX76" s="310"/>
      <c r="AY76" s="310"/>
      <c r="AZ76" s="357"/>
      <c r="BA76" s="363"/>
      <c r="BB76" s="359"/>
      <c r="BC76" s="359"/>
      <c r="BD76" s="359"/>
      <c r="BE76" s="571"/>
    </row>
    <row r="77" spans="1:57" ht="18.75" customHeight="1" thickBot="1">
      <c r="A77" s="705"/>
      <c r="B77" s="491"/>
      <c r="C77" s="860"/>
      <c r="D77" s="558"/>
      <c r="E77" s="576"/>
      <c r="F77" s="305"/>
      <c r="G77" s="576"/>
      <c r="H77" s="466" t="s">
        <v>225</v>
      </c>
      <c r="I77" s="167" t="s">
        <v>68</v>
      </c>
      <c r="J77" s="495"/>
      <c r="K77" s="498"/>
      <c r="L77" s="453"/>
      <c r="M77" s="483"/>
      <c r="N77" s="576"/>
      <c r="O77" s="453"/>
      <c r="P77" s="546"/>
      <c r="Q77" s="546"/>
      <c r="R77" s="546"/>
      <c r="S77" s="546"/>
      <c r="T77" s="546"/>
      <c r="U77" s="546"/>
      <c r="V77" s="546"/>
      <c r="W77" s="546"/>
      <c r="X77" s="546"/>
      <c r="Y77" s="453"/>
      <c r="Z77" s="546"/>
      <c r="AA77" s="453"/>
      <c r="AB77" s="643"/>
      <c r="AC77" s="505"/>
      <c r="AD77" s="505"/>
      <c r="AE77" s="712"/>
      <c r="AF77" s="453"/>
      <c r="AG77" s="453"/>
      <c r="AH77" s="453"/>
      <c r="AI77" s="483"/>
      <c r="AJ77" s="620"/>
      <c r="AK77" s="640"/>
      <c r="AL77" s="640"/>
      <c r="AM77" s="453"/>
      <c r="AN77" s="558"/>
      <c r="AO77" s="572"/>
      <c r="AP77" s="310"/>
      <c r="AQ77" s="310"/>
      <c r="AR77" s="310"/>
      <c r="AS77" s="310"/>
      <c r="AT77" s="310"/>
      <c r="AU77" s="310"/>
      <c r="AV77" s="310"/>
      <c r="AW77" s="310"/>
      <c r="AX77" s="310"/>
      <c r="AY77" s="310"/>
      <c r="AZ77" s="357"/>
      <c r="BA77" s="363"/>
      <c r="BB77" s="359"/>
      <c r="BC77" s="359"/>
      <c r="BD77" s="359"/>
      <c r="BE77" s="571"/>
    </row>
    <row r="78" spans="1:57" ht="9.75" customHeight="1" thickBot="1">
      <c r="A78" s="705"/>
      <c r="B78" s="491"/>
      <c r="C78" s="860"/>
      <c r="D78" s="558"/>
      <c r="E78" s="576"/>
      <c r="F78" s="305"/>
      <c r="G78" s="576"/>
      <c r="H78" s="466"/>
      <c r="I78" s="167" t="s">
        <v>68</v>
      </c>
      <c r="J78" s="495"/>
      <c r="K78" s="498"/>
      <c r="L78" s="453"/>
      <c r="M78" s="483"/>
      <c r="N78" s="576"/>
      <c r="O78" s="453"/>
      <c r="P78" s="546"/>
      <c r="Q78" s="546"/>
      <c r="R78" s="546"/>
      <c r="S78" s="546"/>
      <c r="T78" s="546"/>
      <c r="U78" s="546"/>
      <c r="V78" s="546"/>
      <c r="W78" s="546"/>
      <c r="X78" s="546"/>
      <c r="Y78" s="453"/>
      <c r="Z78" s="546"/>
      <c r="AA78" s="453"/>
      <c r="AB78" s="643"/>
      <c r="AC78" s="505"/>
      <c r="AD78" s="505"/>
      <c r="AE78" s="712"/>
      <c r="AF78" s="453"/>
      <c r="AG78" s="453"/>
      <c r="AH78" s="453"/>
      <c r="AI78" s="483"/>
      <c r="AJ78" s="620"/>
      <c r="AK78" s="640"/>
      <c r="AL78" s="640"/>
      <c r="AM78" s="453"/>
      <c r="AN78" s="558"/>
      <c r="AO78" s="572"/>
      <c r="AP78" s="310"/>
      <c r="AQ78" s="310"/>
      <c r="AR78" s="310"/>
      <c r="AS78" s="310"/>
      <c r="AT78" s="310"/>
      <c r="AU78" s="310"/>
      <c r="AV78" s="310"/>
      <c r="AW78" s="310"/>
      <c r="AX78" s="310"/>
      <c r="AY78" s="310"/>
      <c r="AZ78" s="357"/>
      <c r="BA78" s="363"/>
      <c r="BB78" s="359"/>
      <c r="BC78" s="359"/>
      <c r="BD78" s="359"/>
      <c r="BE78" s="571"/>
    </row>
    <row r="79" spans="1:57" ht="18.75" customHeight="1" thickBot="1">
      <c r="A79" s="705"/>
      <c r="B79" s="491"/>
      <c r="C79" s="860"/>
      <c r="D79" s="558"/>
      <c r="E79" s="576"/>
      <c r="F79" s="305"/>
      <c r="G79" s="576"/>
      <c r="H79" s="466" t="s">
        <v>224</v>
      </c>
      <c r="I79" s="167" t="s">
        <v>68</v>
      </c>
      <c r="J79" s="495"/>
      <c r="K79" s="498"/>
      <c r="L79" s="453"/>
      <c r="M79" s="483"/>
      <c r="N79" s="576"/>
      <c r="O79" s="453"/>
      <c r="P79" s="546"/>
      <c r="Q79" s="546"/>
      <c r="R79" s="546"/>
      <c r="S79" s="546"/>
      <c r="T79" s="546"/>
      <c r="U79" s="546"/>
      <c r="V79" s="546"/>
      <c r="W79" s="546"/>
      <c r="X79" s="546"/>
      <c r="Y79" s="453"/>
      <c r="Z79" s="546"/>
      <c r="AA79" s="453"/>
      <c r="AB79" s="643"/>
      <c r="AC79" s="505"/>
      <c r="AD79" s="505"/>
      <c r="AE79" s="712"/>
      <c r="AF79" s="453"/>
      <c r="AG79" s="453"/>
      <c r="AH79" s="453"/>
      <c r="AI79" s="483"/>
      <c r="AJ79" s="620"/>
      <c r="AK79" s="640"/>
      <c r="AL79" s="640"/>
      <c r="AM79" s="453"/>
      <c r="AN79" s="558"/>
      <c r="AO79" s="572"/>
      <c r="AP79" s="310"/>
      <c r="AQ79" s="310"/>
      <c r="AR79" s="310"/>
      <c r="AS79" s="310"/>
      <c r="AT79" s="310"/>
      <c r="AU79" s="310"/>
      <c r="AV79" s="310"/>
      <c r="AW79" s="310"/>
      <c r="AX79" s="310"/>
      <c r="AY79" s="310"/>
      <c r="AZ79" s="357"/>
      <c r="BA79" s="363"/>
      <c r="BB79" s="359"/>
      <c r="BC79" s="359"/>
      <c r="BD79" s="359"/>
      <c r="BE79" s="571"/>
    </row>
    <row r="80" spans="1:57" ht="12.75" customHeight="1" thickBot="1">
      <c r="A80" s="705"/>
      <c r="B80" s="491"/>
      <c r="C80" s="860"/>
      <c r="D80" s="558"/>
      <c r="E80" s="576"/>
      <c r="F80" s="305"/>
      <c r="G80" s="576"/>
      <c r="H80" s="466"/>
      <c r="I80" s="167" t="s">
        <v>68</v>
      </c>
      <c r="J80" s="495"/>
      <c r="K80" s="498"/>
      <c r="L80" s="453"/>
      <c r="M80" s="483"/>
      <c r="N80" s="576"/>
      <c r="O80" s="453"/>
      <c r="P80" s="546"/>
      <c r="Q80" s="546"/>
      <c r="R80" s="546"/>
      <c r="S80" s="546"/>
      <c r="T80" s="546"/>
      <c r="U80" s="546"/>
      <c r="V80" s="546"/>
      <c r="W80" s="546"/>
      <c r="X80" s="546"/>
      <c r="Y80" s="453"/>
      <c r="Z80" s="546"/>
      <c r="AA80" s="453"/>
      <c r="AB80" s="643"/>
      <c r="AC80" s="505"/>
      <c r="AD80" s="505"/>
      <c r="AE80" s="712"/>
      <c r="AF80" s="453"/>
      <c r="AG80" s="453"/>
      <c r="AH80" s="453"/>
      <c r="AI80" s="483"/>
      <c r="AJ80" s="620"/>
      <c r="AK80" s="640"/>
      <c r="AL80" s="640"/>
      <c r="AM80" s="453"/>
      <c r="AN80" s="558"/>
      <c r="AO80" s="572"/>
      <c r="AP80" s="310"/>
      <c r="AQ80" s="310"/>
      <c r="AR80" s="310"/>
      <c r="AS80" s="310"/>
      <c r="AT80" s="310"/>
      <c r="AU80" s="310"/>
      <c r="AV80" s="310"/>
      <c r="AW80" s="310"/>
      <c r="AX80" s="310"/>
      <c r="AY80" s="310"/>
      <c r="AZ80" s="357"/>
      <c r="BA80" s="363"/>
      <c r="BB80" s="359"/>
      <c r="BC80" s="359"/>
      <c r="BD80" s="359"/>
      <c r="BE80" s="571"/>
    </row>
    <row r="81" spans="1:57" ht="18.75" customHeight="1" thickBot="1">
      <c r="A81" s="705"/>
      <c r="B81" s="491"/>
      <c r="C81" s="860"/>
      <c r="D81" s="558"/>
      <c r="E81" s="576"/>
      <c r="F81" s="305"/>
      <c r="G81" s="576"/>
      <c r="H81" s="466" t="s">
        <v>223</v>
      </c>
      <c r="I81" s="167" t="s">
        <v>68</v>
      </c>
      <c r="J81" s="495"/>
      <c r="K81" s="498"/>
      <c r="L81" s="453"/>
      <c r="M81" s="483"/>
      <c r="N81" s="576"/>
      <c r="O81" s="453"/>
      <c r="P81" s="546"/>
      <c r="Q81" s="546"/>
      <c r="R81" s="546"/>
      <c r="S81" s="546"/>
      <c r="T81" s="546"/>
      <c r="U81" s="546"/>
      <c r="V81" s="546"/>
      <c r="W81" s="546"/>
      <c r="X81" s="546"/>
      <c r="Y81" s="453"/>
      <c r="Z81" s="546"/>
      <c r="AA81" s="453"/>
      <c r="AB81" s="643"/>
      <c r="AC81" s="505"/>
      <c r="AD81" s="505"/>
      <c r="AE81" s="712"/>
      <c r="AF81" s="453"/>
      <c r="AG81" s="453"/>
      <c r="AH81" s="453"/>
      <c r="AI81" s="483"/>
      <c r="AJ81" s="620"/>
      <c r="AK81" s="640"/>
      <c r="AL81" s="640"/>
      <c r="AM81" s="453"/>
      <c r="AN81" s="558"/>
      <c r="AO81" s="572"/>
      <c r="AP81" s="310"/>
      <c r="AQ81" s="310"/>
      <c r="AR81" s="310"/>
      <c r="AS81" s="310"/>
      <c r="AT81" s="310"/>
      <c r="AU81" s="310"/>
      <c r="AV81" s="310"/>
      <c r="AW81" s="310"/>
      <c r="AX81" s="310"/>
      <c r="AY81" s="310"/>
      <c r="AZ81" s="357"/>
      <c r="BA81" s="363"/>
      <c r="BB81" s="359"/>
      <c r="BC81" s="359"/>
      <c r="BD81" s="359"/>
      <c r="BE81" s="571"/>
    </row>
    <row r="82" spans="1:57" ht="12.75" customHeight="1" thickBot="1">
      <c r="A82" s="705"/>
      <c r="B82" s="491"/>
      <c r="C82" s="860"/>
      <c r="D82" s="558"/>
      <c r="E82" s="576"/>
      <c r="F82" s="305"/>
      <c r="G82" s="576"/>
      <c r="H82" s="466"/>
      <c r="I82" s="167" t="s">
        <v>68</v>
      </c>
      <c r="J82" s="495"/>
      <c r="K82" s="498"/>
      <c r="L82" s="453"/>
      <c r="M82" s="483"/>
      <c r="N82" s="576"/>
      <c r="O82" s="453"/>
      <c r="P82" s="546"/>
      <c r="Q82" s="546"/>
      <c r="R82" s="546"/>
      <c r="S82" s="546"/>
      <c r="T82" s="546"/>
      <c r="U82" s="546"/>
      <c r="V82" s="546"/>
      <c r="W82" s="546"/>
      <c r="X82" s="546"/>
      <c r="Y82" s="453"/>
      <c r="Z82" s="546"/>
      <c r="AA82" s="453"/>
      <c r="AB82" s="643"/>
      <c r="AC82" s="505"/>
      <c r="AD82" s="505"/>
      <c r="AE82" s="712"/>
      <c r="AF82" s="453"/>
      <c r="AG82" s="453"/>
      <c r="AH82" s="453"/>
      <c r="AI82" s="483"/>
      <c r="AJ82" s="620"/>
      <c r="AK82" s="640"/>
      <c r="AL82" s="640"/>
      <c r="AM82" s="453"/>
      <c r="AN82" s="558"/>
      <c r="AO82" s="572"/>
      <c r="AP82" s="310"/>
      <c r="AQ82" s="310"/>
      <c r="AR82" s="310"/>
      <c r="AS82" s="310"/>
      <c r="AT82" s="310"/>
      <c r="AU82" s="310"/>
      <c r="AV82" s="310"/>
      <c r="AW82" s="310"/>
      <c r="AX82" s="310"/>
      <c r="AY82" s="310"/>
      <c r="AZ82" s="357"/>
      <c r="BA82" s="363"/>
      <c r="BB82" s="359"/>
      <c r="BC82" s="359"/>
      <c r="BD82" s="359"/>
      <c r="BE82" s="571"/>
    </row>
    <row r="83" spans="1:57" ht="14.25" customHeight="1" thickBot="1">
      <c r="A83" s="705"/>
      <c r="B83" s="491"/>
      <c r="C83" s="860"/>
      <c r="D83" s="558"/>
      <c r="E83" s="576"/>
      <c r="F83" s="305"/>
      <c r="G83" s="576"/>
      <c r="H83" s="600" t="s">
        <v>222</v>
      </c>
      <c r="I83" s="167" t="s">
        <v>68</v>
      </c>
      <c r="J83" s="495"/>
      <c r="K83" s="498"/>
      <c r="L83" s="453"/>
      <c r="M83" s="483"/>
      <c r="N83" s="576"/>
      <c r="O83" s="453"/>
      <c r="P83" s="546"/>
      <c r="Q83" s="546"/>
      <c r="R83" s="546"/>
      <c r="S83" s="546"/>
      <c r="T83" s="546"/>
      <c r="U83" s="546"/>
      <c r="V83" s="546"/>
      <c r="W83" s="546"/>
      <c r="X83" s="546"/>
      <c r="Y83" s="453"/>
      <c r="Z83" s="546"/>
      <c r="AA83" s="453"/>
      <c r="AB83" s="643"/>
      <c r="AC83" s="505"/>
      <c r="AD83" s="505"/>
      <c r="AE83" s="712"/>
      <c r="AF83" s="453"/>
      <c r="AG83" s="453"/>
      <c r="AH83" s="453"/>
      <c r="AI83" s="483"/>
      <c r="AJ83" s="620"/>
      <c r="AK83" s="640"/>
      <c r="AL83" s="640"/>
      <c r="AM83" s="453"/>
      <c r="AN83" s="558"/>
      <c r="AO83" s="572"/>
      <c r="AP83" s="310"/>
      <c r="AQ83" s="310"/>
      <c r="AR83" s="310"/>
      <c r="AS83" s="310"/>
      <c r="AT83" s="310"/>
      <c r="AU83" s="310"/>
      <c r="AV83" s="310"/>
      <c r="AW83" s="310"/>
      <c r="AX83" s="310"/>
      <c r="AY83" s="310"/>
      <c r="AZ83" s="357"/>
      <c r="BA83" s="363"/>
      <c r="BB83" s="359"/>
      <c r="BC83" s="359"/>
      <c r="BD83" s="359"/>
      <c r="BE83" s="571"/>
    </row>
    <row r="84" spans="1:57" ht="13.5" customHeight="1" thickBot="1">
      <c r="A84" s="705"/>
      <c r="B84" s="491"/>
      <c r="C84" s="860"/>
      <c r="D84" s="558"/>
      <c r="E84" s="576"/>
      <c r="F84" s="305"/>
      <c r="G84" s="576"/>
      <c r="H84" s="601"/>
      <c r="I84" s="167" t="s">
        <v>68</v>
      </c>
      <c r="J84" s="495"/>
      <c r="K84" s="498"/>
      <c r="L84" s="453"/>
      <c r="M84" s="483"/>
      <c r="N84" s="576"/>
      <c r="O84" s="453"/>
      <c r="P84" s="546"/>
      <c r="Q84" s="546"/>
      <c r="R84" s="546"/>
      <c r="S84" s="546"/>
      <c r="T84" s="546"/>
      <c r="U84" s="546"/>
      <c r="V84" s="546"/>
      <c r="W84" s="546"/>
      <c r="X84" s="546"/>
      <c r="Y84" s="453"/>
      <c r="Z84" s="546"/>
      <c r="AA84" s="453"/>
      <c r="AB84" s="643"/>
      <c r="AC84" s="505"/>
      <c r="AD84" s="505"/>
      <c r="AE84" s="712"/>
      <c r="AF84" s="453"/>
      <c r="AG84" s="453"/>
      <c r="AH84" s="453"/>
      <c r="AI84" s="483"/>
      <c r="AJ84" s="620"/>
      <c r="AK84" s="640"/>
      <c r="AL84" s="640"/>
      <c r="AM84" s="453"/>
      <c r="AN84" s="558"/>
      <c r="AO84" s="572"/>
      <c r="AP84" s="310"/>
      <c r="AQ84" s="310"/>
      <c r="AR84" s="310"/>
      <c r="AS84" s="310"/>
      <c r="AT84" s="310"/>
      <c r="AU84" s="310"/>
      <c r="AV84" s="310"/>
      <c r="AW84" s="310"/>
      <c r="AX84" s="310"/>
      <c r="AY84" s="310"/>
      <c r="AZ84" s="357"/>
      <c r="BA84" s="363"/>
      <c r="BB84" s="359"/>
      <c r="BC84" s="359"/>
      <c r="BD84" s="359"/>
      <c r="BE84" s="571"/>
    </row>
    <row r="85" spans="1:57" ht="18.75" customHeight="1" thickBot="1">
      <c r="A85" s="705"/>
      <c r="B85" s="491"/>
      <c r="C85" s="860"/>
      <c r="D85" s="558"/>
      <c r="E85" s="576"/>
      <c r="F85" s="305"/>
      <c r="G85" s="576"/>
      <c r="H85" s="622" t="s">
        <v>221</v>
      </c>
      <c r="I85" s="167" t="s">
        <v>68</v>
      </c>
      <c r="J85" s="495"/>
      <c r="K85" s="498"/>
      <c r="L85" s="453"/>
      <c r="M85" s="483"/>
      <c r="N85" s="576"/>
      <c r="O85" s="453"/>
      <c r="P85" s="546"/>
      <c r="Q85" s="546"/>
      <c r="R85" s="546"/>
      <c r="S85" s="546"/>
      <c r="T85" s="546"/>
      <c r="U85" s="546"/>
      <c r="V85" s="546"/>
      <c r="W85" s="546"/>
      <c r="X85" s="546"/>
      <c r="Y85" s="453"/>
      <c r="Z85" s="546"/>
      <c r="AA85" s="453"/>
      <c r="AB85" s="643"/>
      <c r="AC85" s="505"/>
      <c r="AD85" s="505"/>
      <c r="AE85" s="712"/>
      <c r="AF85" s="453"/>
      <c r="AG85" s="453"/>
      <c r="AH85" s="453"/>
      <c r="AI85" s="483"/>
      <c r="AJ85" s="620"/>
      <c r="AK85" s="640"/>
      <c r="AL85" s="640"/>
      <c r="AM85" s="453"/>
      <c r="AN85" s="558"/>
      <c r="AO85" s="572"/>
      <c r="AP85" s="310"/>
      <c r="AQ85" s="310"/>
      <c r="AR85" s="310"/>
      <c r="AS85" s="310"/>
      <c r="AT85" s="310"/>
      <c r="AU85" s="310"/>
      <c r="AV85" s="310"/>
      <c r="AW85" s="310"/>
      <c r="AX85" s="310"/>
      <c r="AY85" s="310"/>
      <c r="AZ85" s="357"/>
      <c r="BA85" s="363"/>
      <c r="BB85" s="359"/>
      <c r="BC85" s="359"/>
      <c r="BD85" s="359"/>
      <c r="BE85" s="571"/>
    </row>
    <row r="86" spans="1:57" ht="15.75" customHeight="1" thickBot="1">
      <c r="A86" s="706"/>
      <c r="B86" s="628"/>
      <c r="C86" s="861"/>
      <c r="D86" s="559"/>
      <c r="E86" s="577"/>
      <c r="F86" s="306"/>
      <c r="G86" s="577"/>
      <c r="H86" s="623"/>
      <c r="I86" s="167" t="s">
        <v>68</v>
      </c>
      <c r="J86" s="603"/>
      <c r="K86" s="605"/>
      <c r="L86" s="500"/>
      <c r="M86" s="607"/>
      <c r="N86" s="577"/>
      <c r="O86" s="500"/>
      <c r="P86" s="589"/>
      <c r="Q86" s="589"/>
      <c r="R86" s="589"/>
      <c r="S86" s="589"/>
      <c r="T86" s="589"/>
      <c r="U86" s="589"/>
      <c r="V86" s="589"/>
      <c r="W86" s="589"/>
      <c r="X86" s="589"/>
      <c r="Y86" s="500"/>
      <c r="Z86" s="589"/>
      <c r="AA86" s="500"/>
      <c r="AB86" s="644"/>
      <c r="AC86" s="506"/>
      <c r="AD86" s="506"/>
      <c r="AE86" s="713"/>
      <c r="AF86" s="500"/>
      <c r="AG86" s="500"/>
      <c r="AH86" s="500"/>
      <c r="AI86" s="607"/>
      <c r="AJ86" s="621"/>
      <c r="AK86" s="641"/>
      <c r="AL86" s="641"/>
      <c r="AM86" s="500"/>
      <c r="AN86" s="559"/>
      <c r="AO86" s="573"/>
      <c r="AP86" s="311"/>
      <c r="AQ86" s="311"/>
      <c r="AR86" s="311"/>
      <c r="AS86" s="311"/>
      <c r="AT86" s="311"/>
      <c r="AU86" s="311"/>
      <c r="AV86" s="311"/>
      <c r="AW86" s="311"/>
      <c r="AX86" s="311"/>
      <c r="AY86" s="311"/>
      <c r="AZ86" s="364"/>
      <c r="BA86" s="365"/>
      <c r="BB86" s="366"/>
      <c r="BC86" s="366"/>
      <c r="BD86" s="366"/>
      <c r="BE86" s="574"/>
    </row>
    <row r="87" spans="1:57" ht="37.5" customHeight="1" thickBot="1">
      <c r="A87" s="308">
        <v>4</v>
      </c>
      <c r="B87" s="931" t="s">
        <v>566</v>
      </c>
      <c r="C87" s="308" t="s">
        <v>447</v>
      </c>
      <c r="D87" s="557" t="s">
        <v>32</v>
      </c>
      <c r="E87" s="308" t="s">
        <v>446</v>
      </c>
      <c r="F87" s="308" t="s">
        <v>445</v>
      </c>
      <c r="G87" s="672" t="s">
        <v>100</v>
      </c>
      <c r="H87" s="85" t="s">
        <v>252</v>
      </c>
      <c r="I87" s="167" t="s">
        <v>68</v>
      </c>
      <c r="J87" s="602">
        <f>COUNTIF(I87:I112,[3]DATOS!$D$24)</f>
        <v>26</v>
      </c>
      <c r="K87" s="302" t="str">
        <f>+IF(AND(J87&lt;6,J87&gt;0),"Moderado",IF(AND(J87&lt;12,J87&gt;5),"Mayor",IF(AND(J87&lt;20,J87&gt;11),"Catastrófico","Responda las Preguntas de Impacto")))</f>
        <v>Responda las Preguntas de Impacto</v>
      </c>
      <c r="L87" s="45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564"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28" t="s">
        <v>631</v>
      </c>
      <c r="O87" s="308" t="s">
        <v>65</v>
      </c>
      <c r="P87" s="82" t="s">
        <v>237</v>
      </c>
      <c r="Q87" s="77" t="s">
        <v>76</v>
      </c>
      <c r="R87" s="82">
        <f>+IFERROR(VLOOKUP(Q87,[14]DATOS!$E$2:$F$17,2,FALSE),"")</f>
        <v>15</v>
      </c>
      <c r="S87" s="310">
        <f>SUM(R87:R94)</f>
        <v>100</v>
      </c>
      <c r="T87" s="310" t="str">
        <f>+IF(AND(S87&lt;=100,S87&gt;=96),"Fuerte",IF(AND(S87&lt;=95,S87&gt;=86),"Moderado",IF(AND(S87&lt;=85,J87&gt;=0),"Débil"," ")))</f>
        <v>Fuerte</v>
      </c>
      <c r="U87" s="310" t="s">
        <v>90</v>
      </c>
      <c r="V87" s="31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10">
        <f>IF(V87="Fuerte",100,IF(V87="Moderado",50,IF(V87="Débil",0)))</f>
        <v>100</v>
      </c>
      <c r="X87" s="310">
        <f>AVERAGE(W87:W112)</f>
        <v>100</v>
      </c>
      <c r="Y87" s="308" t="s">
        <v>440</v>
      </c>
      <c r="Z87" s="310" t="s">
        <v>249</v>
      </c>
      <c r="AA87" s="488" t="s">
        <v>444</v>
      </c>
      <c r="AB87" s="488" t="str">
        <f>+IF(X87=100,"Fuerte",IF(AND(X87&lt;=99,X87&gt;=50),"Moderado",IF(X87&lt;50,"Débil"," ")))</f>
        <v>Fuerte</v>
      </c>
      <c r="AC87" s="504" t="s">
        <v>95</v>
      </c>
      <c r="AD87" s="504" t="s">
        <v>96</v>
      </c>
      <c r="AE87" s="711"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308"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52" t="str">
        <f>K87</f>
        <v>Responda las Preguntas de Impacto</v>
      </c>
      <c r="AH87" s="45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564"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443" t="s">
        <v>537</v>
      </c>
      <c r="AK87" s="444">
        <v>43466</v>
      </c>
      <c r="AL87" s="444">
        <v>43830</v>
      </c>
      <c r="AM87" s="443" t="s">
        <v>443</v>
      </c>
      <c r="AN87" s="305" t="s">
        <v>442</v>
      </c>
      <c r="AO87" s="584"/>
      <c r="AP87" s="545"/>
      <c r="AQ87" s="545"/>
      <c r="AR87" s="545"/>
      <c r="AS87" s="545"/>
      <c r="AT87" s="545"/>
      <c r="AU87" s="545"/>
      <c r="AV87" s="545"/>
      <c r="AW87" s="545"/>
      <c r="AX87" s="545"/>
      <c r="AY87" s="545"/>
      <c r="AZ87" s="548"/>
      <c r="BA87" s="551"/>
      <c r="BB87" s="578"/>
      <c r="BC87" s="578"/>
      <c r="BD87" s="578"/>
      <c r="BE87" s="581"/>
    </row>
    <row r="88" spans="1:57" ht="37.5" customHeight="1" thickBot="1">
      <c r="A88" s="308"/>
      <c r="B88" s="932"/>
      <c r="C88" s="308"/>
      <c r="D88" s="558"/>
      <c r="E88" s="308"/>
      <c r="F88" s="308"/>
      <c r="G88" s="576"/>
      <c r="H88" s="85" t="s">
        <v>245</v>
      </c>
      <c r="I88" s="167" t="s">
        <v>68</v>
      </c>
      <c r="J88" s="495"/>
      <c r="K88" s="302"/>
      <c r="L88" s="453"/>
      <c r="M88" s="483"/>
      <c r="N88" s="328"/>
      <c r="O88" s="308"/>
      <c r="P88" s="82" t="s">
        <v>235</v>
      </c>
      <c r="Q88" s="77" t="s">
        <v>78</v>
      </c>
      <c r="R88" s="82">
        <f>+IFERROR(VLOOKUP(Q88,[14]DATOS!$E$2:$F$17,2,FALSE),"")</f>
        <v>15</v>
      </c>
      <c r="S88" s="310"/>
      <c r="T88" s="310"/>
      <c r="U88" s="310"/>
      <c r="V88" s="310"/>
      <c r="W88" s="310"/>
      <c r="X88" s="310"/>
      <c r="Y88" s="308"/>
      <c r="Z88" s="310"/>
      <c r="AA88" s="488"/>
      <c r="AB88" s="488"/>
      <c r="AC88" s="505"/>
      <c r="AD88" s="505"/>
      <c r="AE88" s="712"/>
      <c r="AF88" s="308"/>
      <c r="AG88" s="453"/>
      <c r="AH88" s="453"/>
      <c r="AI88" s="483"/>
      <c r="AJ88" s="443"/>
      <c r="AK88" s="444"/>
      <c r="AL88" s="444"/>
      <c r="AM88" s="443"/>
      <c r="AN88" s="305"/>
      <c r="AO88" s="585"/>
      <c r="AP88" s="546"/>
      <c r="AQ88" s="546"/>
      <c r="AR88" s="546"/>
      <c r="AS88" s="546"/>
      <c r="AT88" s="546"/>
      <c r="AU88" s="546"/>
      <c r="AV88" s="546"/>
      <c r="AW88" s="546"/>
      <c r="AX88" s="546"/>
      <c r="AY88" s="546"/>
      <c r="AZ88" s="549"/>
      <c r="BA88" s="552"/>
      <c r="BB88" s="579"/>
      <c r="BC88" s="579"/>
      <c r="BD88" s="579"/>
      <c r="BE88" s="582"/>
    </row>
    <row r="89" spans="1:57" ht="37.5" customHeight="1" thickBot="1">
      <c r="A89" s="308"/>
      <c r="B89" s="932"/>
      <c r="C89" s="308"/>
      <c r="D89" s="558"/>
      <c r="E89" s="308"/>
      <c r="F89" s="308"/>
      <c r="G89" s="576"/>
      <c r="H89" s="85" t="s">
        <v>244</v>
      </c>
      <c r="I89" s="167" t="s">
        <v>68</v>
      </c>
      <c r="J89" s="495"/>
      <c r="K89" s="302"/>
      <c r="L89" s="453"/>
      <c r="M89" s="483"/>
      <c r="N89" s="328"/>
      <c r="O89" s="308"/>
      <c r="P89" s="82" t="s">
        <v>233</v>
      </c>
      <c r="Q89" s="77" t="s">
        <v>80</v>
      </c>
      <c r="R89" s="82">
        <f>+IFERROR(VLOOKUP(Q89,[14]DATOS!$E$2:$F$17,2,FALSE),"")</f>
        <v>15</v>
      </c>
      <c r="S89" s="310"/>
      <c r="T89" s="310"/>
      <c r="U89" s="310"/>
      <c r="V89" s="310"/>
      <c r="W89" s="310"/>
      <c r="X89" s="310"/>
      <c r="Y89" s="308"/>
      <c r="Z89" s="310"/>
      <c r="AA89" s="488"/>
      <c r="AB89" s="488"/>
      <c r="AC89" s="505"/>
      <c r="AD89" s="505"/>
      <c r="AE89" s="712"/>
      <c r="AF89" s="308"/>
      <c r="AG89" s="453"/>
      <c r="AH89" s="453"/>
      <c r="AI89" s="483"/>
      <c r="AJ89" s="443"/>
      <c r="AK89" s="444"/>
      <c r="AL89" s="444"/>
      <c r="AM89" s="443"/>
      <c r="AN89" s="305"/>
      <c r="AO89" s="585"/>
      <c r="AP89" s="546"/>
      <c r="AQ89" s="546"/>
      <c r="AR89" s="546"/>
      <c r="AS89" s="546"/>
      <c r="AT89" s="546"/>
      <c r="AU89" s="546"/>
      <c r="AV89" s="546"/>
      <c r="AW89" s="546"/>
      <c r="AX89" s="546"/>
      <c r="AY89" s="546"/>
      <c r="AZ89" s="549"/>
      <c r="BA89" s="552"/>
      <c r="BB89" s="579"/>
      <c r="BC89" s="579"/>
      <c r="BD89" s="579"/>
      <c r="BE89" s="582"/>
    </row>
    <row r="90" spans="1:57" ht="37.5" customHeight="1" thickBot="1">
      <c r="A90" s="308"/>
      <c r="B90" s="932"/>
      <c r="C90" s="308"/>
      <c r="D90" s="558"/>
      <c r="E90" s="308"/>
      <c r="F90" s="308"/>
      <c r="G90" s="576"/>
      <c r="H90" s="85" t="s">
        <v>243</v>
      </c>
      <c r="I90" s="167" t="s">
        <v>68</v>
      </c>
      <c r="J90" s="495"/>
      <c r="K90" s="302"/>
      <c r="L90" s="453"/>
      <c r="M90" s="483"/>
      <c r="N90" s="328"/>
      <c r="O90" s="308"/>
      <c r="P90" s="82" t="s">
        <v>231</v>
      </c>
      <c r="Q90" s="77" t="s">
        <v>82</v>
      </c>
      <c r="R90" s="82">
        <f>+IFERROR(VLOOKUP(Q90,[14]DATOS!$E$2:$F$17,2,FALSE),"")</f>
        <v>15</v>
      </c>
      <c r="S90" s="310"/>
      <c r="T90" s="310"/>
      <c r="U90" s="310"/>
      <c r="V90" s="310"/>
      <c r="W90" s="310"/>
      <c r="X90" s="310"/>
      <c r="Y90" s="308"/>
      <c r="Z90" s="310"/>
      <c r="AA90" s="488"/>
      <c r="AB90" s="488"/>
      <c r="AC90" s="505"/>
      <c r="AD90" s="505"/>
      <c r="AE90" s="712"/>
      <c r="AF90" s="308"/>
      <c r="AG90" s="453"/>
      <c r="AH90" s="453"/>
      <c r="AI90" s="483"/>
      <c r="AJ90" s="443"/>
      <c r="AK90" s="444"/>
      <c r="AL90" s="444"/>
      <c r="AM90" s="443"/>
      <c r="AN90" s="305"/>
      <c r="AO90" s="585"/>
      <c r="AP90" s="546"/>
      <c r="AQ90" s="546"/>
      <c r="AR90" s="546"/>
      <c r="AS90" s="546"/>
      <c r="AT90" s="546"/>
      <c r="AU90" s="546"/>
      <c r="AV90" s="546"/>
      <c r="AW90" s="546"/>
      <c r="AX90" s="546"/>
      <c r="AY90" s="546"/>
      <c r="AZ90" s="549"/>
      <c r="BA90" s="552"/>
      <c r="BB90" s="579"/>
      <c r="BC90" s="579"/>
      <c r="BD90" s="579"/>
      <c r="BE90" s="582"/>
    </row>
    <row r="91" spans="1:57" ht="47.25" customHeight="1" thickBot="1">
      <c r="A91" s="308"/>
      <c r="B91" s="932"/>
      <c r="C91" s="308"/>
      <c r="D91" s="558"/>
      <c r="E91" s="308"/>
      <c r="F91" s="308"/>
      <c r="G91" s="576"/>
      <c r="H91" s="85" t="s">
        <v>242</v>
      </c>
      <c r="I91" s="167" t="s">
        <v>68</v>
      </c>
      <c r="J91" s="495"/>
      <c r="K91" s="302"/>
      <c r="L91" s="453"/>
      <c r="M91" s="483"/>
      <c r="N91" s="328"/>
      <c r="O91" s="308"/>
      <c r="P91" s="82" t="s">
        <v>229</v>
      </c>
      <c r="Q91" s="77" t="s">
        <v>85</v>
      </c>
      <c r="R91" s="82">
        <f>+IFERROR(VLOOKUP(Q91,[14]DATOS!$E$2:$F$17,2,FALSE),"")</f>
        <v>15</v>
      </c>
      <c r="S91" s="310"/>
      <c r="T91" s="310"/>
      <c r="U91" s="310"/>
      <c r="V91" s="310"/>
      <c r="W91" s="310"/>
      <c r="X91" s="310"/>
      <c r="Y91" s="308"/>
      <c r="Z91" s="310"/>
      <c r="AA91" s="488"/>
      <c r="AB91" s="488"/>
      <c r="AC91" s="505"/>
      <c r="AD91" s="505"/>
      <c r="AE91" s="712"/>
      <c r="AF91" s="308"/>
      <c r="AG91" s="453"/>
      <c r="AH91" s="453"/>
      <c r="AI91" s="483"/>
      <c r="AJ91" s="443"/>
      <c r="AK91" s="444"/>
      <c r="AL91" s="444"/>
      <c r="AM91" s="443"/>
      <c r="AN91" s="305"/>
      <c r="AO91" s="585"/>
      <c r="AP91" s="546"/>
      <c r="AQ91" s="546"/>
      <c r="AR91" s="546"/>
      <c r="AS91" s="546"/>
      <c r="AT91" s="546"/>
      <c r="AU91" s="546"/>
      <c r="AV91" s="546"/>
      <c r="AW91" s="546"/>
      <c r="AX91" s="546"/>
      <c r="AY91" s="546"/>
      <c r="AZ91" s="549"/>
      <c r="BA91" s="552"/>
      <c r="BB91" s="579"/>
      <c r="BC91" s="579"/>
      <c r="BD91" s="579"/>
      <c r="BE91" s="582"/>
    </row>
    <row r="92" spans="1:57" ht="56.25" customHeight="1" thickBot="1">
      <c r="A92" s="308"/>
      <c r="B92" s="932"/>
      <c r="C92" s="308"/>
      <c r="D92" s="558"/>
      <c r="E92" s="308"/>
      <c r="F92" s="308"/>
      <c r="G92" s="576"/>
      <c r="H92" s="85" t="s">
        <v>241</v>
      </c>
      <c r="I92" s="167" t="s">
        <v>68</v>
      </c>
      <c r="J92" s="495"/>
      <c r="K92" s="302"/>
      <c r="L92" s="453"/>
      <c r="M92" s="483"/>
      <c r="N92" s="328"/>
      <c r="O92" s="308"/>
      <c r="P92" s="82" t="s">
        <v>228</v>
      </c>
      <c r="Q92" s="77" t="s">
        <v>98</v>
      </c>
      <c r="R92" s="82">
        <f>+IFERROR(VLOOKUP(Q92,[14]DATOS!$E$2:$F$17,2,FALSE),"")</f>
        <v>15</v>
      </c>
      <c r="S92" s="310"/>
      <c r="T92" s="310"/>
      <c r="U92" s="310"/>
      <c r="V92" s="310"/>
      <c r="W92" s="310"/>
      <c r="X92" s="310"/>
      <c r="Y92" s="308"/>
      <c r="Z92" s="310"/>
      <c r="AA92" s="488"/>
      <c r="AB92" s="488"/>
      <c r="AC92" s="505"/>
      <c r="AD92" s="505"/>
      <c r="AE92" s="712"/>
      <c r="AF92" s="308"/>
      <c r="AG92" s="453"/>
      <c r="AH92" s="453"/>
      <c r="AI92" s="483"/>
      <c r="AJ92" s="443"/>
      <c r="AK92" s="444"/>
      <c r="AL92" s="444"/>
      <c r="AM92" s="443"/>
      <c r="AN92" s="305"/>
      <c r="AO92" s="585"/>
      <c r="AP92" s="546"/>
      <c r="AQ92" s="546"/>
      <c r="AR92" s="546"/>
      <c r="AS92" s="546"/>
      <c r="AT92" s="546"/>
      <c r="AU92" s="546"/>
      <c r="AV92" s="546"/>
      <c r="AW92" s="546"/>
      <c r="AX92" s="546"/>
      <c r="AY92" s="546"/>
      <c r="AZ92" s="549"/>
      <c r="BA92" s="552"/>
      <c r="BB92" s="579"/>
      <c r="BC92" s="579"/>
      <c r="BD92" s="579"/>
      <c r="BE92" s="582"/>
    </row>
    <row r="93" spans="1:57" ht="51.75" customHeight="1" thickBot="1">
      <c r="A93" s="308"/>
      <c r="B93" s="932"/>
      <c r="C93" s="308"/>
      <c r="D93" s="558"/>
      <c r="E93" s="308"/>
      <c r="F93" s="308"/>
      <c r="G93" s="576"/>
      <c r="H93" s="85" t="s">
        <v>240</v>
      </c>
      <c r="I93" s="167" t="s">
        <v>68</v>
      </c>
      <c r="J93" s="495"/>
      <c r="K93" s="302"/>
      <c r="L93" s="453"/>
      <c r="M93" s="483"/>
      <c r="N93" s="328"/>
      <c r="O93" s="308"/>
      <c r="P93" s="82" t="s">
        <v>226</v>
      </c>
      <c r="Q93" s="82" t="s">
        <v>87</v>
      </c>
      <c r="R93" s="82">
        <f>+IFERROR(VLOOKUP(Q93,[14]DATOS!$E$2:$F$17,2,FALSE),"")</f>
        <v>10</v>
      </c>
      <c r="S93" s="310"/>
      <c r="T93" s="310"/>
      <c r="U93" s="310"/>
      <c r="V93" s="310"/>
      <c r="W93" s="310"/>
      <c r="X93" s="310"/>
      <c r="Y93" s="308"/>
      <c r="Z93" s="310"/>
      <c r="AA93" s="488"/>
      <c r="AB93" s="488"/>
      <c r="AC93" s="505"/>
      <c r="AD93" s="505"/>
      <c r="AE93" s="712"/>
      <c r="AF93" s="308"/>
      <c r="AG93" s="453"/>
      <c r="AH93" s="453"/>
      <c r="AI93" s="483"/>
      <c r="AJ93" s="443"/>
      <c r="AK93" s="444"/>
      <c r="AL93" s="444"/>
      <c r="AM93" s="443"/>
      <c r="AN93" s="305"/>
      <c r="AO93" s="585"/>
      <c r="AP93" s="546"/>
      <c r="AQ93" s="546"/>
      <c r="AR93" s="546"/>
      <c r="AS93" s="546"/>
      <c r="AT93" s="546"/>
      <c r="AU93" s="546"/>
      <c r="AV93" s="546"/>
      <c r="AW93" s="546"/>
      <c r="AX93" s="546"/>
      <c r="AY93" s="546"/>
      <c r="AZ93" s="549"/>
      <c r="BA93" s="552"/>
      <c r="BB93" s="579"/>
      <c r="BC93" s="579"/>
      <c r="BD93" s="579"/>
      <c r="BE93" s="582"/>
    </row>
    <row r="94" spans="1:57" ht="68.25" customHeight="1" thickBot="1">
      <c r="A94" s="308"/>
      <c r="B94" s="932"/>
      <c r="C94" s="308"/>
      <c r="D94" s="558"/>
      <c r="E94" s="308"/>
      <c r="F94" s="308"/>
      <c r="G94" s="576"/>
      <c r="H94" s="85" t="s">
        <v>239</v>
      </c>
      <c r="I94" s="167" t="s">
        <v>68</v>
      </c>
      <c r="J94" s="495"/>
      <c r="K94" s="302"/>
      <c r="L94" s="453"/>
      <c r="M94" s="483"/>
      <c r="N94" s="328"/>
      <c r="O94" s="308"/>
      <c r="P94" s="82"/>
      <c r="Q94" s="82"/>
      <c r="R94" s="82"/>
      <c r="S94" s="310"/>
      <c r="T94" s="310"/>
      <c r="U94" s="310"/>
      <c r="V94" s="310"/>
      <c r="W94" s="310"/>
      <c r="X94" s="310"/>
      <c r="Y94" s="308"/>
      <c r="Z94" s="310"/>
      <c r="AA94" s="488"/>
      <c r="AB94" s="488"/>
      <c r="AC94" s="505"/>
      <c r="AD94" s="505"/>
      <c r="AE94" s="712"/>
      <c r="AF94" s="308"/>
      <c r="AG94" s="453"/>
      <c r="AH94" s="453"/>
      <c r="AI94" s="483"/>
      <c r="AJ94" s="443"/>
      <c r="AK94" s="444"/>
      <c r="AL94" s="444"/>
      <c r="AM94" s="443"/>
      <c r="AN94" s="305"/>
      <c r="AO94" s="586"/>
      <c r="AP94" s="547"/>
      <c r="AQ94" s="547"/>
      <c r="AR94" s="547"/>
      <c r="AS94" s="547"/>
      <c r="AT94" s="547"/>
      <c r="AU94" s="547"/>
      <c r="AV94" s="547"/>
      <c r="AW94" s="547"/>
      <c r="AX94" s="547"/>
      <c r="AY94" s="547"/>
      <c r="AZ94" s="550"/>
      <c r="BA94" s="553"/>
      <c r="BB94" s="580"/>
      <c r="BC94" s="580"/>
      <c r="BD94" s="580"/>
      <c r="BE94" s="583"/>
    </row>
    <row r="95" spans="1:57" ht="37.5" customHeight="1" thickBot="1">
      <c r="A95" s="308"/>
      <c r="B95" s="932"/>
      <c r="C95" s="308"/>
      <c r="D95" s="558"/>
      <c r="E95" s="308"/>
      <c r="F95" s="308"/>
      <c r="G95" s="576"/>
      <c r="H95" s="85" t="s">
        <v>238</v>
      </c>
      <c r="I95" s="167" t="s">
        <v>68</v>
      </c>
      <c r="J95" s="495"/>
      <c r="K95" s="302"/>
      <c r="L95" s="453"/>
      <c r="M95" s="483"/>
      <c r="N95" s="328" t="s">
        <v>441</v>
      </c>
      <c r="O95" s="308" t="s">
        <v>65</v>
      </c>
      <c r="P95" s="82" t="s">
        <v>237</v>
      </c>
      <c r="Q95" s="77" t="s">
        <v>76</v>
      </c>
      <c r="R95" s="82">
        <f>+IFERROR(VLOOKUP(Q95,[14]DATOS!$E$2:$F$17,2,FALSE),"")</f>
        <v>15</v>
      </c>
      <c r="S95" s="310">
        <f>SUM(R95:R104)</f>
        <v>100</v>
      </c>
      <c r="T95" s="310" t="str">
        <f>+IF(AND(S95&lt;=100,S95&gt;=96),"Fuerte",IF(AND(S95&lt;=95,S95&gt;=86),"Moderado",IF(AND(S95&lt;=85,J95&gt;=0),"Débil"," ")))</f>
        <v>Fuerte</v>
      </c>
      <c r="U95" s="310" t="s">
        <v>90</v>
      </c>
      <c r="V95" s="310"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310">
        <f>IF(V95="Fuerte",100,IF(V95="Moderado",50,IF(V95="Débil",0)))</f>
        <v>100</v>
      </c>
      <c r="X95" s="310"/>
      <c r="Y95" s="308" t="s">
        <v>440</v>
      </c>
      <c r="Z95" s="862" t="s">
        <v>264</v>
      </c>
      <c r="AA95" s="308" t="s">
        <v>439</v>
      </c>
      <c r="AB95" s="488"/>
      <c r="AC95" s="505"/>
      <c r="AD95" s="505"/>
      <c r="AE95" s="712"/>
      <c r="AF95" s="308"/>
      <c r="AG95" s="453"/>
      <c r="AH95" s="453"/>
      <c r="AI95" s="483"/>
      <c r="AJ95" s="443"/>
      <c r="AK95" s="444"/>
      <c r="AL95" s="444"/>
      <c r="AM95" s="443"/>
      <c r="AN95" s="305"/>
      <c r="AO95" s="572"/>
      <c r="AP95" s="310"/>
      <c r="AQ95" s="310"/>
      <c r="AR95" s="310"/>
      <c r="AS95" s="310"/>
      <c r="AT95" s="310"/>
      <c r="AU95" s="310"/>
      <c r="AV95" s="310"/>
      <c r="AW95" s="310"/>
      <c r="AX95" s="310"/>
      <c r="AY95" s="310"/>
      <c r="AZ95" s="357"/>
      <c r="BA95" s="363"/>
      <c r="BB95" s="359"/>
      <c r="BC95" s="359"/>
      <c r="BD95" s="359"/>
      <c r="BE95" s="571"/>
    </row>
    <row r="96" spans="1:57" ht="37.5" customHeight="1" thickBot="1">
      <c r="A96" s="308"/>
      <c r="B96" s="932"/>
      <c r="C96" s="308"/>
      <c r="D96" s="558"/>
      <c r="E96" s="308"/>
      <c r="F96" s="308"/>
      <c r="G96" s="576"/>
      <c r="H96" s="85" t="s">
        <v>236</v>
      </c>
      <c r="I96" s="167" t="s">
        <v>68</v>
      </c>
      <c r="J96" s="495"/>
      <c r="K96" s="302"/>
      <c r="L96" s="453"/>
      <c r="M96" s="483"/>
      <c r="N96" s="328"/>
      <c r="O96" s="308"/>
      <c r="P96" s="82" t="s">
        <v>235</v>
      </c>
      <c r="Q96" s="77" t="s">
        <v>78</v>
      </c>
      <c r="R96" s="82">
        <f>+IFERROR(VLOOKUP(Q96,[14]DATOS!$E$2:$F$17,2,FALSE),"")</f>
        <v>15</v>
      </c>
      <c r="S96" s="310"/>
      <c r="T96" s="310"/>
      <c r="U96" s="310"/>
      <c r="V96" s="310"/>
      <c r="W96" s="310"/>
      <c r="X96" s="310"/>
      <c r="Y96" s="308"/>
      <c r="Z96" s="310"/>
      <c r="AA96" s="308"/>
      <c r="AB96" s="488"/>
      <c r="AC96" s="505"/>
      <c r="AD96" s="505"/>
      <c r="AE96" s="712"/>
      <c r="AF96" s="308"/>
      <c r="AG96" s="453"/>
      <c r="AH96" s="453"/>
      <c r="AI96" s="483"/>
      <c r="AJ96" s="443"/>
      <c r="AK96" s="444"/>
      <c r="AL96" s="444"/>
      <c r="AM96" s="443"/>
      <c r="AN96" s="305"/>
      <c r="AO96" s="572"/>
      <c r="AP96" s="310"/>
      <c r="AQ96" s="310"/>
      <c r="AR96" s="310"/>
      <c r="AS96" s="310"/>
      <c r="AT96" s="310"/>
      <c r="AU96" s="310"/>
      <c r="AV96" s="310"/>
      <c r="AW96" s="310"/>
      <c r="AX96" s="310"/>
      <c r="AY96" s="310"/>
      <c r="AZ96" s="357"/>
      <c r="BA96" s="363"/>
      <c r="BB96" s="359"/>
      <c r="BC96" s="359"/>
      <c r="BD96" s="359"/>
      <c r="BE96" s="571"/>
    </row>
    <row r="97" spans="1:57" ht="37.5" customHeight="1" thickBot="1">
      <c r="A97" s="308"/>
      <c r="B97" s="932"/>
      <c r="C97" s="308"/>
      <c r="D97" s="558"/>
      <c r="E97" s="308"/>
      <c r="F97" s="308"/>
      <c r="G97" s="576"/>
      <c r="H97" s="85" t="s">
        <v>234</v>
      </c>
      <c r="I97" s="167" t="s">
        <v>68</v>
      </c>
      <c r="J97" s="495"/>
      <c r="K97" s="302"/>
      <c r="L97" s="453"/>
      <c r="M97" s="483"/>
      <c r="N97" s="328"/>
      <c r="O97" s="308"/>
      <c r="P97" s="82" t="s">
        <v>233</v>
      </c>
      <c r="Q97" s="77" t="s">
        <v>80</v>
      </c>
      <c r="R97" s="82">
        <f>+IFERROR(VLOOKUP(Q97,[14]DATOS!$E$2:$F$17,2,FALSE),"")</f>
        <v>15</v>
      </c>
      <c r="S97" s="310"/>
      <c r="T97" s="310"/>
      <c r="U97" s="310"/>
      <c r="V97" s="310"/>
      <c r="W97" s="310"/>
      <c r="X97" s="310"/>
      <c r="Y97" s="308"/>
      <c r="Z97" s="310"/>
      <c r="AA97" s="308"/>
      <c r="AB97" s="488"/>
      <c r="AC97" s="505"/>
      <c r="AD97" s="505"/>
      <c r="AE97" s="712"/>
      <c r="AF97" s="308"/>
      <c r="AG97" s="453"/>
      <c r="AH97" s="453"/>
      <c r="AI97" s="483"/>
      <c r="AJ97" s="443"/>
      <c r="AK97" s="444"/>
      <c r="AL97" s="444"/>
      <c r="AM97" s="443"/>
      <c r="AN97" s="305"/>
      <c r="AO97" s="572"/>
      <c r="AP97" s="310"/>
      <c r="AQ97" s="310"/>
      <c r="AR97" s="310"/>
      <c r="AS97" s="310"/>
      <c r="AT97" s="310"/>
      <c r="AU97" s="310"/>
      <c r="AV97" s="310"/>
      <c r="AW97" s="310"/>
      <c r="AX97" s="310"/>
      <c r="AY97" s="310"/>
      <c r="AZ97" s="357"/>
      <c r="BA97" s="363"/>
      <c r="BB97" s="359"/>
      <c r="BC97" s="359"/>
      <c r="BD97" s="359"/>
      <c r="BE97" s="571"/>
    </row>
    <row r="98" spans="1:57" ht="37.5" customHeight="1" thickBot="1">
      <c r="A98" s="308"/>
      <c r="B98" s="932"/>
      <c r="C98" s="308"/>
      <c r="D98" s="558"/>
      <c r="E98" s="308"/>
      <c r="F98" s="308"/>
      <c r="G98" s="576"/>
      <c r="H98" s="85" t="s">
        <v>232</v>
      </c>
      <c r="I98" s="167" t="s">
        <v>68</v>
      </c>
      <c r="J98" s="495"/>
      <c r="K98" s="302"/>
      <c r="L98" s="453"/>
      <c r="M98" s="483"/>
      <c r="N98" s="328"/>
      <c r="O98" s="308"/>
      <c r="P98" s="82" t="s">
        <v>231</v>
      </c>
      <c r="Q98" s="77" t="s">
        <v>82</v>
      </c>
      <c r="R98" s="82">
        <f>+IFERROR(VLOOKUP(Q98,[14]DATOS!$E$2:$F$17,2,FALSE),"")</f>
        <v>15</v>
      </c>
      <c r="S98" s="310"/>
      <c r="T98" s="310"/>
      <c r="U98" s="310"/>
      <c r="V98" s="310"/>
      <c r="W98" s="310"/>
      <c r="X98" s="310"/>
      <c r="Y98" s="308"/>
      <c r="Z98" s="310"/>
      <c r="AA98" s="308"/>
      <c r="AB98" s="488"/>
      <c r="AC98" s="505"/>
      <c r="AD98" s="505"/>
      <c r="AE98" s="712"/>
      <c r="AF98" s="308"/>
      <c r="AG98" s="453"/>
      <c r="AH98" s="453"/>
      <c r="AI98" s="483"/>
      <c r="AJ98" s="443"/>
      <c r="AK98" s="444"/>
      <c r="AL98" s="444"/>
      <c r="AM98" s="443"/>
      <c r="AN98" s="305"/>
      <c r="AO98" s="572"/>
      <c r="AP98" s="310"/>
      <c r="AQ98" s="310"/>
      <c r="AR98" s="310"/>
      <c r="AS98" s="310"/>
      <c r="AT98" s="310"/>
      <c r="AU98" s="310"/>
      <c r="AV98" s="310"/>
      <c r="AW98" s="310"/>
      <c r="AX98" s="310"/>
      <c r="AY98" s="310"/>
      <c r="AZ98" s="357"/>
      <c r="BA98" s="363"/>
      <c r="BB98" s="359"/>
      <c r="BC98" s="359"/>
      <c r="BD98" s="359"/>
      <c r="BE98" s="571"/>
    </row>
    <row r="99" spans="1:57" ht="18.75" customHeight="1" thickBot="1">
      <c r="A99" s="308"/>
      <c r="B99" s="932"/>
      <c r="C99" s="308"/>
      <c r="D99" s="558"/>
      <c r="E99" s="308"/>
      <c r="F99" s="308"/>
      <c r="G99" s="576"/>
      <c r="H99" s="466" t="s">
        <v>230</v>
      </c>
      <c r="I99" s="167" t="s">
        <v>68</v>
      </c>
      <c r="J99" s="495"/>
      <c r="K99" s="302"/>
      <c r="L99" s="453"/>
      <c r="M99" s="483"/>
      <c r="N99" s="328"/>
      <c r="O99" s="308"/>
      <c r="P99" s="82" t="s">
        <v>229</v>
      </c>
      <c r="Q99" s="77" t="s">
        <v>85</v>
      </c>
      <c r="R99" s="82">
        <f>+IFERROR(VLOOKUP(Q99,[14]DATOS!$E$2:$F$17,2,FALSE),"")</f>
        <v>15</v>
      </c>
      <c r="S99" s="310"/>
      <c r="T99" s="310"/>
      <c r="U99" s="310"/>
      <c r="V99" s="310"/>
      <c r="W99" s="310"/>
      <c r="X99" s="310"/>
      <c r="Y99" s="308"/>
      <c r="Z99" s="310"/>
      <c r="AA99" s="308"/>
      <c r="AB99" s="488"/>
      <c r="AC99" s="505"/>
      <c r="AD99" s="505"/>
      <c r="AE99" s="712"/>
      <c r="AF99" s="308"/>
      <c r="AG99" s="453"/>
      <c r="AH99" s="453"/>
      <c r="AI99" s="483"/>
      <c r="AJ99" s="443"/>
      <c r="AK99" s="444"/>
      <c r="AL99" s="444"/>
      <c r="AM99" s="443"/>
      <c r="AN99" s="305"/>
      <c r="AO99" s="572"/>
      <c r="AP99" s="310"/>
      <c r="AQ99" s="310"/>
      <c r="AR99" s="310"/>
      <c r="AS99" s="310"/>
      <c r="AT99" s="310"/>
      <c r="AU99" s="310"/>
      <c r="AV99" s="310"/>
      <c r="AW99" s="310"/>
      <c r="AX99" s="310"/>
      <c r="AY99" s="310"/>
      <c r="AZ99" s="357"/>
      <c r="BA99" s="363"/>
      <c r="BB99" s="359"/>
      <c r="BC99" s="359"/>
      <c r="BD99" s="359"/>
      <c r="BE99" s="571"/>
    </row>
    <row r="100" spans="1:57" ht="45.75" customHeight="1" thickBot="1">
      <c r="A100" s="308"/>
      <c r="B100" s="932"/>
      <c r="C100" s="308"/>
      <c r="D100" s="558"/>
      <c r="E100" s="308"/>
      <c r="F100" s="308"/>
      <c r="G100" s="576"/>
      <c r="H100" s="466"/>
      <c r="I100" s="167" t="s">
        <v>68</v>
      </c>
      <c r="J100" s="495"/>
      <c r="K100" s="302"/>
      <c r="L100" s="453"/>
      <c r="M100" s="483"/>
      <c r="N100" s="328"/>
      <c r="O100" s="308"/>
      <c r="P100" s="82" t="s">
        <v>228</v>
      </c>
      <c r="Q100" s="77" t="s">
        <v>98</v>
      </c>
      <c r="R100" s="82">
        <f>+IFERROR(VLOOKUP(Q100,[14]DATOS!$E$2:$F$17,2,FALSE),"")</f>
        <v>15</v>
      </c>
      <c r="S100" s="310"/>
      <c r="T100" s="310"/>
      <c r="U100" s="310"/>
      <c r="V100" s="310"/>
      <c r="W100" s="310"/>
      <c r="X100" s="310"/>
      <c r="Y100" s="308"/>
      <c r="Z100" s="310"/>
      <c r="AA100" s="308"/>
      <c r="AB100" s="488"/>
      <c r="AC100" s="505"/>
      <c r="AD100" s="505"/>
      <c r="AE100" s="712"/>
      <c r="AF100" s="308"/>
      <c r="AG100" s="453"/>
      <c r="AH100" s="453"/>
      <c r="AI100" s="483"/>
      <c r="AJ100" s="443"/>
      <c r="AK100" s="444"/>
      <c r="AL100" s="444"/>
      <c r="AM100" s="443"/>
      <c r="AN100" s="305"/>
      <c r="AO100" s="572"/>
      <c r="AP100" s="310"/>
      <c r="AQ100" s="310"/>
      <c r="AR100" s="310"/>
      <c r="AS100" s="310"/>
      <c r="AT100" s="310"/>
      <c r="AU100" s="310"/>
      <c r="AV100" s="310"/>
      <c r="AW100" s="310"/>
      <c r="AX100" s="310"/>
      <c r="AY100" s="310"/>
      <c r="AZ100" s="357"/>
      <c r="BA100" s="363"/>
      <c r="BB100" s="359"/>
      <c r="BC100" s="359"/>
      <c r="BD100" s="359"/>
      <c r="BE100" s="571"/>
    </row>
    <row r="101" spans="1:57" ht="27.75" customHeight="1" thickBot="1">
      <c r="A101" s="308"/>
      <c r="B101" s="932"/>
      <c r="C101" s="308"/>
      <c r="D101" s="558"/>
      <c r="E101" s="308"/>
      <c r="F101" s="308"/>
      <c r="G101" s="576"/>
      <c r="H101" s="466" t="s">
        <v>227</v>
      </c>
      <c r="I101" s="167" t="s">
        <v>68</v>
      </c>
      <c r="J101" s="495"/>
      <c r="K101" s="302"/>
      <c r="L101" s="453"/>
      <c r="M101" s="483"/>
      <c r="N101" s="328"/>
      <c r="O101" s="308"/>
      <c r="P101" s="82" t="s">
        <v>226</v>
      </c>
      <c r="Q101" s="82" t="s">
        <v>87</v>
      </c>
      <c r="R101" s="82">
        <f>+IFERROR(VLOOKUP(Q101,[14]DATOS!$E$2:$F$17,2,FALSE),"")</f>
        <v>10</v>
      </c>
      <c r="S101" s="310"/>
      <c r="T101" s="310"/>
      <c r="U101" s="310"/>
      <c r="V101" s="310"/>
      <c r="W101" s="310"/>
      <c r="X101" s="310"/>
      <c r="Y101" s="308"/>
      <c r="Z101" s="310"/>
      <c r="AA101" s="308"/>
      <c r="AB101" s="488"/>
      <c r="AC101" s="505"/>
      <c r="AD101" s="505"/>
      <c r="AE101" s="712"/>
      <c r="AF101" s="308"/>
      <c r="AG101" s="453"/>
      <c r="AH101" s="453"/>
      <c r="AI101" s="483"/>
      <c r="AJ101" s="443"/>
      <c r="AK101" s="444"/>
      <c r="AL101" s="444"/>
      <c r="AM101" s="443"/>
      <c r="AN101" s="305"/>
      <c r="AO101" s="572"/>
      <c r="AP101" s="310"/>
      <c r="AQ101" s="310"/>
      <c r="AR101" s="310"/>
      <c r="AS101" s="310"/>
      <c r="AT101" s="310"/>
      <c r="AU101" s="310"/>
      <c r="AV101" s="310"/>
      <c r="AW101" s="310"/>
      <c r="AX101" s="310"/>
      <c r="AY101" s="310"/>
      <c r="AZ101" s="357"/>
      <c r="BA101" s="363"/>
      <c r="BB101" s="359"/>
      <c r="BC101" s="359"/>
      <c r="BD101" s="359"/>
      <c r="BE101" s="571"/>
    </row>
    <row r="102" spans="1:57" ht="26.25" customHeight="1" thickBot="1">
      <c r="A102" s="308"/>
      <c r="B102" s="932"/>
      <c r="C102" s="308"/>
      <c r="D102" s="558"/>
      <c r="E102" s="308"/>
      <c r="F102" s="308"/>
      <c r="G102" s="576"/>
      <c r="H102" s="466"/>
      <c r="I102" s="167" t="s">
        <v>68</v>
      </c>
      <c r="J102" s="495"/>
      <c r="K102" s="302"/>
      <c r="L102" s="453"/>
      <c r="M102" s="483"/>
      <c r="N102" s="328"/>
      <c r="O102" s="308"/>
      <c r="P102" s="310"/>
      <c r="Q102" s="310"/>
      <c r="R102" s="310"/>
      <c r="S102" s="310"/>
      <c r="T102" s="310"/>
      <c r="U102" s="310"/>
      <c r="V102" s="310"/>
      <c r="W102" s="310"/>
      <c r="X102" s="310"/>
      <c r="Y102" s="308"/>
      <c r="Z102" s="310"/>
      <c r="AA102" s="308"/>
      <c r="AB102" s="488"/>
      <c r="AC102" s="505"/>
      <c r="AD102" s="505"/>
      <c r="AE102" s="712"/>
      <c r="AF102" s="308"/>
      <c r="AG102" s="453"/>
      <c r="AH102" s="453"/>
      <c r="AI102" s="483"/>
      <c r="AJ102" s="443"/>
      <c r="AK102" s="444"/>
      <c r="AL102" s="444"/>
      <c r="AM102" s="443"/>
      <c r="AN102" s="305"/>
      <c r="AO102" s="572"/>
      <c r="AP102" s="310"/>
      <c r="AQ102" s="310"/>
      <c r="AR102" s="310"/>
      <c r="AS102" s="310"/>
      <c r="AT102" s="310"/>
      <c r="AU102" s="310"/>
      <c r="AV102" s="310"/>
      <c r="AW102" s="310"/>
      <c r="AX102" s="310"/>
      <c r="AY102" s="310"/>
      <c r="AZ102" s="357"/>
      <c r="BA102" s="363"/>
      <c r="BB102" s="359"/>
      <c r="BC102" s="359"/>
      <c r="BD102" s="359"/>
      <c r="BE102" s="571"/>
    </row>
    <row r="103" spans="1:57" ht="18.75" customHeight="1" thickBot="1">
      <c r="A103" s="308"/>
      <c r="B103" s="932"/>
      <c r="C103" s="308"/>
      <c r="D103" s="558"/>
      <c r="E103" s="308"/>
      <c r="F103" s="308"/>
      <c r="G103" s="576"/>
      <c r="H103" s="466" t="s">
        <v>225</v>
      </c>
      <c r="I103" s="167" t="s">
        <v>68</v>
      </c>
      <c r="J103" s="495"/>
      <c r="K103" s="302"/>
      <c r="L103" s="453"/>
      <c r="M103" s="483"/>
      <c r="N103" s="328"/>
      <c r="O103" s="308"/>
      <c r="P103" s="310"/>
      <c r="Q103" s="310"/>
      <c r="R103" s="310"/>
      <c r="S103" s="310"/>
      <c r="T103" s="310"/>
      <c r="U103" s="310"/>
      <c r="V103" s="310"/>
      <c r="W103" s="310"/>
      <c r="X103" s="310"/>
      <c r="Y103" s="308"/>
      <c r="Z103" s="310"/>
      <c r="AA103" s="308"/>
      <c r="AB103" s="488"/>
      <c r="AC103" s="505"/>
      <c r="AD103" s="505"/>
      <c r="AE103" s="712"/>
      <c r="AF103" s="308"/>
      <c r="AG103" s="453"/>
      <c r="AH103" s="453"/>
      <c r="AI103" s="483"/>
      <c r="AJ103" s="443"/>
      <c r="AK103" s="444"/>
      <c r="AL103" s="444"/>
      <c r="AM103" s="443"/>
      <c r="AN103" s="305"/>
      <c r="AO103" s="572"/>
      <c r="AP103" s="310"/>
      <c r="AQ103" s="310"/>
      <c r="AR103" s="310"/>
      <c r="AS103" s="310"/>
      <c r="AT103" s="310"/>
      <c r="AU103" s="310"/>
      <c r="AV103" s="310"/>
      <c r="AW103" s="310"/>
      <c r="AX103" s="310"/>
      <c r="AY103" s="310"/>
      <c r="AZ103" s="357"/>
      <c r="BA103" s="363"/>
      <c r="BB103" s="359"/>
      <c r="BC103" s="359"/>
      <c r="BD103" s="359"/>
      <c r="BE103" s="571"/>
    </row>
    <row r="104" spans="1:57" ht="9.75" customHeight="1" thickBot="1">
      <c r="A104" s="308"/>
      <c r="B104" s="932"/>
      <c r="C104" s="308"/>
      <c r="D104" s="558"/>
      <c r="E104" s="308"/>
      <c r="F104" s="308"/>
      <c r="G104" s="576"/>
      <c r="H104" s="466"/>
      <c r="I104" s="167" t="s">
        <v>68</v>
      </c>
      <c r="J104" s="495"/>
      <c r="K104" s="302"/>
      <c r="L104" s="453"/>
      <c r="M104" s="483"/>
      <c r="N104" s="328"/>
      <c r="O104" s="308"/>
      <c r="P104" s="310"/>
      <c r="Q104" s="310"/>
      <c r="R104" s="310"/>
      <c r="S104" s="310"/>
      <c r="T104" s="310"/>
      <c r="U104" s="310"/>
      <c r="V104" s="310"/>
      <c r="W104" s="310"/>
      <c r="X104" s="310"/>
      <c r="Y104" s="308"/>
      <c r="Z104" s="310"/>
      <c r="AA104" s="308"/>
      <c r="AB104" s="488"/>
      <c r="AC104" s="505"/>
      <c r="AD104" s="505"/>
      <c r="AE104" s="712"/>
      <c r="AF104" s="308"/>
      <c r="AG104" s="453"/>
      <c r="AH104" s="453"/>
      <c r="AI104" s="483"/>
      <c r="AJ104" s="443"/>
      <c r="AK104" s="444"/>
      <c r="AL104" s="444"/>
      <c r="AM104" s="443"/>
      <c r="AN104" s="305"/>
      <c r="AO104" s="572"/>
      <c r="AP104" s="310"/>
      <c r="AQ104" s="310"/>
      <c r="AR104" s="310"/>
      <c r="AS104" s="310"/>
      <c r="AT104" s="310"/>
      <c r="AU104" s="310"/>
      <c r="AV104" s="310"/>
      <c r="AW104" s="310"/>
      <c r="AX104" s="310"/>
      <c r="AY104" s="310"/>
      <c r="AZ104" s="357"/>
      <c r="BA104" s="363"/>
      <c r="BB104" s="359"/>
      <c r="BC104" s="359"/>
      <c r="BD104" s="359"/>
      <c r="BE104" s="571"/>
    </row>
    <row r="105" spans="1:57" ht="18.75" customHeight="1" thickBot="1">
      <c r="A105" s="308"/>
      <c r="B105" s="932"/>
      <c r="C105" s="308"/>
      <c r="D105" s="558"/>
      <c r="E105" s="308"/>
      <c r="F105" s="308"/>
      <c r="G105" s="576"/>
      <c r="H105" s="466" t="s">
        <v>224</v>
      </c>
      <c r="I105" s="167" t="s">
        <v>68</v>
      </c>
      <c r="J105" s="495"/>
      <c r="K105" s="302"/>
      <c r="L105" s="453"/>
      <c r="M105" s="483"/>
      <c r="N105" s="328"/>
      <c r="O105" s="308"/>
      <c r="P105" s="310"/>
      <c r="Q105" s="310"/>
      <c r="R105" s="310"/>
      <c r="S105" s="310"/>
      <c r="T105" s="310"/>
      <c r="U105" s="310"/>
      <c r="V105" s="310"/>
      <c r="W105" s="310"/>
      <c r="X105" s="310"/>
      <c r="Y105" s="308"/>
      <c r="Z105" s="310"/>
      <c r="AA105" s="308"/>
      <c r="AB105" s="488"/>
      <c r="AC105" s="505"/>
      <c r="AD105" s="505"/>
      <c r="AE105" s="712"/>
      <c r="AF105" s="308"/>
      <c r="AG105" s="453"/>
      <c r="AH105" s="453"/>
      <c r="AI105" s="483"/>
      <c r="AJ105" s="443"/>
      <c r="AK105" s="444"/>
      <c r="AL105" s="444"/>
      <c r="AM105" s="443"/>
      <c r="AN105" s="305"/>
      <c r="AO105" s="572"/>
      <c r="AP105" s="310"/>
      <c r="AQ105" s="310"/>
      <c r="AR105" s="310"/>
      <c r="AS105" s="310"/>
      <c r="AT105" s="310"/>
      <c r="AU105" s="310"/>
      <c r="AV105" s="310"/>
      <c r="AW105" s="310"/>
      <c r="AX105" s="310"/>
      <c r="AY105" s="310"/>
      <c r="AZ105" s="357"/>
      <c r="BA105" s="363"/>
      <c r="BB105" s="359"/>
      <c r="BC105" s="359"/>
      <c r="BD105" s="359"/>
      <c r="BE105" s="571"/>
    </row>
    <row r="106" spans="1:57" ht="12.75" customHeight="1" thickBot="1">
      <c r="A106" s="308"/>
      <c r="B106" s="932"/>
      <c r="C106" s="308"/>
      <c r="D106" s="558"/>
      <c r="E106" s="308"/>
      <c r="F106" s="308"/>
      <c r="G106" s="576"/>
      <c r="H106" s="466"/>
      <c r="I106" s="167" t="s">
        <v>68</v>
      </c>
      <c r="J106" s="495"/>
      <c r="K106" s="302"/>
      <c r="L106" s="453"/>
      <c r="M106" s="483"/>
      <c r="N106" s="328"/>
      <c r="O106" s="308"/>
      <c r="P106" s="310"/>
      <c r="Q106" s="310"/>
      <c r="R106" s="310"/>
      <c r="S106" s="310"/>
      <c r="T106" s="310"/>
      <c r="U106" s="310"/>
      <c r="V106" s="310"/>
      <c r="W106" s="310"/>
      <c r="X106" s="310"/>
      <c r="Y106" s="308"/>
      <c r="Z106" s="310"/>
      <c r="AA106" s="308"/>
      <c r="AB106" s="488"/>
      <c r="AC106" s="505"/>
      <c r="AD106" s="505"/>
      <c r="AE106" s="712"/>
      <c r="AF106" s="308"/>
      <c r="AG106" s="453"/>
      <c r="AH106" s="453"/>
      <c r="AI106" s="483"/>
      <c r="AJ106" s="443"/>
      <c r="AK106" s="444"/>
      <c r="AL106" s="444"/>
      <c r="AM106" s="443"/>
      <c r="AN106" s="305"/>
      <c r="AO106" s="572"/>
      <c r="AP106" s="310"/>
      <c r="AQ106" s="310"/>
      <c r="AR106" s="310"/>
      <c r="AS106" s="310"/>
      <c r="AT106" s="310"/>
      <c r="AU106" s="310"/>
      <c r="AV106" s="310"/>
      <c r="AW106" s="310"/>
      <c r="AX106" s="310"/>
      <c r="AY106" s="310"/>
      <c r="AZ106" s="357"/>
      <c r="BA106" s="363"/>
      <c r="BB106" s="359"/>
      <c r="BC106" s="359"/>
      <c r="BD106" s="359"/>
      <c r="BE106" s="571"/>
    </row>
    <row r="107" spans="1:57" ht="18.75" customHeight="1" thickBot="1">
      <c r="A107" s="308"/>
      <c r="B107" s="932"/>
      <c r="C107" s="308"/>
      <c r="D107" s="558"/>
      <c r="E107" s="308"/>
      <c r="F107" s="308"/>
      <c r="G107" s="576"/>
      <c r="H107" s="466" t="s">
        <v>223</v>
      </c>
      <c r="I107" s="167" t="s">
        <v>68</v>
      </c>
      <c r="J107" s="495"/>
      <c r="K107" s="302"/>
      <c r="L107" s="453"/>
      <c r="M107" s="483"/>
      <c r="N107" s="328"/>
      <c r="O107" s="308"/>
      <c r="P107" s="310"/>
      <c r="Q107" s="310"/>
      <c r="R107" s="310"/>
      <c r="S107" s="310"/>
      <c r="T107" s="310"/>
      <c r="U107" s="310"/>
      <c r="V107" s="310"/>
      <c r="W107" s="310"/>
      <c r="X107" s="310"/>
      <c r="Y107" s="308"/>
      <c r="Z107" s="310"/>
      <c r="AA107" s="308"/>
      <c r="AB107" s="488"/>
      <c r="AC107" s="505"/>
      <c r="AD107" s="505"/>
      <c r="AE107" s="712"/>
      <c r="AF107" s="308"/>
      <c r="AG107" s="453"/>
      <c r="AH107" s="453"/>
      <c r="AI107" s="483"/>
      <c r="AJ107" s="443"/>
      <c r="AK107" s="444"/>
      <c r="AL107" s="444"/>
      <c r="AM107" s="443"/>
      <c r="AN107" s="305"/>
      <c r="AO107" s="572"/>
      <c r="AP107" s="310"/>
      <c r="AQ107" s="310"/>
      <c r="AR107" s="310"/>
      <c r="AS107" s="310"/>
      <c r="AT107" s="310"/>
      <c r="AU107" s="310"/>
      <c r="AV107" s="310"/>
      <c r="AW107" s="310"/>
      <c r="AX107" s="310"/>
      <c r="AY107" s="310"/>
      <c r="AZ107" s="357"/>
      <c r="BA107" s="363"/>
      <c r="BB107" s="359"/>
      <c r="BC107" s="359"/>
      <c r="BD107" s="359"/>
      <c r="BE107" s="571"/>
    </row>
    <row r="108" spans="1:57" ht="12.75" customHeight="1" thickBot="1">
      <c r="A108" s="308"/>
      <c r="B108" s="932"/>
      <c r="C108" s="308"/>
      <c r="D108" s="558"/>
      <c r="E108" s="308"/>
      <c r="F108" s="308"/>
      <c r="G108" s="576"/>
      <c r="H108" s="466"/>
      <c r="I108" s="167" t="s">
        <v>68</v>
      </c>
      <c r="J108" s="495"/>
      <c r="K108" s="302"/>
      <c r="L108" s="453"/>
      <c r="M108" s="483"/>
      <c r="N108" s="328"/>
      <c r="O108" s="308"/>
      <c r="P108" s="310"/>
      <c r="Q108" s="310"/>
      <c r="R108" s="310"/>
      <c r="S108" s="310"/>
      <c r="T108" s="310"/>
      <c r="U108" s="310"/>
      <c r="V108" s="310"/>
      <c r="W108" s="310"/>
      <c r="X108" s="310"/>
      <c r="Y108" s="308"/>
      <c r="Z108" s="310"/>
      <c r="AA108" s="308"/>
      <c r="AB108" s="488"/>
      <c r="AC108" s="505"/>
      <c r="AD108" s="505"/>
      <c r="AE108" s="712"/>
      <c r="AF108" s="308"/>
      <c r="AG108" s="453"/>
      <c r="AH108" s="453"/>
      <c r="AI108" s="483"/>
      <c r="AJ108" s="443"/>
      <c r="AK108" s="444"/>
      <c r="AL108" s="444"/>
      <c r="AM108" s="443"/>
      <c r="AN108" s="305"/>
      <c r="AO108" s="572"/>
      <c r="AP108" s="310"/>
      <c r="AQ108" s="310"/>
      <c r="AR108" s="310"/>
      <c r="AS108" s="310"/>
      <c r="AT108" s="310"/>
      <c r="AU108" s="310"/>
      <c r="AV108" s="310"/>
      <c r="AW108" s="310"/>
      <c r="AX108" s="310"/>
      <c r="AY108" s="310"/>
      <c r="AZ108" s="357"/>
      <c r="BA108" s="363"/>
      <c r="BB108" s="359"/>
      <c r="BC108" s="359"/>
      <c r="BD108" s="359"/>
      <c r="BE108" s="571"/>
    </row>
    <row r="109" spans="1:57" ht="14.25" customHeight="1" thickBot="1">
      <c r="A109" s="308"/>
      <c r="B109" s="932"/>
      <c r="C109" s="308"/>
      <c r="D109" s="558"/>
      <c r="E109" s="308"/>
      <c r="F109" s="308"/>
      <c r="G109" s="576"/>
      <c r="H109" s="466" t="s">
        <v>222</v>
      </c>
      <c r="I109" s="167" t="s">
        <v>68</v>
      </c>
      <c r="J109" s="495"/>
      <c r="K109" s="302"/>
      <c r="L109" s="453"/>
      <c r="M109" s="483"/>
      <c r="N109" s="328"/>
      <c r="O109" s="308"/>
      <c r="P109" s="310"/>
      <c r="Q109" s="310"/>
      <c r="R109" s="310"/>
      <c r="S109" s="310"/>
      <c r="T109" s="310"/>
      <c r="U109" s="310"/>
      <c r="V109" s="310"/>
      <c r="W109" s="310"/>
      <c r="X109" s="310"/>
      <c r="Y109" s="308"/>
      <c r="Z109" s="310"/>
      <c r="AA109" s="308"/>
      <c r="AB109" s="488"/>
      <c r="AC109" s="505"/>
      <c r="AD109" s="505"/>
      <c r="AE109" s="712"/>
      <c r="AF109" s="308"/>
      <c r="AG109" s="453"/>
      <c r="AH109" s="453"/>
      <c r="AI109" s="483"/>
      <c r="AJ109" s="443"/>
      <c r="AK109" s="444"/>
      <c r="AL109" s="444"/>
      <c r="AM109" s="443"/>
      <c r="AN109" s="305"/>
      <c r="AO109" s="572"/>
      <c r="AP109" s="310"/>
      <c r="AQ109" s="310"/>
      <c r="AR109" s="310"/>
      <c r="AS109" s="310"/>
      <c r="AT109" s="310"/>
      <c r="AU109" s="310"/>
      <c r="AV109" s="310"/>
      <c r="AW109" s="310"/>
      <c r="AX109" s="310"/>
      <c r="AY109" s="310"/>
      <c r="AZ109" s="357"/>
      <c r="BA109" s="363"/>
      <c r="BB109" s="359"/>
      <c r="BC109" s="359"/>
      <c r="BD109" s="359"/>
      <c r="BE109" s="571"/>
    </row>
    <row r="110" spans="1:57" ht="13.5" customHeight="1" thickBot="1">
      <c r="A110" s="308"/>
      <c r="B110" s="932"/>
      <c r="C110" s="308"/>
      <c r="D110" s="558"/>
      <c r="E110" s="308"/>
      <c r="F110" s="308"/>
      <c r="G110" s="576"/>
      <c r="H110" s="466"/>
      <c r="I110" s="167" t="s">
        <v>68</v>
      </c>
      <c r="J110" s="495"/>
      <c r="K110" s="302"/>
      <c r="L110" s="453"/>
      <c r="M110" s="483"/>
      <c r="N110" s="328"/>
      <c r="O110" s="308"/>
      <c r="P110" s="310"/>
      <c r="Q110" s="310"/>
      <c r="R110" s="310"/>
      <c r="S110" s="310"/>
      <c r="T110" s="310"/>
      <c r="U110" s="310"/>
      <c r="V110" s="310"/>
      <c r="W110" s="310"/>
      <c r="X110" s="310"/>
      <c r="Y110" s="308"/>
      <c r="Z110" s="310"/>
      <c r="AA110" s="308"/>
      <c r="AB110" s="488"/>
      <c r="AC110" s="505"/>
      <c r="AD110" s="505"/>
      <c r="AE110" s="712"/>
      <c r="AF110" s="308"/>
      <c r="AG110" s="453"/>
      <c r="AH110" s="453"/>
      <c r="AI110" s="483"/>
      <c r="AJ110" s="443"/>
      <c r="AK110" s="444"/>
      <c r="AL110" s="444"/>
      <c r="AM110" s="443"/>
      <c r="AN110" s="305"/>
      <c r="AO110" s="572"/>
      <c r="AP110" s="310"/>
      <c r="AQ110" s="310"/>
      <c r="AR110" s="310"/>
      <c r="AS110" s="310"/>
      <c r="AT110" s="310"/>
      <c r="AU110" s="310"/>
      <c r="AV110" s="310"/>
      <c r="AW110" s="310"/>
      <c r="AX110" s="310"/>
      <c r="AY110" s="310"/>
      <c r="AZ110" s="357"/>
      <c r="BA110" s="363"/>
      <c r="BB110" s="359"/>
      <c r="BC110" s="359"/>
      <c r="BD110" s="359"/>
      <c r="BE110" s="571"/>
    </row>
    <row r="111" spans="1:57" ht="18.75" customHeight="1" thickBot="1">
      <c r="A111" s="308"/>
      <c r="B111" s="932"/>
      <c r="C111" s="308"/>
      <c r="D111" s="558"/>
      <c r="E111" s="308"/>
      <c r="F111" s="308"/>
      <c r="G111" s="576"/>
      <c r="H111" s="466" t="s">
        <v>221</v>
      </c>
      <c r="I111" s="167" t="s">
        <v>68</v>
      </c>
      <c r="J111" s="495"/>
      <c r="K111" s="302"/>
      <c r="L111" s="453"/>
      <c r="M111" s="483"/>
      <c r="N111" s="328"/>
      <c r="O111" s="308"/>
      <c r="P111" s="310"/>
      <c r="Q111" s="310"/>
      <c r="R111" s="310"/>
      <c r="S111" s="310"/>
      <c r="T111" s="310"/>
      <c r="U111" s="310"/>
      <c r="V111" s="310"/>
      <c r="W111" s="310"/>
      <c r="X111" s="310"/>
      <c r="Y111" s="308"/>
      <c r="Z111" s="310"/>
      <c r="AA111" s="308"/>
      <c r="AB111" s="488"/>
      <c r="AC111" s="505"/>
      <c r="AD111" s="505"/>
      <c r="AE111" s="712"/>
      <c r="AF111" s="308"/>
      <c r="AG111" s="453"/>
      <c r="AH111" s="453"/>
      <c r="AI111" s="483"/>
      <c r="AJ111" s="443"/>
      <c r="AK111" s="444"/>
      <c r="AL111" s="444"/>
      <c r="AM111" s="443"/>
      <c r="AN111" s="305"/>
      <c r="AO111" s="572"/>
      <c r="AP111" s="310"/>
      <c r="AQ111" s="310"/>
      <c r="AR111" s="310"/>
      <c r="AS111" s="310"/>
      <c r="AT111" s="310"/>
      <c r="AU111" s="310"/>
      <c r="AV111" s="310"/>
      <c r="AW111" s="310"/>
      <c r="AX111" s="310"/>
      <c r="AY111" s="310"/>
      <c r="AZ111" s="357"/>
      <c r="BA111" s="363"/>
      <c r="BB111" s="359"/>
      <c r="BC111" s="359"/>
      <c r="BD111" s="359"/>
      <c r="BE111" s="571"/>
    </row>
    <row r="112" spans="1:57" ht="15.75" customHeight="1" thickBot="1">
      <c r="A112" s="308"/>
      <c r="B112" s="933"/>
      <c r="C112" s="308"/>
      <c r="D112" s="559"/>
      <c r="E112" s="308"/>
      <c r="F112" s="308"/>
      <c r="G112" s="577"/>
      <c r="H112" s="466"/>
      <c r="I112" s="167" t="s">
        <v>68</v>
      </c>
      <c r="J112" s="603"/>
      <c r="K112" s="302"/>
      <c r="L112" s="500"/>
      <c r="M112" s="607"/>
      <c r="N112" s="328"/>
      <c r="O112" s="308"/>
      <c r="P112" s="310"/>
      <c r="Q112" s="310"/>
      <c r="R112" s="310"/>
      <c r="S112" s="310"/>
      <c r="T112" s="310"/>
      <c r="U112" s="310"/>
      <c r="V112" s="310"/>
      <c r="W112" s="310"/>
      <c r="X112" s="310"/>
      <c r="Y112" s="308"/>
      <c r="Z112" s="310"/>
      <c r="AA112" s="308"/>
      <c r="AB112" s="488"/>
      <c r="AC112" s="506"/>
      <c r="AD112" s="506"/>
      <c r="AE112" s="713"/>
      <c r="AF112" s="308"/>
      <c r="AG112" s="500"/>
      <c r="AH112" s="500"/>
      <c r="AI112" s="607"/>
      <c r="AJ112" s="443"/>
      <c r="AK112" s="444"/>
      <c r="AL112" s="444"/>
      <c r="AM112" s="443"/>
      <c r="AN112" s="305"/>
      <c r="AO112" s="573"/>
      <c r="AP112" s="311"/>
      <c r="AQ112" s="311"/>
      <c r="AR112" s="311"/>
      <c r="AS112" s="311"/>
      <c r="AT112" s="311"/>
      <c r="AU112" s="311"/>
      <c r="AV112" s="311"/>
      <c r="AW112" s="311"/>
      <c r="AX112" s="311"/>
      <c r="AY112" s="311"/>
      <c r="AZ112" s="364"/>
      <c r="BA112" s="365"/>
      <c r="BB112" s="366"/>
      <c r="BC112" s="366"/>
      <c r="BD112" s="366"/>
      <c r="BE112" s="574"/>
    </row>
    <row r="113" spans="1:57" s="102" customFormat="1" ht="36.75" customHeight="1" thickBot="1">
      <c r="A113" s="536">
        <v>5</v>
      </c>
      <c r="B113" s="934" t="s">
        <v>566</v>
      </c>
      <c r="C113" s="502" t="s">
        <v>438</v>
      </c>
      <c r="D113" s="557" t="s">
        <v>32</v>
      </c>
      <c r="E113" s="507" t="s">
        <v>437</v>
      </c>
      <c r="F113" s="502" t="s">
        <v>436</v>
      </c>
      <c r="G113" s="507" t="s">
        <v>100</v>
      </c>
      <c r="H113" s="503" t="s">
        <v>252</v>
      </c>
      <c r="I113" s="167" t="s">
        <v>68</v>
      </c>
      <c r="J113" s="562">
        <f>COUNTIF(I113:I164,[3]DATOS!$D$24)</f>
        <v>52</v>
      </c>
      <c r="K113" s="563" t="str">
        <f>+IF(AND(J113&lt;6,J113&gt;0),"Moderado",IF(AND(J113&lt;12,J113&gt;5),"Mayor",IF(AND(J113&lt;20,J113&gt;11),"Catastrófico","Responda las Preguntas de Impacto")))</f>
        <v>Responda las Preguntas de Impacto</v>
      </c>
      <c r="L113" s="45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564"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873" t="s">
        <v>435</v>
      </c>
      <c r="O113" s="502" t="s">
        <v>65</v>
      </c>
      <c r="P113" s="103" t="s">
        <v>237</v>
      </c>
      <c r="Q113" s="77" t="s">
        <v>76</v>
      </c>
      <c r="R113" s="105">
        <f>+IFERROR(VLOOKUP(Q113,[5]DATOS!$E$2:$F$17,2,FALSE),"")</f>
        <v>15</v>
      </c>
      <c r="S113" s="536">
        <f>SUM(R113:R120)</f>
        <v>100</v>
      </c>
      <c r="T113" s="536" t="str">
        <f>+IF(AND(S113&lt;=100,S113&gt;=96),"Fuerte",IF(AND(S113&lt;=95,S113&gt;=86),"Moderado",IF(AND(S113&lt;=85,J113&gt;=0),"Débil"," ")))</f>
        <v>Fuerte</v>
      </c>
      <c r="U113" s="536" t="s">
        <v>90</v>
      </c>
      <c r="V113" s="53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36">
        <f>IF(V113="Fuerte",100,IF(V113="Moderado",50,IF(V113="Débil",0)))</f>
        <v>100</v>
      </c>
      <c r="X113" s="536">
        <f>AVERAGE(W113:W120)</f>
        <v>100</v>
      </c>
      <c r="Y113" s="502" t="s">
        <v>431</v>
      </c>
      <c r="Z113" s="536" t="s">
        <v>249</v>
      </c>
      <c r="AA113" s="537" t="s">
        <v>434</v>
      </c>
      <c r="AB113" s="538" t="str">
        <f>+IF(X113=100,"Fuerte",IF(AND(X113&lt;=99,X113&gt;=50),"Moderado",IF(X113&lt;50,"Débil"," ")))</f>
        <v>Fuerte</v>
      </c>
      <c r="AC113" s="504" t="s">
        <v>95</v>
      </c>
      <c r="AD113" s="504" t="s">
        <v>96</v>
      </c>
      <c r="AE113" s="45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02"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02" t="str">
        <f>K113</f>
        <v>Responda las Preguntas de Impacto</v>
      </c>
      <c r="AH113" s="45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52"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543" t="s">
        <v>536</v>
      </c>
      <c r="AK113" s="863" t="s">
        <v>258</v>
      </c>
      <c r="AL113" s="863" t="s">
        <v>257</v>
      </c>
      <c r="AM113" s="502" t="s">
        <v>256</v>
      </c>
      <c r="AN113" s="864" t="s">
        <v>433</v>
      </c>
      <c r="AO113" s="535"/>
      <c r="AP113" s="536"/>
      <c r="AQ113" s="536"/>
      <c r="AR113" s="536"/>
      <c r="AS113" s="536"/>
      <c r="AT113" s="536"/>
      <c r="AU113" s="536"/>
      <c r="AV113" s="536"/>
      <c r="AW113" s="536"/>
      <c r="AX113" s="536"/>
      <c r="AY113" s="536"/>
      <c r="AZ113" s="536"/>
      <c r="BA113" s="539"/>
      <c r="BB113" s="539"/>
      <c r="BC113" s="539"/>
      <c r="BD113" s="539"/>
      <c r="BE113" s="539"/>
    </row>
    <row r="114" spans="1:57" s="102" customFormat="1" ht="36.75" customHeight="1" thickBot="1">
      <c r="A114" s="536"/>
      <c r="B114" s="932"/>
      <c r="C114" s="502"/>
      <c r="D114" s="558"/>
      <c r="E114" s="508"/>
      <c r="F114" s="502"/>
      <c r="G114" s="508"/>
      <c r="H114" s="503"/>
      <c r="I114" s="167" t="s">
        <v>68</v>
      </c>
      <c r="J114" s="562"/>
      <c r="K114" s="563"/>
      <c r="L114" s="453"/>
      <c r="M114" s="483"/>
      <c r="N114" s="874"/>
      <c r="O114" s="502"/>
      <c r="P114" s="103" t="s">
        <v>235</v>
      </c>
      <c r="Q114" s="77" t="s">
        <v>78</v>
      </c>
      <c r="R114" s="105">
        <f>+IFERROR(VLOOKUP(Q114,[5]DATOS!$E$2:$F$17,2,FALSE),"")</f>
        <v>15</v>
      </c>
      <c r="S114" s="536"/>
      <c r="T114" s="536"/>
      <c r="U114" s="536"/>
      <c r="V114" s="536"/>
      <c r="W114" s="536"/>
      <c r="X114" s="536"/>
      <c r="Y114" s="502"/>
      <c r="Z114" s="536"/>
      <c r="AA114" s="537"/>
      <c r="AB114" s="538"/>
      <c r="AC114" s="505"/>
      <c r="AD114" s="505"/>
      <c r="AE114" s="453"/>
      <c r="AF114" s="502"/>
      <c r="AG114" s="502"/>
      <c r="AH114" s="453"/>
      <c r="AI114" s="453"/>
      <c r="AJ114" s="543"/>
      <c r="AK114" s="863"/>
      <c r="AL114" s="863"/>
      <c r="AM114" s="502"/>
      <c r="AN114" s="865"/>
      <c r="AO114" s="535"/>
      <c r="AP114" s="536"/>
      <c r="AQ114" s="536"/>
      <c r="AR114" s="536"/>
      <c r="AS114" s="536"/>
      <c r="AT114" s="536"/>
      <c r="AU114" s="536"/>
      <c r="AV114" s="536"/>
      <c r="AW114" s="536"/>
      <c r="AX114" s="536"/>
      <c r="AY114" s="536"/>
      <c r="AZ114" s="536"/>
      <c r="BA114" s="539"/>
      <c r="BB114" s="539"/>
      <c r="BC114" s="539"/>
      <c r="BD114" s="539"/>
      <c r="BE114" s="539"/>
    </row>
    <row r="115" spans="1:57" s="102" customFormat="1" ht="36.75" customHeight="1" thickBot="1">
      <c r="A115" s="536"/>
      <c r="B115" s="932"/>
      <c r="C115" s="502"/>
      <c r="D115" s="558"/>
      <c r="E115" s="508"/>
      <c r="F115" s="502"/>
      <c r="G115" s="508"/>
      <c r="H115" s="503" t="s">
        <v>245</v>
      </c>
      <c r="I115" s="167" t="s">
        <v>68</v>
      </c>
      <c r="J115" s="562"/>
      <c r="K115" s="563"/>
      <c r="L115" s="453"/>
      <c r="M115" s="483"/>
      <c r="N115" s="874"/>
      <c r="O115" s="502"/>
      <c r="P115" s="103" t="s">
        <v>233</v>
      </c>
      <c r="Q115" s="77" t="s">
        <v>80</v>
      </c>
      <c r="R115" s="105">
        <f>+IFERROR(VLOOKUP(Q115,[5]DATOS!$E$2:$F$17,2,FALSE),"")</f>
        <v>15</v>
      </c>
      <c r="S115" s="536"/>
      <c r="T115" s="536"/>
      <c r="U115" s="536"/>
      <c r="V115" s="536"/>
      <c r="W115" s="536"/>
      <c r="X115" s="536"/>
      <c r="Y115" s="502"/>
      <c r="Z115" s="536"/>
      <c r="AA115" s="537"/>
      <c r="AB115" s="538"/>
      <c r="AC115" s="505"/>
      <c r="AD115" s="505"/>
      <c r="AE115" s="453"/>
      <c r="AF115" s="502"/>
      <c r="AG115" s="502"/>
      <c r="AH115" s="453"/>
      <c r="AI115" s="453"/>
      <c r="AJ115" s="543"/>
      <c r="AK115" s="863"/>
      <c r="AL115" s="863"/>
      <c r="AM115" s="502"/>
      <c r="AN115" s="865"/>
      <c r="AO115" s="535"/>
      <c r="AP115" s="536"/>
      <c r="AQ115" s="536"/>
      <c r="AR115" s="536"/>
      <c r="AS115" s="536"/>
      <c r="AT115" s="536"/>
      <c r="AU115" s="536"/>
      <c r="AV115" s="536"/>
      <c r="AW115" s="536"/>
      <c r="AX115" s="536"/>
      <c r="AY115" s="536"/>
      <c r="AZ115" s="536"/>
      <c r="BA115" s="539"/>
      <c r="BB115" s="539"/>
      <c r="BC115" s="539"/>
      <c r="BD115" s="539"/>
      <c r="BE115" s="539"/>
    </row>
    <row r="116" spans="1:57" s="102" customFormat="1" ht="36.75" customHeight="1" thickBot="1">
      <c r="A116" s="536"/>
      <c r="B116" s="932"/>
      <c r="C116" s="502"/>
      <c r="D116" s="558"/>
      <c r="E116" s="508"/>
      <c r="F116" s="502"/>
      <c r="G116" s="508"/>
      <c r="H116" s="503"/>
      <c r="I116" s="167" t="s">
        <v>68</v>
      </c>
      <c r="J116" s="562"/>
      <c r="K116" s="563"/>
      <c r="L116" s="453"/>
      <c r="M116" s="483"/>
      <c r="N116" s="874"/>
      <c r="O116" s="502"/>
      <c r="P116" s="103" t="s">
        <v>231</v>
      </c>
      <c r="Q116" s="77" t="s">
        <v>82</v>
      </c>
      <c r="R116" s="105">
        <f>+IFERROR(VLOOKUP(Q116,[5]DATOS!$E$2:$F$17,2,FALSE),"")</f>
        <v>15</v>
      </c>
      <c r="S116" s="536"/>
      <c r="T116" s="536"/>
      <c r="U116" s="536"/>
      <c r="V116" s="536"/>
      <c r="W116" s="536"/>
      <c r="X116" s="536"/>
      <c r="Y116" s="502"/>
      <c r="Z116" s="536"/>
      <c r="AA116" s="537"/>
      <c r="AB116" s="538"/>
      <c r="AC116" s="505"/>
      <c r="AD116" s="505"/>
      <c r="AE116" s="453"/>
      <c r="AF116" s="502"/>
      <c r="AG116" s="502"/>
      <c r="AH116" s="453"/>
      <c r="AI116" s="453"/>
      <c r="AJ116" s="543"/>
      <c r="AK116" s="863"/>
      <c r="AL116" s="863"/>
      <c r="AM116" s="502"/>
      <c r="AN116" s="865"/>
      <c r="AO116" s="535"/>
      <c r="AP116" s="536"/>
      <c r="AQ116" s="536"/>
      <c r="AR116" s="536"/>
      <c r="AS116" s="536"/>
      <c r="AT116" s="536"/>
      <c r="AU116" s="536"/>
      <c r="AV116" s="536"/>
      <c r="AW116" s="536"/>
      <c r="AX116" s="536"/>
      <c r="AY116" s="536"/>
      <c r="AZ116" s="536"/>
      <c r="BA116" s="539"/>
      <c r="BB116" s="539"/>
      <c r="BC116" s="539"/>
      <c r="BD116" s="539"/>
      <c r="BE116" s="539"/>
    </row>
    <row r="117" spans="1:57" s="102" customFormat="1" ht="36.75" customHeight="1" thickBot="1">
      <c r="A117" s="536"/>
      <c r="B117" s="932"/>
      <c r="C117" s="502"/>
      <c r="D117" s="558"/>
      <c r="E117" s="508"/>
      <c r="F117" s="502"/>
      <c r="G117" s="508"/>
      <c r="H117" s="503" t="s">
        <v>244</v>
      </c>
      <c r="I117" s="167" t="s">
        <v>68</v>
      </c>
      <c r="J117" s="562"/>
      <c r="K117" s="563"/>
      <c r="L117" s="453"/>
      <c r="M117" s="483"/>
      <c r="N117" s="874"/>
      <c r="O117" s="502"/>
      <c r="P117" s="103" t="s">
        <v>229</v>
      </c>
      <c r="Q117" s="77" t="s">
        <v>85</v>
      </c>
      <c r="R117" s="105">
        <f>+IFERROR(VLOOKUP(Q117,[5]DATOS!$E$2:$F$17,2,FALSE),"")</f>
        <v>15</v>
      </c>
      <c r="S117" s="536"/>
      <c r="T117" s="536"/>
      <c r="U117" s="536"/>
      <c r="V117" s="536"/>
      <c r="W117" s="536"/>
      <c r="X117" s="536"/>
      <c r="Y117" s="502"/>
      <c r="Z117" s="536"/>
      <c r="AA117" s="537"/>
      <c r="AB117" s="538"/>
      <c r="AC117" s="505"/>
      <c r="AD117" s="505"/>
      <c r="AE117" s="453"/>
      <c r="AF117" s="502"/>
      <c r="AG117" s="502"/>
      <c r="AH117" s="453"/>
      <c r="AI117" s="453"/>
      <c r="AJ117" s="543"/>
      <c r="AK117" s="863"/>
      <c r="AL117" s="863"/>
      <c r="AM117" s="502"/>
      <c r="AN117" s="865"/>
      <c r="AO117" s="535"/>
      <c r="AP117" s="536"/>
      <c r="AQ117" s="536"/>
      <c r="AR117" s="536"/>
      <c r="AS117" s="536"/>
      <c r="AT117" s="536"/>
      <c r="AU117" s="536"/>
      <c r="AV117" s="536"/>
      <c r="AW117" s="536"/>
      <c r="AX117" s="536"/>
      <c r="AY117" s="536"/>
      <c r="AZ117" s="536"/>
      <c r="BA117" s="539"/>
      <c r="BB117" s="539"/>
      <c r="BC117" s="539"/>
      <c r="BD117" s="539"/>
      <c r="BE117" s="539"/>
    </row>
    <row r="118" spans="1:57" s="102" customFormat="1" ht="36.75" customHeight="1" thickBot="1">
      <c r="A118" s="536"/>
      <c r="B118" s="932"/>
      <c r="C118" s="502"/>
      <c r="D118" s="558"/>
      <c r="E118" s="508"/>
      <c r="F118" s="502"/>
      <c r="G118" s="508"/>
      <c r="H118" s="503"/>
      <c r="I118" s="167" t="s">
        <v>68</v>
      </c>
      <c r="J118" s="562"/>
      <c r="K118" s="563"/>
      <c r="L118" s="453"/>
      <c r="M118" s="483"/>
      <c r="N118" s="874"/>
      <c r="O118" s="502"/>
      <c r="P118" s="103" t="s">
        <v>228</v>
      </c>
      <c r="Q118" s="77" t="s">
        <v>98</v>
      </c>
      <c r="R118" s="105">
        <f>+IFERROR(VLOOKUP(Q118,[5]DATOS!$E$2:$F$17,2,FALSE),"")</f>
        <v>15</v>
      </c>
      <c r="S118" s="536"/>
      <c r="T118" s="536"/>
      <c r="U118" s="536"/>
      <c r="V118" s="536"/>
      <c r="W118" s="536"/>
      <c r="X118" s="536"/>
      <c r="Y118" s="502"/>
      <c r="Z118" s="536"/>
      <c r="AA118" s="537"/>
      <c r="AB118" s="538"/>
      <c r="AC118" s="505"/>
      <c r="AD118" s="505"/>
      <c r="AE118" s="453"/>
      <c r="AF118" s="502"/>
      <c r="AG118" s="502"/>
      <c r="AH118" s="453"/>
      <c r="AI118" s="453"/>
      <c r="AJ118" s="543"/>
      <c r="AK118" s="863"/>
      <c r="AL118" s="863"/>
      <c r="AM118" s="502"/>
      <c r="AN118" s="865"/>
      <c r="AO118" s="535"/>
      <c r="AP118" s="536"/>
      <c r="AQ118" s="536"/>
      <c r="AR118" s="536"/>
      <c r="AS118" s="536"/>
      <c r="AT118" s="536"/>
      <c r="AU118" s="536"/>
      <c r="AV118" s="536"/>
      <c r="AW118" s="536"/>
      <c r="AX118" s="536"/>
      <c r="AY118" s="536"/>
      <c r="AZ118" s="536"/>
      <c r="BA118" s="539"/>
      <c r="BB118" s="539"/>
      <c r="BC118" s="539"/>
      <c r="BD118" s="539"/>
      <c r="BE118" s="539"/>
    </row>
    <row r="119" spans="1:57" s="102" customFormat="1" ht="36.75" customHeight="1" thickBot="1">
      <c r="A119" s="536"/>
      <c r="B119" s="932"/>
      <c r="C119" s="502"/>
      <c r="D119" s="558"/>
      <c r="E119" s="508"/>
      <c r="F119" s="502"/>
      <c r="G119" s="508"/>
      <c r="H119" s="503" t="s">
        <v>432</v>
      </c>
      <c r="I119" s="167" t="s">
        <v>68</v>
      </c>
      <c r="J119" s="562"/>
      <c r="K119" s="563"/>
      <c r="L119" s="453"/>
      <c r="M119" s="483"/>
      <c r="N119" s="874"/>
      <c r="O119" s="502"/>
      <c r="P119" s="103" t="s">
        <v>226</v>
      </c>
      <c r="Q119" s="82" t="s">
        <v>87</v>
      </c>
      <c r="R119" s="105">
        <f>+IFERROR(VLOOKUP(Q119,[5]DATOS!$E$2:$F$17,2,FALSE),"")</f>
        <v>10</v>
      </c>
      <c r="S119" s="536"/>
      <c r="T119" s="536"/>
      <c r="U119" s="536"/>
      <c r="V119" s="536"/>
      <c r="W119" s="536"/>
      <c r="X119" s="536"/>
      <c r="Y119" s="502"/>
      <c r="Z119" s="536"/>
      <c r="AA119" s="537"/>
      <c r="AB119" s="538"/>
      <c r="AC119" s="505"/>
      <c r="AD119" s="505"/>
      <c r="AE119" s="453"/>
      <c r="AF119" s="502"/>
      <c r="AG119" s="502"/>
      <c r="AH119" s="453"/>
      <c r="AI119" s="453"/>
      <c r="AJ119" s="543"/>
      <c r="AK119" s="863"/>
      <c r="AL119" s="863"/>
      <c r="AM119" s="502"/>
      <c r="AN119" s="865"/>
      <c r="AO119" s="535"/>
      <c r="AP119" s="536"/>
      <c r="AQ119" s="536"/>
      <c r="AR119" s="536"/>
      <c r="AS119" s="536"/>
      <c r="AT119" s="536"/>
      <c r="AU119" s="536"/>
      <c r="AV119" s="536"/>
      <c r="AW119" s="536"/>
      <c r="AX119" s="536"/>
      <c r="AY119" s="536"/>
      <c r="AZ119" s="536"/>
      <c r="BA119" s="539"/>
      <c r="BB119" s="539"/>
      <c r="BC119" s="539"/>
      <c r="BD119" s="539"/>
      <c r="BE119" s="539"/>
    </row>
    <row r="120" spans="1:57" s="102" customFormat="1" ht="108" customHeight="1" thickBot="1">
      <c r="A120" s="536"/>
      <c r="B120" s="932"/>
      <c r="C120" s="502"/>
      <c r="D120" s="558"/>
      <c r="E120" s="508"/>
      <c r="F120" s="502"/>
      <c r="G120" s="508"/>
      <c r="H120" s="503"/>
      <c r="I120" s="167" t="s">
        <v>68</v>
      </c>
      <c r="J120" s="562"/>
      <c r="K120" s="563"/>
      <c r="L120" s="453"/>
      <c r="M120" s="483"/>
      <c r="N120" s="875"/>
      <c r="O120" s="502"/>
      <c r="P120" s="103"/>
      <c r="Q120" s="106"/>
      <c r="R120" s="105"/>
      <c r="S120" s="536"/>
      <c r="T120" s="536"/>
      <c r="U120" s="536"/>
      <c r="V120" s="536"/>
      <c r="W120" s="536"/>
      <c r="X120" s="536"/>
      <c r="Y120" s="502"/>
      <c r="Z120" s="536"/>
      <c r="AA120" s="537"/>
      <c r="AB120" s="538"/>
      <c r="AC120" s="505"/>
      <c r="AD120" s="505"/>
      <c r="AE120" s="453"/>
      <c r="AF120" s="502"/>
      <c r="AG120" s="502"/>
      <c r="AH120" s="453"/>
      <c r="AI120" s="453"/>
      <c r="AJ120" s="543"/>
      <c r="AK120" s="863"/>
      <c r="AL120" s="863"/>
      <c r="AM120" s="502"/>
      <c r="AN120" s="865"/>
      <c r="AO120" s="535"/>
      <c r="AP120" s="536"/>
      <c r="AQ120" s="536"/>
      <c r="AR120" s="536"/>
      <c r="AS120" s="536"/>
      <c r="AT120" s="536"/>
      <c r="AU120" s="536"/>
      <c r="AV120" s="536"/>
      <c r="AW120" s="536"/>
      <c r="AX120" s="536"/>
      <c r="AY120" s="536"/>
      <c r="AZ120" s="536"/>
      <c r="BA120" s="539"/>
      <c r="BB120" s="539"/>
      <c r="BC120" s="539"/>
      <c r="BD120" s="539"/>
      <c r="BE120" s="539"/>
    </row>
    <row r="121" spans="1:57" s="102" customFormat="1" ht="36.75" customHeight="1" thickBot="1">
      <c r="A121" s="536"/>
      <c r="B121" s="932"/>
      <c r="C121" s="502"/>
      <c r="D121" s="558"/>
      <c r="E121" s="508"/>
      <c r="F121" s="502"/>
      <c r="G121" s="508"/>
      <c r="H121" s="503" t="s">
        <v>242</v>
      </c>
      <c r="I121" s="167" t="s">
        <v>68</v>
      </c>
      <c r="J121" s="562"/>
      <c r="K121" s="563"/>
      <c r="L121" s="453"/>
      <c r="M121" s="483"/>
      <c r="N121" s="870" t="s">
        <v>579</v>
      </c>
      <c r="O121" s="485" t="s">
        <v>65</v>
      </c>
      <c r="P121" s="507" t="s">
        <v>237</v>
      </c>
      <c r="Q121" s="510" t="s">
        <v>76</v>
      </c>
      <c r="R121" s="510">
        <f>+IFERROR(VLOOKUP(Q121,[5]DATOS!$E$2:$F$17,2,FALSE),"")</f>
        <v>15</v>
      </c>
      <c r="S121" s="510">
        <f>SUM(R121:R164)</f>
        <v>100</v>
      </c>
      <c r="T121" s="510" t="str">
        <f>+IF(AND(S121&lt;=100,S121&gt;=96),"Fuerte",IF(AND(S121&lt;=95,S121&gt;=86),"Moderado",IF(AND(S121&lt;=85,J121&gt;=0),"Débil"," ")))</f>
        <v>Fuerte</v>
      </c>
      <c r="U121" s="510" t="s">
        <v>90</v>
      </c>
      <c r="V121" s="510"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10">
        <f>IF(V121="Fuerte",100,IF(V121="Moderado",50,IF(V121="Débil",0)))</f>
        <v>100</v>
      </c>
      <c r="X121" s="510">
        <f>AVERAGE(W121:W138)</f>
        <v>100</v>
      </c>
      <c r="Y121" s="507" t="s">
        <v>431</v>
      </c>
      <c r="Z121" s="526" t="s">
        <v>264</v>
      </c>
      <c r="AA121" s="867" t="s">
        <v>430</v>
      </c>
      <c r="AB121" s="538"/>
      <c r="AC121" s="505"/>
      <c r="AD121" s="505"/>
      <c r="AE121" s="453"/>
      <c r="AF121" s="502"/>
      <c r="AG121" s="502"/>
      <c r="AH121" s="453"/>
      <c r="AI121" s="453"/>
      <c r="AJ121" s="543"/>
      <c r="AK121" s="863"/>
      <c r="AL121" s="863"/>
      <c r="AM121" s="502"/>
      <c r="AN121" s="865"/>
      <c r="AO121" s="532"/>
      <c r="AP121" s="510"/>
      <c r="AQ121" s="510"/>
      <c r="AR121" s="510"/>
      <c r="AS121" s="510"/>
      <c r="AT121" s="510"/>
      <c r="AU121" s="510"/>
      <c r="AV121" s="510"/>
      <c r="AW121" s="510"/>
      <c r="AX121" s="510"/>
      <c r="AY121" s="510"/>
      <c r="AZ121" s="510"/>
      <c r="BA121" s="520"/>
      <c r="BB121" s="520"/>
      <c r="BC121" s="520"/>
      <c r="BD121" s="520"/>
      <c r="BE121" s="520"/>
    </row>
    <row r="122" spans="1:57" s="102" customFormat="1" ht="28.5" customHeight="1" thickBot="1">
      <c r="A122" s="536"/>
      <c r="B122" s="932"/>
      <c r="C122" s="502"/>
      <c r="D122" s="558"/>
      <c r="E122" s="508"/>
      <c r="F122" s="502"/>
      <c r="G122" s="508"/>
      <c r="H122" s="503"/>
      <c r="I122" s="167" t="s">
        <v>68</v>
      </c>
      <c r="J122" s="562"/>
      <c r="K122" s="563"/>
      <c r="L122" s="453"/>
      <c r="M122" s="483"/>
      <c r="N122" s="871"/>
      <c r="O122" s="486"/>
      <c r="P122" s="508"/>
      <c r="Q122" s="511"/>
      <c r="R122" s="511"/>
      <c r="S122" s="511"/>
      <c r="T122" s="511"/>
      <c r="U122" s="511"/>
      <c r="V122" s="511"/>
      <c r="W122" s="511"/>
      <c r="X122" s="511"/>
      <c r="Y122" s="508"/>
      <c r="Z122" s="527"/>
      <c r="AA122" s="868"/>
      <c r="AB122" s="538"/>
      <c r="AC122" s="505"/>
      <c r="AD122" s="505"/>
      <c r="AE122" s="453"/>
      <c r="AF122" s="502"/>
      <c r="AG122" s="502"/>
      <c r="AH122" s="453"/>
      <c r="AI122" s="453"/>
      <c r="AJ122" s="543"/>
      <c r="AK122" s="863"/>
      <c r="AL122" s="863"/>
      <c r="AM122" s="502"/>
      <c r="AN122" s="865"/>
      <c r="AO122" s="533"/>
      <c r="AP122" s="511"/>
      <c r="AQ122" s="511"/>
      <c r="AR122" s="511"/>
      <c r="AS122" s="511"/>
      <c r="AT122" s="511"/>
      <c r="AU122" s="511"/>
      <c r="AV122" s="511"/>
      <c r="AW122" s="511"/>
      <c r="AX122" s="511"/>
      <c r="AY122" s="511"/>
      <c r="AZ122" s="511"/>
      <c r="BA122" s="521"/>
      <c r="BB122" s="521"/>
      <c r="BC122" s="521"/>
      <c r="BD122" s="521"/>
      <c r="BE122" s="521"/>
    </row>
    <row r="123" spans="1:57" s="102" customFormat="1" ht="28.5" customHeight="1" thickBot="1">
      <c r="A123" s="536"/>
      <c r="B123" s="932"/>
      <c r="C123" s="502"/>
      <c r="D123" s="558"/>
      <c r="E123" s="508"/>
      <c r="F123" s="502"/>
      <c r="G123" s="508"/>
      <c r="H123" s="104" t="s">
        <v>241</v>
      </c>
      <c r="I123" s="167" t="s">
        <v>68</v>
      </c>
      <c r="J123" s="562"/>
      <c r="K123" s="563"/>
      <c r="L123" s="453"/>
      <c r="M123" s="483"/>
      <c r="N123" s="871"/>
      <c r="O123" s="486"/>
      <c r="P123" s="508"/>
      <c r="Q123" s="511"/>
      <c r="R123" s="511"/>
      <c r="S123" s="511"/>
      <c r="T123" s="511"/>
      <c r="U123" s="511"/>
      <c r="V123" s="511"/>
      <c r="W123" s="511"/>
      <c r="X123" s="511"/>
      <c r="Y123" s="508"/>
      <c r="Z123" s="527"/>
      <c r="AA123" s="868"/>
      <c r="AB123" s="538"/>
      <c r="AC123" s="505"/>
      <c r="AD123" s="505"/>
      <c r="AE123" s="453"/>
      <c r="AF123" s="502"/>
      <c r="AG123" s="502"/>
      <c r="AH123" s="453"/>
      <c r="AI123" s="453"/>
      <c r="AJ123" s="543"/>
      <c r="AK123" s="863"/>
      <c r="AL123" s="863"/>
      <c r="AM123" s="502"/>
      <c r="AN123" s="865"/>
      <c r="AO123" s="533"/>
      <c r="AP123" s="511"/>
      <c r="AQ123" s="511"/>
      <c r="AR123" s="511"/>
      <c r="AS123" s="511"/>
      <c r="AT123" s="511"/>
      <c r="AU123" s="511"/>
      <c r="AV123" s="511"/>
      <c r="AW123" s="511"/>
      <c r="AX123" s="511"/>
      <c r="AY123" s="511"/>
      <c r="AZ123" s="511"/>
      <c r="BA123" s="521"/>
      <c r="BB123" s="521"/>
      <c r="BC123" s="521"/>
      <c r="BD123" s="521"/>
      <c r="BE123" s="521"/>
    </row>
    <row r="124" spans="1:57" s="102" customFormat="1" ht="28.5" customHeight="1" thickBot="1">
      <c r="A124" s="536"/>
      <c r="B124" s="932"/>
      <c r="C124" s="502"/>
      <c r="D124" s="558"/>
      <c r="E124" s="508"/>
      <c r="F124" s="502"/>
      <c r="G124" s="508"/>
      <c r="H124" s="503" t="s">
        <v>240</v>
      </c>
      <c r="I124" s="167" t="s">
        <v>68</v>
      </c>
      <c r="J124" s="562"/>
      <c r="K124" s="563"/>
      <c r="L124" s="453"/>
      <c r="M124" s="483"/>
      <c r="N124" s="871"/>
      <c r="O124" s="486"/>
      <c r="P124" s="509"/>
      <c r="Q124" s="512"/>
      <c r="R124" s="512"/>
      <c r="S124" s="511"/>
      <c r="T124" s="511"/>
      <c r="U124" s="511"/>
      <c r="V124" s="511"/>
      <c r="W124" s="511"/>
      <c r="X124" s="511"/>
      <c r="Y124" s="508"/>
      <c r="Z124" s="527"/>
      <c r="AA124" s="868"/>
      <c r="AB124" s="538"/>
      <c r="AC124" s="505"/>
      <c r="AD124" s="505"/>
      <c r="AE124" s="453"/>
      <c r="AF124" s="502"/>
      <c r="AG124" s="502"/>
      <c r="AH124" s="453"/>
      <c r="AI124" s="453"/>
      <c r="AJ124" s="543"/>
      <c r="AK124" s="863"/>
      <c r="AL124" s="863"/>
      <c r="AM124" s="502"/>
      <c r="AN124" s="865"/>
      <c r="AO124" s="533"/>
      <c r="AP124" s="511"/>
      <c r="AQ124" s="511"/>
      <c r="AR124" s="511"/>
      <c r="AS124" s="511"/>
      <c r="AT124" s="511"/>
      <c r="AU124" s="511"/>
      <c r="AV124" s="511"/>
      <c r="AW124" s="511"/>
      <c r="AX124" s="511"/>
      <c r="AY124" s="511"/>
      <c r="AZ124" s="511"/>
      <c r="BA124" s="521"/>
      <c r="BB124" s="521"/>
      <c r="BC124" s="521"/>
      <c r="BD124" s="521"/>
      <c r="BE124" s="521"/>
    </row>
    <row r="125" spans="1:57" s="102" customFormat="1" ht="28.5" customHeight="1" thickBot="1">
      <c r="A125" s="536"/>
      <c r="B125" s="932"/>
      <c r="C125" s="502"/>
      <c r="D125" s="558"/>
      <c r="E125" s="508"/>
      <c r="F125" s="502"/>
      <c r="G125" s="508"/>
      <c r="H125" s="503"/>
      <c r="I125" s="167" t="s">
        <v>68</v>
      </c>
      <c r="J125" s="562"/>
      <c r="K125" s="563"/>
      <c r="L125" s="453"/>
      <c r="M125" s="483"/>
      <c r="N125" s="871"/>
      <c r="O125" s="486"/>
      <c r="P125" s="507" t="s">
        <v>235</v>
      </c>
      <c r="Q125" s="510" t="s">
        <v>78</v>
      </c>
      <c r="R125" s="510">
        <f>+IFERROR(VLOOKUP(Q125,[5]DATOS!$E$2:$F$17,2,FALSE),"")</f>
        <v>15</v>
      </c>
      <c r="S125" s="511"/>
      <c r="T125" s="511"/>
      <c r="U125" s="511"/>
      <c r="V125" s="511"/>
      <c r="W125" s="511"/>
      <c r="X125" s="511"/>
      <c r="Y125" s="508"/>
      <c r="Z125" s="527"/>
      <c r="AA125" s="868"/>
      <c r="AB125" s="538"/>
      <c r="AC125" s="505"/>
      <c r="AD125" s="505"/>
      <c r="AE125" s="453"/>
      <c r="AF125" s="502"/>
      <c r="AG125" s="502"/>
      <c r="AH125" s="453"/>
      <c r="AI125" s="453"/>
      <c r="AJ125" s="543"/>
      <c r="AK125" s="863"/>
      <c r="AL125" s="863"/>
      <c r="AM125" s="502"/>
      <c r="AN125" s="865"/>
      <c r="AO125" s="533"/>
      <c r="AP125" s="511"/>
      <c r="AQ125" s="511"/>
      <c r="AR125" s="511"/>
      <c r="AS125" s="511"/>
      <c r="AT125" s="511"/>
      <c r="AU125" s="511"/>
      <c r="AV125" s="511"/>
      <c r="AW125" s="511"/>
      <c r="AX125" s="511"/>
      <c r="AY125" s="511"/>
      <c r="AZ125" s="511"/>
      <c r="BA125" s="521"/>
      <c r="BB125" s="521"/>
      <c r="BC125" s="521"/>
      <c r="BD125" s="521"/>
      <c r="BE125" s="521"/>
    </row>
    <row r="126" spans="1:57" s="102" customFormat="1" ht="28.5" customHeight="1" thickBot="1">
      <c r="A126" s="536"/>
      <c r="B126" s="932"/>
      <c r="C126" s="502"/>
      <c r="D126" s="558"/>
      <c r="E126" s="508"/>
      <c r="F126" s="502"/>
      <c r="G126" s="508"/>
      <c r="H126" s="503"/>
      <c r="I126" s="167" t="s">
        <v>68</v>
      </c>
      <c r="J126" s="562"/>
      <c r="K126" s="563"/>
      <c r="L126" s="453"/>
      <c r="M126" s="483"/>
      <c r="N126" s="871"/>
      <c r="O126" s="486"/>
      <c r="P126" s="508"/>
      <c r="Q126" s="511"/>
      <c r="R126" s="511"/>
      <c r="S126" s="511"/>
      <c r="T126" s="511"/>
      <c r="U126" s="511"/>
      <c r="V126" s="511"/>
      <c r="W126" s="511"/>
      <c r="X126" s="511"/>
      <c r="Y126" s="508"/>
      <c r="Z126" s="527"/>
      <c r="AA126" s="868"/>
      <c r="AB126" s="538"/>
      <c r="AC126" s="505"/>
      <c r="AD126" s="505"/>
      <c r="AE126" s="453"/>
      <c r="AF126" s="502"/>
      <c r="AG126" s="502"/>
      <c r="AH126" s="453"/>
      <c r="AI126" s="453"/>
      <c r="AJ126" s="543"/>
      <c r="AK126" s="863"/>
      <c r="AL126" s="863"/>
      <c r="AM126" s="502"/>
      <c r="AN126" s="865"/>
      <c r="AO126" s="533"/>
      <c r="AP126" s="511"/>
      <c r="AQ126" s="511"/>
      <c r="AR126" s="511"/>
      <c r="AS126" s="511"/>
      <c r="AT126" s="511"/>
      <c r="AU126" s="511"/>
      <c r="AV126" s="511"/>
      <c r="AW126" s="511"/>
      <c r="AX126" s="511"/>
      <c r="AY126" s="511"/>
      <c r="AZ126" s="511"/>
      <c r="BA126" s="521"/>
      <c r="BB126" s="521"/>
      <c r="BC126" s="521"/>
      <c r="BD126" s="521"/>
      <c r="BE126" s="521"/>
    </row>
    <row r="127" spans="1:57" s="102" customFormat="1" ht="28.5" customHeight="1" thickBot="1">
      <c r="A127" s="536"/>
      <c r="B127" s="932"/>
      <c r="C127" s="502"/>
      <c r="D127" s="558"/>
      <c r="E127" s="508"/>
      <c r="F127" s="502"/>
      <c r="G127" s="508"/>
      <c r="H127" s="503" t="s">
        <v>239</v>
      </c>
      <c r="I127" s="167" t="s">
        <v>68</v>
      </c>
      <c r="J127" s="562"/>
      <c r="K127" s="563"/>
      <c r="L127" s="453"/>
      <c r="M127" s="483"/>
      <c r="N127" s="871"/>
      <c r="O127" s="486"/>
      <c r="P127" s="508"/>
      <c r="Q127" s="511"/>
      <c r="R127" s="511"/>
      <c r="S127" s="511"/>
      <c r="T127" s="511"/>
      <c r="U127" s="511"/>
      <c r="V127" s="511"/>
      <c r="W127" s="511"/>
      <c r="X127" s="511"/>
      <c r="Y127" s="508"/>
      <c r="Z127" s="527"/>
      <c r="AA127" s="868"/>
      <c r="AB127" s="538"/>
      <c r="AC127" s="505"/>
      <c r="AD127" s="505"/>
      <c r="AE127" s="453"/>
      <c r="AF127" s="502"/>
      <c r="AG127" s="502"/>
      <c r="AH127" s="453"/>
      <c r="AI127" s="453"/>
      <c r="AJ127" s="543"/>
      <c r="AK127" s="863"/>
      <c r="AL127" s="863"/>
      <c r="AM127" s="502"/>
      <c r="AN127" s="865"/>
      <c r="AO127" s="533"/>
      <c r="AP127" s="511"/>
      <c r="AQ127" s="511"/>
      <c r="AR127" s="511"/>
      <c r="AS127" s="511"/>
      <c r="AT127" s="511"/>
      <c r="AU127" s="511"/>
      <c r="AV127" s="511"/>
      <c r="AW127" s="511"/>
      <c r="AX127" s="511"/>
      <c r="AY127" s="511"/>
      <c r="AZ127" s="511"/>
      <c r="BA127" s="521"/>
      <c r="BB127" s="521"/>
      <c r="BC127" s="521"/>
      <c r="BD127" s="521"/>
      <c r="BE127" s="521"/>
    </row>
    <row r="128" spans="1:57" s="102" customFormat="1" ht="28.5" customHeight="1" thickBot="1">
      <c r="A128" s="536"/>
      <c r="B128" s="932"/>
      <c r="C128" s="502"/>
      <c r="D128" s="558"/>
      <c r="E128" s="508"/>
      <c r="F128" s="502"/>
      <c r="G128" s="508"/>
      <c r="H128" s="503"/>
      <c r="I128" s="167" t="s">
        <v>68</v>
      </c>
      <c r="J128" s="562"/>
      <c r="K128" s="563"/>
      <c r="L128" s="453"/>
      <c r="M128" s="483"/>
      <c r="N128" s="871"/>
      <c r="O128" s="486"/>
      <c r="P128" s="509"/>
      <c r="Q128" s="512"/>
      <c r="R128" s="512"/>
      <c r="S128" s="511"/>
      <c r="T128" s="511"/>
      <c r="U128" s="511"/>
      <c r="V128" s="511"/>
      <c r="W128" s="511"/>
      <c r="X128" s="511"/>
      <c r="Y128" s="508"/>
      <c r="Z128" s="527"/>
      <c r="AA128" s="868"/>
      <c r="AB128" s="538"/>
      <c r="AC128" s="505"/>
      <c r="AD128" s="505"/>
      <c r="AE128" s="453"/>
      <c r="AF128" s="502"/>
      <c r="AG128" s="502"/>
      <c r="AH128" s="453"/>
      <c r="AI128" s="453"/>
      <c r="AJ128" s="543"/>
      <c r="AK128" s="863"/>
      <c r="AL128" s="863"/>
      <c r="AM128" s="502"/>
      <c r="AN128" s="865"/>
      <c r="AO128" s="533"/>
      <c r="AP128" s="511"/>
      <c r="AQ128" s="511"/>
      <c r="AR128" s="511"/>
      <c r="AS128" s="511"/>
      <c r="AT128" s="511"/>
      <c r="AU128" s="511"/>
      <c r="AV128" s="511"/>
      <c r="AW128" s="511"/>
      <c r="AX128" s="511"/>
      <c r="AY128" s="511"/>
      <c r="AZ128" s="511"/>
      <c r="BA128" s="521"/>
      <c r="BB128" s="521"/>
      <c r="BC128" s="521"/>
      <c r="BD128" s="521"/>
      <c r="BE128" s="521"/>
    </row>
    <row r="129" spans="1:57" s="102" customFormat="1" ht="28.5" customHeight="1" thickBot="1">
      <c r="A129" s="536"/>
      <c r="B129" s="932"/>
      <c r="C129" s="502"/>
      <c r="D129" s="558"/>
      <c r="E129" s="508"/>
      <c r="F129" s="502"/>
      <c r="G129" s="508"/>
      <c r="H129" s="503" t="s">
        <v>238</v>
      </c>
      <c r="I129" s="167" t="s">
        <v>68</v>
      </c>
      <c r="J129" s="562"/>
      <c r="K129" s="563"/>
      <c r="L129" s="453"/>
      <c r="M129" s="483"/>
      <c r="N129" s="871"/>
      <c r="O129" s="486"/>
      <c r="P129" s="507" t="s">
        <v>233</v>
      </c>
      <c r="Q129" s="510" t="s">
        <v>80</v>
      </c>
      <c r="R129" s="510">
        <f>+IFERROR(VLOOKUP(Q129,[5]DATOS!$E$2:$F$17,2,FALSE),"")</f>
        <v>15</v>
      </c>
      <c r="S129" s="511"/>
      <c r="T129" s="511"/>
      <c r="U129" s="511"/>
      <c r="V129" s="511"/>
      <c r="W129" s="511"/>
      <c r="X129" s="511"/>
      <c r="Y129" s="508"/>
      <c r="Z129" s="527"/>
      <c r="AA129" s="868"/>
      <c r="AB129" s="538"/>
      <c r="AC129" s="505"/>
      <c r="AD129" s="505"/>
      <c r="AE129" s="453"/>
      <c r="AF129" s="502"/>
      <c r="AG129" s="502"/>
      <c r="AH129" s="453"/>
      <c r="AI129" s="453"/>
      <c r="AJ129" s="543"/>
      <c r="AK129" s="863"/>
      <c r="AL129" s="863"/>
      <c r="AM129" s="502"/>
      <c r="AN129" s="865"/>
      <c r="AO129" s="533"/>
      <c r="AP129" s="511"/>
      <c r="AQ129" s="511"/>
      <c r="AR129" s="511"/>
      <c r="AS129" s="511"/>
      <c r="AT129" s="511"/>
      <c r="AU129" s="511"/>
      <c r="AV129" s="511"/>
      <c r="AW129" s="511"/>
      <c r="AX129" s="511"/>
      <c r="AY129" s="511"/>
      <c r="AZ129" s="511"/>
      <c r="BA129" s="521"/>
      <c r="BB129" s="521"/>
      <c r="BC129" s="521"/>
      <c r="BD129" s="521"/>
      <c r="BE129" s="521"/>
    </row>
    <row r="130" spans="1:57" s="102" customFormat="1" ht="28.5" customHeight="1" thickBot="1">
      <c r="A130" s="536"/>
      <c r="B130" s="932"/>
      <c r="C130" s="502"/>
      <c r="D130" s="558"/>
      <c r="E130" s="508"/>
      <c r="F130" s="502"/>
      <c r="G130" s="508"/>
      <c r="H130" s="503"/>
      <c r="I130" s="167" t="s">
        <v>68</v>
      </c>
      <c r="J130" s="562"/>
      <c r="K130" s="563"/>
      <c r="L130" s="453"/>
      <c r="M130" s="483"/>
      <c r="N130" s="871"/>
      <c r="O130" s="486"/>
      <c r="P130" s="508"/>
      <c r="Q130" s="511"/>
      <c r="R130" s="511"/>
      <c r="S130" s="511"/>
      <c r="T130" s="511"/>
      <c r="U130" s="511"/>
      <c r="V130" s="511"/>
      <c r="W130" s="511"/>
      <c r="X130" s="511"/>
      <c r="Y130" s="508"/>
      <c r="Z130" s="527"/>
      <c r="AA130" s="868"/>
      <c r="AB130" s="538"/>
      <c r="AC130" s="505"/>
      <c r="AD130" s="505"/>
      <c r="AE130" s="453"/>
      <c r="AF130" s="502"/>
      <c r="AG130" s="502"/>
      <c r="AH130" s="453"/>
      <c r="AI130" s="453"/>
      <c r="AJ130" s="543"/>
      <c r="AK130" s="863"/>
      <c r="AL130" s="863"/>
      <c r="AM130" s="502"/>
      <c r="AN130" s="865"/>
      <c r="AO130" s="533"/>
      <c r="AP130" s="511"/>
      <c r="AQ130" s="511"/>
      <c r="AR130" s="511"/>
      <c r="AS130" s="511"/>
      <c r="AT130" s="511"/>
      <c r="AU130" s="511"/>
      <c r="AV130" s="511"/>
      <c r="AW130" s="511"/>
      <c r="AX130" s="511"/>
      <c r="AY130" s="511"/>
      <c r="AZ130" s="511"/>
      <c r="BA130" s="521"/>
      <c r="BB130" s="521"/>
      <c r="BC130" s="521"/>
      <c r="BD130" s="521"/>
      <c r="BE130" s="521"/>
    </row>
    <row r="131" spans="1:57" s="102" customFormat="1" ht="28.5" customHeight="1" thickBot="1">
      <c r="A131" s="536"/>
      <c r="B131" s="932"/>
      <c r="C131" s="502"/>
      <c r="D131" s="558"/>
      <c r="E131" s="508"/>
      <c r="F131" s="502"/>
      <c r="G131" s="508"/>
      <c r="H131" s="503"/>
      <c r="I131" s="167" t="s">
        <v>68</v>
      </c>
      <c r="J131" s="562"/>
      <c r="K131" s="563"/>
      <c r="L131" s="453"/>
      <c r="M131" s="483"/>
      <c r="N131" s="871"/>
      <c r="O131" s="486"/>
      <c r="P131" s="508"/>
      <c r="Q131" s="511"/>
      <c r="R131" s="511"/>
      <c r="S131" s="511"/>
      <c r="T131" s="511"/>
      <c r="U131" s="511"/>
      <c r="V131" s="511"/>
      <c r="W131" s="511"/>
      <c r="X131" s="511"/>
      <c r="Y131" s="508"/>
      <c r="Z131" s="527"/>
      <c r="AA131" s="868"/>
      <c r="AB131" s="538"/>
      <c r="AC131" s="505"/>
      <c r="AD131" s="505"/>
      <c r="AE131" s="453"/>
      <c r="AF131" s="502"/>
      <c r="AG131" s="502"/>
      <c r="AH131" s="453"/>
      <c r="AI131" s="453"/>
      <c r="AJ131" s="543"/>
      <c r="AK131" s="863"/>
      <c r="AL131" s="863"/>
      <c r="AM131" s="502"/>
      <c r="AN131" s="865"/>
      <c r="AO131" s="533"/>
      <c r="AP131" s="511"/>
      <c r="AQ131" s="511"/>
      <c r="AR131" s="511"/>
      <c r="AS131" s="511"/>
      <c r="AT131" s="511"/>
      <c r="AU131" s="511"/>
      <c r="AV131" s="511"/>
      <c r="AW131" s="511"/>
      <c r="AX131" s="511"/>
      <c r="AY131" s="511"/>
      <c r="AZ131" s="511"/>
      <c r="BA131" s="521"/>
      <c r="BB131" s="521"/>
      <c r="BC131" s="521"/>
      <c r="BD131" s="521"/>
      <c r="BE131" s="521"/>
    </row>
    <row r="132" spans="1:57" s="102" customFormat="1" ht="28.5" customHeight="1" thickBot="1">
      <c r="A132" s="536"/>
      <c r="B132" s="932"/>
      <c r="C132" s="502"/>
      <c r="D132" s="558"/>
      <c r="E132" s="508"/>
      <c r="F132" s="502"/>
      <c r="G132" s="508"/>
      <c r="H132" s="503" t="s">
        <v>236</v>
      </c>
      <c r="I132" s="167" t="s">
        <v>68</v>
      </c>
      <c r="J132" s="562"/>
      <c r="K132" s="563"/>
      <c r="L132" s="453"/>
      <c r="M132" s="483"/>
      <c r="N132" s="871"/>
      <c r="O132" s="486"/>
      <c r="P132" s="508"/>
      <c r="Q132" s="511"/>
      <c r="R132" s="511"/>
      <c r="S132" s="511"/>
      <c r="T132" s="511"/>
      <c r="U132" s="511"/>
      <c r="V132" s="511"/>
      <c r="W132" s="511"/>
      <c r="X132" s="511"/>
      <c r="Y132" s="508"/>
      <c r="Z132" s="527"/>
      <c r="AA132" s="868"/>
      <c r="AB132" s="538"/>
      <c r="AC132" s="505"/>
      <c r="AD132" s="505"/>
      <c r="AE132" s="453"/>
      <c r="AF132" s="502"/>
      <c r="AG132" s="502"/>
      <c r="AH132" s="453"/>
      <c r="AI132" s="453"/>
      <c r="AJ132" s="543"/>
      <c r="AK132" s="863"/>
      <c r="AL132" s="863"/>
      <c r="AM132" s="502"/>
      <c r="AN132" s="865"/>
      <c r="AO132" s="533"/>
      <c r="AP132" s="511"/>
      <c r="AQ132" s="511"/>
      <c r="AR132" s="511"/>
      <c r="AS132" s="511"/>
      <c r="AT132" s="511"/>
      <c r="AU132" s="511"/>
      <c r="AV132" s="511"/>
      <c r="AW132" s="511"/>
      <c r="AX132" s="511"/>
      <c r="AY132" s="511"/>
      <c r="AZ132" s="511"/>
      <c r="BA132" s="521"/>
      <c r="BB132" s="521"/>
      <c r="BC132" s="521"/>
      <c r="BD132" s="521"/>
      <c r="BE132" s="521"/>
    </row>
    <row r="133" spans="1:57" s="102" customFormat="1" ht="28.5" customHeight="1" thickBot="1">
      <c r="A133" s="536"/>
      <c r="B133" s="932"/>
      <c r="C133" s="502"/>
      <c r="D133" s="558"/>
      <c r="E133" s="508"/>
      <c r="F133" s="502"/>
      <c r="G133" s="508"/>
      <c r="H133" s="503"/>
      <c r="I133" s="167" t="s">
        <v>68</v>
      </c>
      <c r="J133" s="562"/>
      <c r="K133" s="563"/>
      <c r="L133" s="453"/>
      <c r="M133" s="483"/>
      <c r="N133" s="871"/>
      <c r="O133" s="486"/>
      <c r="P133" s="509"/>
      <c r="Q133" s="512"/>
      <c r="R133" s="512"/>
      <c r="S133" s="511"/>
      <c r="T133" s="511"/>
      <c r="U133" s="511"/>
      <c r="V133" s="511"/>
      <c r="W133" s="511"/>
      <c r="X133" s="511"/>
      <c r="Y133" s="508"/>
      <c r="Z133" s="527"/>
      <c r="AA133" s="868"/>
      <c r="AB133" s="538"/>
      <c r="AC133" s="505"/>
      <c r="AD133" s="505"/>
      <c r="AE133" s="453"/>
      <c r="AF133" s="502"/>
      <c r="AG133" s="502"/>
      <c r="AH133" s="453"/>
      <c r="AI133" s="453"/>
      <c r="AJ133" s="543"/>
      <c r="AK133" s="863"/>
      <c r="AL133" s="863"/>
      <c r="AM133" s="502"/>
      <c r="AN133" s="865"/>
      <c r="AO133" s="533"/>
      <c r="AP133" s="511"/>
      <c r="AQ133" s="511"/>
      <c r="AR133" s="511"/>
      <c r="AS133" s="511"/>
      <c r="AT133" s="511"/>
      <c r="AU133" s="511"/>
      <c r="AV133" s="511"/>
      <c r="AW133" s="511"/>
      <c r="AX133" s="511"/>
      <c r="AY133" s="511"/>
      <c r="AZ133" s="511"/>
      <c r="BA133" s="521"/>
      <c r="BB133" s="521"/>
      <c r="BC133" s="521"/>
      <c r="BD133" s="521"/>
      <c r="BE133" s="521"/>
    </row>
    <row r="134" spans="1:57" s="102" customFormat="1" ht="28.5" customHeight="1" thickBot="1">
      <c r="A134" s="536"/>
      <c r="B134" s="932"/>
      <c r="C134" s="502"/>
      <c r="D134" s="558"/>
      <c r="E134" s="508"/>
      <c r="F134" s="502"/>
      <c r="G134" s="508"/>
      <c r="H134" s="503" t="s">
        <v>234</v>
      </c>
      <c r="I134" s="167" t="s">
        <v>68</v>
      </c>
      <c r="J134" s="562"/>
      <c r="K134" s="563"/>
      <c r="L134" s="453"/>
      <c r="M134" s="483"/>
      <c r="N134" s="871"/>
      <c r="O134" s="486"/>
      <c r="P134" s="507" t="s">
        <v>231</v>
      </c>
      <c r="Q134" s="510" t="s">
        <v>82</v>
      </c>
      <c r="R134" s="510">
        <f>+IFERROR(VLOOKUP(Q134,[5]DATOS!$E$2:$F$17,2,FALSE),"")</f>
        <v>15</v>
      </c>
      <c r="S134" s="511"/>
      <c r="T134" s="511"/>
      <c r="U134" s="511"/>
      <c r="V134" s="511"/>
      <c r="W134" s="511"/>
      <c r="X134" s="511"/>
      <c r="Y134" s="508"/>
      <c r="Z134" s="527"/>
      <c r="AA134" s="868"/>
      <c r="AB134" s="538"/>
      <c r="AC134" s="505"/>
      <c r="AD134" s="505"/>
      <c r="AE134" s="453"/>
      <c r="AF134" s="502"/>
      <c r="AG134" s="502"/>
      <c r="AH134" s="453"/>
      <c r="AI134" s="453"/>
      <c r="AJ134" s="543"/>
      <c r="AK134" s="863"/>
      <c r="AL134" s="863"/>
      <c r="AM134" s="502"/>
      <c r="AN134" s="866"/>
      <c r="AO134" s="533"/>
      <c r="AP134" s="511"/>
      <c r="AQ134" s="511"/>
      <c r="AR134" s="511"/>
      <c r="AS134" s="511"/>
      <c r="AT134" s="511"/>
      <c r="AU134" s="511"/>
      <c r="AV134" s="511"/>
      <c r="AW134" s="511"/>
      <c r="AX134" s="511"/>
      <c r="AY134" s="511"/>
      <c r="AZ134" s="511"/>
      <c r="BA134" s="521"/>
      <c r="BB134" s="521"/>
      <c r="BC134" s="521"/>
      <c r="BD134" s="521"/>
      <c r="BE134" s="521"/>
    </row>
    <row r="135" spans="1:57" s="102" customFormat="1" ht="28.5" customHeight="1" thickBot="1">
      <c r="A135" s="536"/>
      <c r="B135" s="932"/>
      <c r="C135" s="502"/>
      <c r="D135" s="558"/>
      <c r="E135" s="508"/>
      <c r="F135" s="502"/>
      <c r="G135" s="508"/>
      <c r="H135" s="503"/>
      <c r="I135" s="167" t="s">
        <v>68</v>
      </c>
      <c r="J135" s="562"/>
      <c r="K135" s="563"/>
      <c r="L135" s="453"/>
      <c r="M135" s="483"/>
      <c r="N135" s="871"/>
      <c r="O135" s="486"/>
      <c r="P135" s="508"/>
      <c r="Q135" s="511"/>
      <c r="R135" s="511"/>
      <c r="S135" s="511"/>
      <c r="T135" s="511"/>
      <c r="U135" s="511"/>
      <c r="V135" s="511"/>
      <c r="W135" s="511"/>
      <c r="X135" s="511"/>
      <c r="Y135" s="508"/>
      <c r="Z135" s="527"/>
      <c r="AA135" s="868"/>
      <c r="AB135" s="538"/>
      <c r="AC135" s="505"/>
      <c r="AD135" s="505"/>
      <c r="AE135" s="453"/>
      <c r="AF135" s="502"/>
      <c r="AG135" s="502"/>
      <c r="AH135" s="453"/>
      <c r="AI135" s="453"/>
      <c r="AJ135" s="543"/>
      <c r="AK135" s="863"/>
      <c r="AL135" s="863"/>
      <c r="AM135" s="502"/>
      <c r="AN135" s="864" t="s">
        <v>429</v>
      </c>
      <c r="AO135" s="533"/>
      <c r="AP135" s="511"/>
      <c r="AQ135" s="511"/>
      <c r="AR135" s="511"/>
      <c r="AS135" s="511"/>
      <c r="AT135" s="511"/>
      <c r="AU135" s="511"/>
      <c r="AV135" s="511"/>
      <c r="AW135" s="511"/>
      <c r="AX135" s="511"/>
      <c r="AY135" s="511"/>
      <c r="AZ135" s="511"/>
      <c r="BA135" s="521"/>
      <c r="BB135" s="521"/>
      <c r="BC135" s="521"/>
      <c r="BD135" s="521"/>
      <c r="BE135" s="521"/>
    </row>
    <row r="136" spans="1:57" s="102" customFormat="1" ht="28.5" customHeight="1" thickBot="1">
      <c r="A136" s="536"/>
      <c r="B136" s="932"/>
      <c r="C136" s="502"/>
      <c r="D136" s="558"/>
      <c r="E136" s="508"/>
      <c r="F136" s="502"/>
      <c r="G136" s="508"/>
      <c r="H136" s="503"/>
      <c r="I136" s="167" t="s">
        <v>68</v>
      </c>
      <c r="J136" s="562"/>
      <c r="K136" s="563"/>
      <c r="L136" s="453"/>
      <c r="M136" s="483"/>
      <c r="N136" s="871"/>
      <c r="O136" s="486"/>
      <c r="P136" s="508"/>
      <c r="Q136" s="511"/>
      <c r="R136" s="511"/>
      <c r="S136" s="511"/>
      <c r="T136" s="511"/>
      <c r="U136" s="511"/>
      <c r="V136" s="511"/>
      <c r="W136" s="511"/>
      <c r="X136" s="511"/>
      <c r="Y136" s="508"/>
      <c r="Z136" s="527"/>
      <c r="AA136" s="868"/>
      <c r="AB136" s="538"/>
      <c r="AC136" s="505"/>
      <c r="AD136" s="505"/>
      <c r="AE136" s="453"/>
      <c r="AF136" s="502"/>
      <c r="AG136" s="502"/>
      <c r="AH136" s="453"/>
      <c r="AI136" s="453"/>
      <c r="AJ136" s="543"/>
      <c r="AK136" s="863"/>
      <c r="AL136" s="863"/>
      <c r="AM136" s="502"/>
      <c r="AN136" s="865"/>
      <c r="AO136" s="533"/>
      <c r="AP136" s="511"/>
      <c r="AQ136" s="511"/>
      <c r="AR136" s="511"/>
      <c r="AS136" s="511"/>
      <c r="AT136" s="511"/>
      <c r="AU136" s="511"/>
      <c r="AV136" s="511"/>
      <c r="AW136" s="511"/>
      <c r="AX136" s="511"/>
      <c r="AY136" s="511"/>
      <c r="AZ136" s="511"/>
      <c r="BA136" s="521"/>
      <c r="BB136" s="521"/>
      <c r="BC136" s="521"/>
      <c r="BD136" s="521"/>
      <c r="BE136" s="521"/>
    </row>
    <row r="137" spans="1:57" s="102" customFormat="1" ht="28.5" customHeight="1" thickBot="1">
      <c r="A137" s="536"/>
      <c r="B137" s="932"/>
      <c r="C137" s="502"/>
      <c r="D137" s="558"/>
      <c r="E137" s="508"/>
      <c r="F137" s="502"/>
      <c r="G137" s="508"/>
      <c r="H137" s="503"/>
      <c r="I137" s="167" t="s">
        <v>68</v>
      </c>
      <c r="J137" s="562"/>
      <c r="K137" s="563"/>
      <c r="L137" s="453"/>
      <c r="M137" s="483"/>
      <c r="N137" s="871"/>
      <c r="O137" s="486"/>
      <c r="P137" s="508"/>
      <c r="Q137" s="511"/>
      <c r="R137" s="511"/>
      <c r="S137" s="511"/>
      <c r="T137" s="511"/>
      <c r="U137" s="511"/>
      <c r="V137" s="511"/>
      <c r="W137" s="511"/>
      <c r="X137" s="511"/>
      <c r="Y137" s="508"/>
      <c r="Z137" s="527"/>
      <c r="AA137" s="868"/>
      <c r="AB137" s="538"/>
      <c r="AC137" s="505"/>
      <c r="AD137" s="505"/>
      <c r="AE137" s="453"/>
      <c r="AF137" s="502"/>
      <c r="AG137" s="502"/>
      <c r="AH137" s="453"/>
      <c r="AI137" s="453"/>
      <c r="AJ137" s="543"/>
      <c r="AK137" s="863"/>
      <c r="AL137" s="863"/>
      <c r="AM137" s="502"/>
      <c r="AN137" s="865"/>
      <c r="AO137" s="533"/>
      <c r="AP137" s="511"/>
      <c r="AQ137" s="511"/>
      <c r="AR137" s="511"/>
      <c r="AS137" s="511"/>
      <c r="AT137" s="511"/>
      <c r="AU137" s="511"/>
      <c r="AV137" s="511"/>
      <c r="AW137" s="511"/>
      <c r="AX137" s="511"/>
      <c r="AY137" s="511"/>
      <c r="AZ137" s="511"/>
      <c r="BA137" s="521"/>
      <c r="BB137" s="521"/>
      <c r="BC137" s="521"/>
      <c r="BD137" s="521"/>
      <c r="BE137" s="521"/>
    </row>
    <row r="138" spans="1:57" s="102" customFormat="1" ht="28.5" customHeight="1" thickBot="1">
      <c r="A138" s="536"/>
      <c r="B138" s="932"/>
      <c r="C138" s="502"/>
      <c r="D138" s="559"/>
      <c r="E138" s="509"/>
      <c r="F138" s="502"/>
      <c r="G138" s="508"/>
      <c r="H138" s="503" t="s">
        <v>232</v>
      </c>
      <c r="I138" s="167" t="s">
        <v>68</v>
      </c>
      <c r="J138" s="562"/>
      <c r="K138" s="563"/>
      <c r="L138" s="453"/>
      <c r="M138" s="483"/>
      <c r="N138" s="871"/>
      <c r="O138" s="486"/>
      <c r="P138" s="509"/>
      <c r="Q138" s="512"/>
      <c r="R138" s="512"/>
      <c r="S138" s="511"/>
      <c r="T138" s="511"/>
      <c r="U138" s="511"/>
      <c r="V138" s="511"/>
      <c r="W138" s="511"/>
      <c r="X138" s="511"/>
      <c r="Y138" s="508"/>
      <c r="Z138" s="527"/>
      <c r="AA138" s="868"/>
      <c r="AB138" s="538"/>
      <c r="AC138" s="506"/>
      <c r="AD138" s="506"/>
      <c r="AE138" s="453"/>
      <c r="AF138" s="502"/>
      <c r="AG138" s="502"/>
      <c r="AH138" s="453"/>
      <c r="AI138" s="453"/>
      <c r="AJ138" s="543"/>
      <c r="AK138" s="863"/>
      <c r="AL138" s="863"/>
      <c r="AM138" s="502"/>
      <c r="AN138" s="865"/>
      <c r="AO138" s="533"/>
      <c r="AP138" s="511"/>
      <c r="AQ138" s="511"/>
      <c r="AR138" s="511"/>
      <c r="AS138" s="511"/>
      <c r="AT138" s="511"/>
      <c r="AU138" s="511"/>
      <c r="AV138" s="511"/>
      <c r="AW138" s="511"/>
      <c r="AX138" s="511"/>
      <c r="AY138" s="511"/>
      <c r="AZ138" s="511"/>
      <c r="BA138" s="521"/>
      <c r="BB138" s="521"/>
      <c r="BC138" s="521"/>
      <c r="BD138" s="521"/>
      <c r="BE138" s="521"/>
    </row>
    <row r="139" spans="1:57" s="102" customFormat="1" ht="28.5" customHeight="1" thickBot="1">
      <c r="A139" s="536"/>
      <c r="B139" s="932"/>
      <c r="C139" s="502"/>
      <c r="D139" s="501"/>
      <c r="E139" s="502" t="s">
        <v>428</v>
      </c>
      <c r="F139" s="502"/>
      <c r="G139" s="508"/>
      <c r="H139" s="503"/>
      <c r="I139" s="167" t="s">
        <v>68</v>
      </c>
      <c r="J139" s="562"/>
      <c r="K139" s="563"/>
      <c r="L139" s="453"/>
      <c r="M139" s="483"/>
      <c r="N139" s="871"/>
      <c r="O139" s="486"/>
      <c r="P139" s="507" t="s">
        <v>229</v>
      </c>
      <c r="Q139" s="510" t="s">
        <v>85</v>
      </c>
      <c r="R139" s="510">
        <f>+IFERROR(VLOOKUP(Q139,[5]DATOS!$E$2:$F$17,2,FALSE),"")</f>
        <v>15</v>
      </c>
      <c r="S139" s="511"/>
      <c r="T139" s="511"/>
      <c r="U139" s="511"/>
      <c r="V139" s="511"/>
      <c r="W139" s="511"/>
      <c r="X139" s="511"/>
      <c r="Y139" s="508"/>
      <c r="Z139" s="527"/>
      <c r="AA139" s="868"/>
      <c r="AB139" s="538"/>
      <c r="AC139" s="504" t="s">
        <v>95</v>
      </c>
      <c r="AD139" s="504" t="s">
        <v>96</v>
      </c>
      <c r="AE139" s="453"/>
      <c r="AF139" s="86"/>
      <c r="AG139" s="502"/>
      <c r="AH139" s="453"/>
      <c r="AI139" s="453"/>
      <c r="AJ139" s="543"/>
      <c r="AK139" s="863"/>
      <c r="AL139" s="863"/>
      <c r="AM139" s="502"/>
      <c r="AN139" s="865"/>
      <c r="AO139" s="533"/>
      <c r="AP139" s="511"/>
      <c r="AQ139" s="511"/>
      <c r="AR139" s="511"/>
      <c r="AS139" s="511"/>
      <c r="AT139" s="511"/>
      <c r="AU139" s="511"/>
      <c r="AV139" s="511"/>
      <c r="AW139" s="511"/>
      <c r="AX139" s="511"/>
      <c r="AY139" s="511"/>
      <c r="AZ139" s="511"/>
      <c r="BA139" s="521"/>
      <c r="BB139" s="521"/>
      <c r="BC139" s="521"/>
      <c r="BD139" s="521"/>
      <c r="BE139" s="521"/>
    </row>
    <row r="140" spans="1:57" s="102" customFormat="1" ht="28.5" customHeight="1" thickBot="1">
      <c r="A140" s="536"/>
      <c r="B140" s="932"/>
      <c r="C140" s="502"/>
      <c r="D140" s="501"/>
      <c r="E140" s="502"/>
      <c r="F140" s="502"/>
      <c r="G140" s="508"/>
      <c r="H140" s="503"/>
      <c r="I140" s="167" t="s">
        <v>68</v>
      </c>
      <c r="J140" s="562"/>
      <c r="K140" s="563"/>
      <c r="L140" s="453"/>
      <c r="M140" s="483"/>
      <c r="N140" s="871"/>
      <c r="O140" s="486"/>
      <c r="P140" s="508"/>
      <c r="Q140" s="511"/>
      <c r="R140" s="511"/>
      <c r="S140" s="511"/>
      <c r="T140" s="511"/>
      <c r="U140" s="511"/>
      <c r="V140" s="511"/>
      <c r="W140" s="511"/>
      <c r="X140" s="511"/>
      <c r="Y140" s="508"/>
      <c r="Z140" s="527"/>
      <c r="AA140" s="868"/>
      <c r="AB140" s="538"/>
      <c r="AC140" s="505"/>
      <c r="AD140" s="505"/>
      <c r="AE140" s="453"/>
      <c r="AF140" s="86"/>
      <c r="AG140" s="502"/>
      <c r="AH140" s="453"/>
      <c r="AI140" s="453"/>
      <c r="AJ140" s="543"/>
      <c r="AK140" s="863"/>
      <c r="AL140" s="863"/>
      <c r="AM140" s="502"/>
      <c r="AN140" s="865"/>
      <c r="AO140" s="533"/>
      <c r="AP140" s="511"/>
      <c r="AQ140" s="511"/>
      <c r="AR140" s="511"/>
      <c r="AS140" s="511"/>
      <c r="AT140" s="511"/>
      <c r="AU140" s="511"/>
      <c r="AV140" s="511"/>
      <c r="AW140" s="511"/>
      <c r="AX140" s="511"/>
      <c r="AY140" s="511"/>
      <c r="AZ140" s="511"/>
      <c r="BA140" s="521"/>
      <c r="BB140" s="521"/>
      <c r="BC140" s="521"/>
      <c r="BD140" s="521"/>
      <c r="BE140" s="521"/>
    </row>
    <row r="141" spans="1:57" s="102" customFormat="1" ht="28.5" customHeight="1" thickBot="1">
      <c r="A141" s="536"/>
      <c r="B141" s="932"/>
      <c r="C141" s="502"/>
      <c r="D141" s="501"/>
      <c r="E141" s="502"/>
      <c r="F141" s="502"/>
      <c r="G141" s="508"/>
      <c r="H141" s="503" t="s">
        <v>230</v>
      </c>
      <c r="I141" s="167" t="s">
        <v>68</v>
      </c>
      <c r="J141" s="562"/>
      <c r="K141" s="563"/>
      <c r="L141" s="453"/>
      <c r="M141" s="483"/>
      <c r="N141" s="871"/>
      <c r="O141" s="486"/>
      <c r="P141" s="508"/>
      <c r="Q141" s="511"/>
      <c r="R141" s="511"/>
      <c r="S141" s="511"/>
      <c r="T141" s="511"/>
      <c r="U141" s="511"/>
      <c r="V141" s="511"/>
      <c r="W141" s="511"/>
      <c r="X141" s="511"/>
      <c r="Y141" s="508"/>
      <c r="Z141" s="527"/>
      <c r="AA141" s="868"/>
      <c r="AB141" s="538"/>
      <c r="AC141" s="505"/>
      <c r="AD141" s="505"/>
      <c r="AE141" s="453"/>
      <c r="AF141" s="86"/>
      <c r="AG141" s="502"/>
      <c r="AH141" s="453"/>
      <c r="AI141" s="453"/>
      <c r="AJ141" s="543"/>
      <c r="AK141" s="863"/>
      <c r="AL141" s="863"/>
      <c r="AM141" s="502"/>
      <c r="AN141" s="865"/>
      <c r="AO141" s="533"/>
      <c r="AP141" s="511"/>
      <c r="AQ141" s="511"/>
      <c r="AR141" s="511"/>
      <c r="AS141" s="511"/>
      <c r="AT141" s="511"/>
      <c r="AU141" s="511"/>
      <c r="AV141" s="511"/>
      <c r="AW141" s="511"/>
      <c r="AX141" s="511"/>
      <c r="AY141" s="511"/>
      <c r="AZ141" s="511"/>
      <c r="BA141" s="521"/>
      <c r="BB141" s="521"/>
      <c r="BC141" s="521"/>
      <c r="BD141" s="521"/>
      <c r="BE141" s="521"/>
    </row>
    <row r="142" spans="1:57" s="102" customFormat="1" ht="28.5" customHeight="1" thickBot="1">
      <c r="A142" s="536"/>
      <c r="B142" s="932"/>
      <c r="C142" s="502"/>
      <c r="D142" s="501"/>
      <c r="E142" s="502"/>
      <c r="F142" s="502"/>
      <c r="G142" s="508"/>
      <c r="H142" s="503"/>
      <c r="I142" s="167" t="s">
        <v>68</v>
      </c>
      <c r="J142" s="562"/>
      <c r="K142" s="563"/>
      <c r="L142" s="453"/>
      <c r="M142" s="483"/>
      <c r="N142" s="871"/>
      <c r="O142" s="486"/>
      <c r="P142" s="509"/>
      <c r="Q142" s="512"/>
      <c r="R142" s="512"/>
      <c r="S142" s="511"/>
      <c r="T142" s="511"/>
      <c r="U142" s="511"/>
      <c r="V142" s="511"/>
      <c r="W142" s="511"/>
      <c r="X142" s="511"/>
      <c r="Y142" s="508"/>
      <c r="Z142" s="527"/>
      <c r="AA142" s="868"/>
      <c r="AB142" s="538"/>
      <c r="AC142" s="505"/>
      <c r="AD142" s="505"/>
      <c r="AE142" s="453"/>
      <c r="AF142" s="86"/>
      <c r="AG142" s="502"/>
      <c r="AH142" s="453"/>
      <c r="AI142" s="453"/>
      <c r="AJ142" s="543"/>
      <c r="AK142" s="863"/>
      <c r="AL142" s="863"/>
      <c r="AM142" s="502"/>
      <c r="AN142" s="865"/>
      <c r="AO142" s="533"/>
      <c r="AP142" s="511"/>
      <c r="AQ142" s="511"/>
      <c r="AR142" s="511"/>
      <c r="AS142" s="511"/>
      <c r="AT142" s="511"/>
      <c r="AU142" s="511"/>
      <c r="AV142" s="511"/>
      <c r="AW142" s="511"/>
      <c r="AX142" s="511"/>
      <c r="AY142" s="511"/>
      <c r="AZ142" s="511"/>
      <c r="BA142" s="521"/>
      <c r="BB142" s="521"/>
      <c r="BC142" s="521"/>
      <c r="BD142" s="521"/>
      <c r="BE142" s="521"/>
    </row>
    <row r="143" spans="1:57" s="102" customFormat="1" ht="28.5" customHeight="1" thickBot="1">
      <c r="A143" s="536"/>
      <c r="B143" s="932"/>
      <c r="C143" s="502"/>
      <c r="D143" s="501"/>
      <c r="E143" s="502"/>
      <c r="F143" s="502"/>
      <c r="G143" s="508"/>
      <c r="H143" s="503"/>
      <c r="I143" s="167" t="s">
        <v>68</v>
      </c>
      <c r="J143" s="562"/>
      <c r="K143" s="563"/>
      <c r="L143" s="453"/>
      <c r="M143" s="483"/>
      <c r="N143" s="871"/>
      <c r="O143" s="486"/>
      <c r="P143" s="507" t="s">
        <v>228</v>
      </c>
      <c r="Q143" s="507" t="s">
        <v>98</v>
      </c>
      <c r="R143" s="510">
        <f>+IFERROR(VLOOKUP(Q143,[5]DATOS!$E$2:$F$17,2,FALSE),"")</f>
        <v>15</v>
      </c>
      <c r="S143" s="511"/>
      <c r="T143" s="511"/>
      <c r="U143" s="511"/>
      <c r="V143" s="511"/>
      <c r="W143" s="511"/>
      <c r="X143" s="511"/>
      <c r="Y143" s="508"/>
      <c r="Z143" s="527"/>
      <c r="AA143" s="868"/>
      <c r="AB143" s="538"/>
      <c r="AC143" s="505"/>
      <c r="AD143" s="505"/>
      <c r="AE143" s="454"/>
      <c r="AF143" s="86"/>
      <c r="AG143" s="502"/>
      <c r="AH143" s="453"/>
      <c r="AI143" s="453"/>
      <c r="AJ143" s="543"/>
      <c r="AK143" s="863"/>
      <c r="AL143" s="863"/>
      <c r="AM143" s="502"/>
      <c r="AN143" s="865"/>
      <c r="AO143" s="533"/>
      <c r="AP143" s="511"/>
      <c r="AQ143" s="511"/>
      <c r="AR143" s="511"/>
      <c r="AS143" s="511"/>
      <c r="AT143" s="511"/>
      <c r="AU143" s="511"/>
      <c r="AV143" s="511"/>
      <c r="AW143" s="511"/>
      <c r="AX143" s="511"/>
      <c r="AY143" s="511"/>
      <c r="AZ143" s="511"/>
      <c r="BA143" s="521"/>
      <c r="BB143" s="521"/>
      <c r="BC143" s="521"/>
      <c r="BD143" s="521"/>
      <c r="BE143" s="521"/>
    </row>
    <row r="144" spans="1:57" s="102" customFormat="1" ht="28.5" customHeight="1" thickBot="1">
      <c r="A144" s="536"/>
      <c r="B144" s="932"/>
      <c r="C144" s="502"/>
      <c r="D144" s="501"/>
      <c r="E144" s="502"/>
      <c r="F144" s="502"/>
      <c r="G144" s="508"/>
      <c r="H144" s="503"/>
      <c r="I144" s="167" t="s">
        <v>68</v>
      </c>
      <c r="J144" s="562"/>
      <c r="K144" s="563"/>
      <c r="L144" s="453"/>
      <c r="M144" s="483"/>
      <c r="N144" s="871"/>
      <c r="O144" s="486"/>
      <c r="P144" s="508"/>
      <c r="Q144" s="508"/>
      <c r="R144" s="511"/>
      <c r="S144" s="511"/>
      <c r="T144" s="511"/>
      <c r="U144" s="511"/>
      <c r="V144" s="511"/>
      <c r="W144" s="511"/>
      <c r="X144" s="511"/>
      <c r="Y144" s="508"/>
      <c r="Z144" s="527"/>
      <c r="AA144" s="868"/>
      <c r="AB144" s="538"/>
      <c r="AC144" s="505"/>
      <c r="AD144" s="505"/>
      <c r="AE144" s="103"/>
      <c r="AF144" s="86"/>
      <c r="AG144" s="502"/>
      <c r="AH144" s="453"/>
      <c r="AI144" s="453"/>
      <c r="AJ144" s="543"/>
      <c r="AK144" s="863"/>
      <c r="AL144" s="863"/>
      <c r="AM144" s="502"/>
      <c r="AN144" s="865"/>
      <c r="AO144" s="533"/>
      <c r="AP144" s="511"/>
      <c r="AQ144" s="511"/>
      <c r="AR144" s="511"/>
      <c r="AS144" s="511"/>
      <c r="AT144" s="511"/>
      <c r="AU144" s="511"/>
      <c r="AV144" s="511"/>
      <c r="AW144" s="511"/>
      <c r="AX144" s="511"/>
      <c r="AY144" s="511"/>
      <c r="AZ144" s="511"/>
      <c r="BA144" s="521"/>
      <c r="BB144" s="521"/>
      <c r="BC144" s="521"/>
      <c r="BD144" s="521"/>
      <c r="BE144" s="521"/>
    </row>
    <row r="145" spans="1:57" s="102" customFormat="1" ht="28.5" customHeight="1" thickBot="1">
      <c r="A145" s="536"/>
      <c r="B145" s="932"/>
      <c r="C145" s="502"/>
      <c r="D145" s="501"/>
      <c r="E145" s="502"/>
      <c r="F145" s="502"/>
      <c r="G145" s="508"/>
      <c r="H145" s="503" t="s">
        <v>227</v>
      </c>
      <c r="I145" s="167" t="s">
        <v>68</v>
      </c>
      <c r="J145" s="562"/>
      <c r="K145" s="563"/>
      <c r="L145" s="453"/>
      <c r="M145" s="483"/>
      <c r="N145" s="871"/>
      <c r="O145" s="486"/>
      <c r="P145" s="508"/>
      <c r="Q145" s="508"/>
      <c r="R145" s="511"/>
      <c r="S145" s="511"/>
      <c r="T145" s="511"/>
      <c r="U145" s="511"/>
      <c r="V145" s="511"/>
      <c r="W145" s="511"/>
      <c r="X145" s="511"/>
      <c r="Y145" s="508"/>
      <c r="Z145" s="527"/>
      <c r="AA145" s="868"/>
      <c r="AB145" s="538"/>
      <c r="AC145" s="505"/>
      <c r="AD145" s="505"/>
      <c r="AE145" s="103"/>
      <c r="AF145" s="86"/>
      <c r="AG145" s="502"/>
      <c r="AH145" s="453"/>
      <c r="AI145" s="453"/>
      <c r="AJ145" s="543"/>
      <c r="AK145" s="863"/>
      <c r="AL145" s="863"/>
      <c r="AM145" s="502"/>
      <c r="AN145" s="865"/>
      <c r="AO145" s="533"/>
      <c r="AP145" s="511"/>
      <c r="AQ145" s="511"/>
      <c r="AR145" s="511"/>
      <c r="AS145" s="511"/>
      <c r="AT145" s="511"/>
      <c r="AU145" s="511"/>
      <c r="AV145" s="511"/>
      <c r="AW145" s="511"/>
      <c r="AX145" s="511"/>
      <c r="AY145" s="511"/>
      <c r="AZ145" s="511"/>
      <c r="BA145" s="521"/>
      <c r="BB145" s="521"/>
      <c r="BC145" s="521"/>
      <c r="BD145" s="521"/>
      <c r="BE145" s="521"/>
    </row>
    <row r="146" spans="1:57" s="102" customFormat="1" ht="28.5" customHeight="1" thickBot="1">
      <c r="A146" s="536"/>
      <c r="B146" s="932"/>
      <c r="C146" s="502"/>
      <c r="D146" s="501"/>
      <c r="E146" s="502"/>
      <c r="F146" s="502"/>
      <c r="G146" s="508"/>
      <c r="H146" s="503"/>
      <c r="I146" s="167" t="s">
        <v>68</v>
      </c>
      <c r="J146" s="562"/>
      <c r="K146" s="563"/>
      <c r="L146" s="453"/>
      <c r="M146" s="483"/>
      <c r="N146" s="871"/>
      <c r="O146" s="486"/>
      <c r="P146" s="509"/>
      <c r="Q146" s="509"/>
      <c r="R146" s="512"/>
      <c r="S146" s="511"/>
      <c r="T146" s="511"/>
      <c r="U146" s="511"/>
      <c r="V146" s="511"/>
      <c r="W146" s="511"/>
      <c r="X146" s="511"/>
      <c r="Y146" s="508"/>
      <c r="Z146" s="527"/>
      <c r="AA146" s="868"/>
      <c r="AB146" s="538"/>
      <c r="AC146" s="505"/>
      <c r="AD146" s="505"/>
      <c r="AE146" s="103"/>
      <c r="AF146" s="86"/>
      <c r="AG146" s="502"/>
      <c r="AH146" s="453"/>
      <c r="AI146" s="453"/>
      <c r="AJ146" s="543"/>
      <c r="AK146" s="863"/>
      <c r="AL146" s="863"/>
      <c r="AM146" s="502"/>
      <c r="AN146" s="865"/>
      <c r="AO146" s="533"/>
      <c r="AP146" s="511"/>
      <c r="AQ146" s="511"/>
      <c r="AR146" s="511"/>
      <c r="AS146" s="511"/>
      <c r="AT146" s="511"/>
      <c r="AU146" s="511"/>
      <c r="AV146" s="511"/>
      <c r="AW146" s="511"/>
      <c r="AX146" s="511"/>
      <c r="AY146" s="511"/>
      <c r="AZ146" s="511"/>
      <c r="BA146" s="521"/>
      <c r="BB146" s="521"/>
      <c r="BC146" s="521"/>
      <c r="BD146" s="521"/>
      <c r="BE146" s="521"/>
    </row>
    <row r="147" spans="1:57" s="102" customFormat="1" ht="28.5" customHeight="1" thickBot="1">
      <c r="A147" s="536"/>
      <c r="B147" s="932"/>
      <c r="C147" s="502"/>
      <c r="D147" s="501"/>
      <c r="E147" s="502"/>
      <c r="F147" s="502"/>
      <c r="G147" s="508"/>
      <c r="H147" s="503"/>
      <c r="I147" s="167" t="s">
        <v>68</v>
      </c>
      <c r="J147" s="562"/>
      <c r="K147" s="563"/>
      <c r="L147" s="453"/>
      <c r="M147" s="483"/>
      <c r="N147" s="871"/>
      <c r="O147" s="486"/>
      <c r="P147" s="507" t="s">
        <v>226</v>
      </c>
      <c r="Q147" s="510" t="s">
        <v>87</v>
      </c>
      <c r="R147" s="510">
        <f>+IFERROR(VLOOKUP(Q147,[5]DATOS!$E$2:$F$17,2,FALSE),"")</f>
        <v>10</v>
      </c>
      <c r="S147" s="511"/>
      <c r="T147" s="511"/>
      <c r="U147" s="511"/>
      <c r="V147" s="511"/>
      <c r="W147" s="511"/>
      <c r="X147" s="511"/>
      <c r="Y147" s="508"/>
      <c r="Z147" s="527"/>
      <c r="AA147" s="868"/>
      <c r="AB147" s="538"/>
      <c r="AC147" s="505"/>
      <c r="AD147" s="505"/>
      <c r="AE147" s="103"/>
      <c r="AF147" s="86"/>
      <c r="AG147" s="502"/>
      <c r="AH147" s="453"/>
      <c r="AI147" s="453"/>
      <c r="AJ147" s="543"/>
      <c r="AK147" s="863"/>
      <c r="AL147" s="863"/>
      <c r="AM147" s="502"/>
      <c r="AN147" s="865"/>
      <c r="AO147" s="533"/>
      <c r="AP147" s="511"/>
      <c r="AQ147" s="511"/>
      <c r="AR147" s="511"/>
      <c r="AS147" s="511"/>
      <c r="AT147" s="511"/>
      <c r="AU147" s="511"/>
      <c r="AV147" s="511"/>
      <c r="AW147" s="511"/>
      <c r="AX147" s="511"/>
      <c r="AY147" s="511"/>
      <c r="AZ147" s="511"/>
      <c r="BA147" s="521"/>
      <c r="BB147" s="521"/>
      <c r="BC147" s="521"/>
      <c r="BD147" s="521"/>
      <c r="BE147" s="521"/>
    </row>
    <row r="148" spans="1:57" s="102" customFormat="1" ht="28.5" customHeight="1" thickBot="1">
      <c r="A148" s="536"/>
      <c r="B148" s="932"/>
      <c r="C148" s="502"/>
      <c r="D148" s="501"/>
      <c r="E148" s="502"/>
      <c r="F148" s="502"/>
      <c r="G148" s="508"/>
      <c r="H148" s="503"/>
      <c r="I148" s="167" t="s">
        <v>68</v>
      </c>
      <c r="J148" s="562"/>
      <c r="K148" s="563"/>
      <c r="L148" s="453"/>
      <c r="M148" s="483"/>
      <c r="N148" s="871"/>
      <c r="O148" s="486"/>
      <c r="P148" s="508"/>
      <c r="Q148" s="511"/>
      <c r="R148" s="511"/>
      <c r="S148" s="511"/>
      <c r="T148" s="511"/>
      <c r="U148" s="511"/>
      <c r="V148" s="511"/>
      <c r="W148" s="511"/>
      <c r="X148" s="511"/>
      <c r="Y148" s="508"/>
      <c r="Z148" s="527"/>
      <c r="AA148" s="868"/>
      <c r="AB148" s="538"/>
      <c r="AC148" s="505"/>
      <c r="AD148" s="505"/>
      <c r="AE148" s="103"/>
      <c r="AF148" s="86"/>
      <c r="AG148" s="502"/>
      <c r="AH148" s="453"/>
      <c r="AI148" s="453"/>
      <c r="AJ148" s="543"/>
      <c r="AK148" s="863"/>
      <c r="AL148" s="863"/>
      <c r="AM148" s="502"/>
      <c r="AN148" s="865"/>
      <c r="AO148" s="533"/>
      <c r="AP148" s="511"/>
      <c r="AQ148" s="511"/>
      <c r="AR148" s="511"/>
      <c r="AS148" s="511"/>
      <c r="AT148" s="511"/>
      <c r="AU148" s="511"/>
      <c r="AV148" s="511"/>
      <c r="AW148" s="511"/>
      <c r="AX148" s="511"/>
      <c r="AY148" s="511"/>
      <c r="AZ148" s="511"/>
      <c r="BA148" s="521"/>
      <c r="BB148" s="521"/>
      <c r="BC148" s="521"/>
      <c r="BD148" s="521"/>
      <c r="BE148" s="521"/>
    </row>
    <row r="149" spans="1:57" s="102" customFormat="1" ht="28.5" customHeight="1" thickBot="1">
      <c r="A149" s="536"/>
      <c r="B149" s="932"/>
      <c r="C149" s="502"/>
      <c r="D149" s="501"/>
      <c r="E149" s="502"/>
      <c r="F149" s="502"/>
      <c r="G149" s="508"/>
      <c r="H149" s="503" t="s">
        <v>225</v>
      </c>
      <c r="I149" s="167" t="s">
        <v>68</v>
      </c>
      <c r="J149" s="562"/>
      <c r="K149" s="563"/>
      <c r="L149" s="453"/>
      <c r="M149" s="483"/>
      <c r="N149" s="871"/>
      <c r="O149" s="486"/>
      <c r="P149" s="508"/>
      <c r="Q149" s="511"/>
      <c r="R149" s="511"/>
      <c r="S149" s="511"/>
      <c r="T149" s="511"/>
      <c r="U149" s="511"/>
      <c r="V149" s="511"/>
      <c r="W149" s="511"/>
      <c r="X149" s="511"/>
      <c r="Y149" s="508"/>
      <c r="Z149" s="527"/>
      <c r="AA149" s="868"/>
      <c r="AB149" s="538"/>
      <c r="AC149" s="505"/>
      <c r="AD149" s="505"/>
      <c r="AE149" s="103"/>
      <c r="AF149" s="86"/>
      <c r="AG149" s="502"/>
      <c r="AH149" s="453"/>
      <c r="AI149" s="453"/>
      <c r="AJ149" s="543"/>
      <c r="AK149" s="863"/>
      <c r="AL149" s="863"/>
      <c r="AM149" s="502"/>
      <c r="AN149" s="865"/>
      <c r="AO149" s="533"/>
      <c r="AP149" s="511"/>
      <c r="AQ149" s="511"/>
      <c r="AR149" s="511"/>
      <c r="AS149" s="511"/>
      <c r="AT149" s="511"/>
      <c r="AU149" s="511"/>
      <c r="AV149" s="511"/>
      <c r="AW149" s="511"/>
      <c r="AX149" s="511"/>
      <c r="AY149" s="511"/>
      <c r="AZ149" s="511"/>
      <c r="BA149" s="521"/>
      <c r="BB149" s="521"/>
      <c r="BC149" s="521"/>
      <c r="BD149" s="521"/>
      <c r="BE149" s="521"/>
    </row>
    <row r="150" spans="1:57" s="102" customFormat="1" ht="28.5" customHeight="1" thickBot="1">
      <c r="A150" s="536"/>
      <c r="B150" s="932"/>
      <c r="C150" s="502"/>
      <c r="D150" s="501"/>
      <c r="E150" s="502"/>
      <c r="F150" s="502"/>
      <c r="G150" s="508"/>
      <c r="H150" s="503"/>
      <c r="I150" s="167" t="s">
        <v>68</v>
      </c>
      <c r="J150" s="562"/>
      <c r="K150" s="563"/>
      <c r="L150" s="453"/>
      <c r="M150" s="483"/>
      <c r="N150" s="871"/>
      <c r="O150" s="486"/>
      <c r="P150" s="508"/>
      <c r="Q150" s="511"/>
      <c r="R150" s="511"/>
      <c r="S150" s="511"/>
      <c r="T150" s="511"/>
      <c r="U150" s="511"/>
      <c r="V150" s="511"/>
      <c r="W150" s="511"/>
      <c r="X150" s="511"/>
      <c r="Y150" s="508"/>
      <c r="Z150" s="527"/>
      <c r="AA150" s="868"/>
      <c r="AB150" s="538"/>
      <c r="AC150" s="505"/>
      <c r="AD150" s="505"/>
      <c r="AE150" s="103"/>
      <c r="AF150" s="86"/>
      <c r="AG150" s="502"/>
      <c r="AH150" s="453"/>
      <c r="AI150" s="453"/>
      <c r="AJ150" s="543"/>
      <c r="AK150" s="863"/>
      <c r="AL150" s="863"/>
      <c r="AM150" s="502"/>
      <c r="AN150" s="865"/>
      <c r="AO150" s="533"/>
      <c r="AP150" s="511"/>
      <c r="AQ150" s="511"/>
      <c r="AR150" s="511"/>
      <c r="AS150" s="511"/>
      <c r="AT150" s="511"/>
      <c r="AU150" s="511"/>
      <c r="AV150" s="511"/>
      <c r="AW150" s="511"/>
      <c r="AX150" s="511"/>
      <c r="AY150" s="511"/>
      <c r="AZ150" s="511"/>
      <c r="BA150" s="521"/>
      <c r="BB150" s="521"/>
      <c r="BC150" s="521"/>
      <c r="BD150" s="521"/>
      <c r="BE150" s="521"/>
    </row>
    <row r="151" spans="1:57" s="102" customFormat="1" ht="28.5" customHeight="1" thickBot="1">
      <c r="A151" s="536"/>
      <c r="B151" s="932"/>
      <c r="C151" s="502"/>
      <c r="D151" s="501"/>
      <c r="E151" s="502"/>
      <c r="F151" s="502"/>
      <c r="G151" s="508"/>
      <c r="H151" s="503" t="s">
        <v>224</v>
      </c>
      <c r="I151" s="167" t="s">
        <v>68</v>
      </c>
      <c r="J151" s="562"/>
      <c r="K151" s="563"/>
      <c r="L151" s="453"/>
      <c r="M151" s="483"/>
      <c r="N151" s="871"/>
      <c r="O151" s="486"/>
      <c r="P151" s="508"/>
      <c r="Q151" s="511"/>
      <c r="R151" s="511"/>
      <c r="S151" s="511"/>
      <c r="T151" s="511"/>
      <c r="U151" s="511"/>
      <c r="V151" s="511"/>
      <c r="W151" s="511"/>
      <c r="X151" s="511"/>
      <c r="Y151" s="508"/>
      <c r="Z151" s="527"/>
      <c r="AA151" s="868"/>
      <c r="AB151" s="538"/>
      <c r="AC151" s="505"/>
      <c r="AD151" s="505"/>
      <c r="AE151" s="103"/>
      <c r="AF151" s="86"/>
      <c r="AG151" s="502"/>
      <c r="AH151" s="453"/>
      <c r="AI151" s="453"/>
      <c r="AJ151" s="543"/>
      <c r="AK151" s="863"/>
      <c r="AL151" s="863"/>
      <c r="AM151" s="502"/>
      <c r="AN151" s="865"/>
      <c r="AO151" s="533"/>
      <c r="AP151" s="511"/>
      <c r="AQ151" s="511"/>
      <c r="AR151" s="511"/>
      <c r="AS151" s="511"/>
      <c r="AT151" s="511"/>
      <c r="AU151" s="511"/>
      <c r="AV151" s="511"/>
      <c r="AW151" s="511"/>
      <c r="AX151" s="511"/>
      <c r="AY151" s="511"/>
      <c r="AZ151" s="511"/>
      <c r="BA151" s="521"/>
      <c r="BB151" s="521"/>
      <c r="BC151" s="521"/>
      <c r="BD151" s="521"/>
      <c r="BE151" s="521"/>
    </row>
    <row r="152" spans="1:57" s="102" customFormat="1" ht="28.5" customHeight="1" thickBot="1">
      <c r="A152" s="536"/>
      <c r="B152" s="932"/>
      <c r="C152" s="502"/>
      <c r="D152" s="501"/>
      <c r="E152" s="502"/>
      <c r="F152" s="502"/>
      <c r="G152" s="508"/>
      <c r="H152" s="503"/>
      <c r="I152" s="167" t="s">
        <v>68</v>
      </c>
      <c r="J152" s="562"/>
      <c r="K152" s="563"/>
      <c r="L152" s="453"/>
      <c r="M152" s="483"/>
      <c r="N152" s="871"/>
      <c r="O152" s="486"/>
      <c r="P152" s="508"/>
      <c r="Q152" s="511"/>
      <c r="R152" s="511"/>
      <c r="S152" s="511"/>
      <c r="T152" s="511"/>
      <c r="U152" s="511"/>
      <c r="V152" s="511"/>
      <c r="W152" s="511"/>
      <c r="X152" s="511"/>
      <c r="Y152" s="508"/>
      <c r="Z152" s="527"/>
      <c r="AA152" s="868"/>
      <c r="AB152" s="538"/>
      <c r="AC152" s="505"/>
      <c r="AD152" s="505"/>
      <c r="AE152" s="103"/>
      <c r="AF152" s="86"/>
      <c r="AG152" s="502"/>
      <c r="AH152" s="453"/>
      <c r="AI152" s="453"/>
      <c r="AJ152" s="543"/>
      <c r="AK152" s="863"/>
      <c r="AL152" s="863"/>
      <c r="AM152" s="502"/>
      <c r="AN152" s="865"/>
      <c r="AO152" s="533"/>
      <c r="AP152" s="511"/>
      <c r="AQ152" s="511"/>
      <c r="AR152" s="511"/>
      <c r="AS152" s="511"/>
      <c r="AT152" s="511"/>
      <c r="AU152" s="511"/>
      <c r="AV152" s="511"/>
      <c r="AW152" s="511"/>
      <c r="AX152" s="511"/>
      <c r="AY152" s="511"/>
      <c r="AZ152" s="511"/>
      <c r="BA152" s="521"/>
      <c r="BB152" s="521"/>
      <c r="BC152" s="521"/>
      <c r="BD152" s="521"/>
      <c r="BE152" s="521"/>
    </row>
    <row r="153" spans="1:57" s="102" customFormat="1" ht="28.5" customHeight="1" thickBot="1">
      <c r="A153" s="536"/>
      <c r="B153" s="932"/>
      <c r="C153" s="502"/>
      <c r="D153" s="501"/>
      <c r="E153" s="502"/>
      <c r="F153" s="502"/>
      <c r="G153" s="508"/>
      <c r="H153" s="503" t="s">
        <v>223</v>
      </c>
      <c r="I153" s="167" t="s">
        <v>68</v>
      </c>
      <c r="J153" s="562"/>
      <c r="K153" s="563"/>
      <c r="L153" s="453"/>
      <c r="M153" s="483"/>
      <c r="N153" s="871"/>
      <c r="O153" s="486"/>
      <c r="P153" s="508"/>
      <c r="Q153" s="511"/>
      <c r="R153" s="511"/>
      <c r="S153" s="511"/>
      <c r="T153" s="511"/>
      <c r="U153" s="511"/>
      <c r="V153" s="511"/>
      <c r="W153" s="511"/>
      <c r="X153" s="511"/>
      <c r="Y153" s="508"/>
      <c r="Z153" s="527"/>
      <c r="AA153" s="868"/>
      <c r="AB153" s="538"/>
      <c r="AC153" s="505"/>
      <c r="AD153" s="505"/>
      <c r="AE153" s="103"/>
      <c r="AF153" s="86"/>
      <c r="AG153" s="502"/>
      <c r="AH153" s="453"/>
      <c r="AI153" s="453"/>
      <c r="AJ153" s="543"/>
      <c r="AK153" s="863"/>
      <c r="AL153" s="863"/>
      <c r="AM153" s="502"/>
      <c r="AN153" s="865"/>
      <c r="AO153" s="533"/>
      <c r="AP153" s="511"/>
      <c r="AQ153" s="511"/>
      <c r="AR153" s="511"/>
      <c r="AS153" s="511"/>
      <c r="AT153" s="511"/>
      <c r="AU153" s="511"/>
      <c r="AV153" s="511"/>
      <c r="AW153" s="511"/>
      <c r="AX153" s="511"/>
      <c r="AY153" s="511"/>
      <c r="AZ153" s="511"/>
      <c r="BA153" s="521"/>
      <c r="BB153" s="521"/>
      <c r="BC153" s="521"/>
      <c r="BD153" s="521"/>
      <c r="BE153" s="521"/>
    </row>
    <row r="154" spans="1:57" s="102" customFormat="1" ht="28.5" customHeight="1" thickBot="1">
      <c r="A154" s="536"/>
      <c r="B154" s="932"/>
      <c r="C154" s="502"/>
      <c r="D154" s="501"/>
      <c r="E154" s="502"/>
      <c r="F154" s="502"/>
      <c r="G154" s="508"/>
      <c r="H154" s="503"/>
      <c r="I154" s="167" t="s">
        <v>68</v>
      </c>
      <c r="J154" s="562"/>
      <c r="K154" s="563"/>
      <c r="L154" s="453"/>
      <c r="M154" s="483"/>
      <c r="N154" s="871"/>
      <c r="O154" s="486"/>
      <c r="P154" s="508"/>
      <c r="Q154" s="511"/>
      <c r="R154" s="511"/>
      <c r="S154" s="511"/>
      <c r="T154" s="511"/>
      <c r="U154" s="511"/>
      <c r="V154" s="511"/>
      <c r="W154" s="511"/>
      <c r="X154" s="511"/>
      <c r="Y154" s="508"/>
      <c r="Z154" s="527"/>
      <c r="AA154" s="868"/>
      <c r="AB154" s="538"/>
      <c r="AC154" s="505"/>
      <c r="AD154" s="505"/>
      <c r="AE154" s="103"/>
      <c r="AF154" s="86"/>
      <c r="AG154" s="502"/>
      <c r="AH154" s="453"/>
      <c r="AI154" s="453"/>
      <c r="AJ154" s="543"/>
      <c r="AK154" s="863"/>
      <c r="AL154" s="863"/>
      <c r="AM154" s="502"/>
      <c r="AN154" s="865"/>
      <c r="AO154" s="533"/>
      <c r="AP154" s="511"/>
      <c r="AQ154" s="511"/>
      <c r="AR154" s="511"/>
      <c r="AS154" s="511"/>
      <c r="AT154" s="511"/>
      <c r="AU154" s="511"/>
      <c r="AV154" s="511"/>
      <c r="AW154" s="511"/>
      <c r="AX154" s="511"/>
      <c r="AY154" s="511"/>
      <c r="AZ154" s="511"/>
      <c r="BA154" s="521"/>
      <c r="BB154" s="521"/>
      <c r="BC154" s="521"/>
      <c r="BD154" s="521"/>
      <c r="BE154" s="521"/>
    </row>
    <row r="155" spans="1:57" s="102" customFormat="1" ht="28.5" customHeight="1" thickBot="1">
      <c r="A155" s="536"/>
      <c r="B155" s="932"/>
      <c r="C155" s="502"/>
      <c r="D155" s="501"/>
      <c r="E155" s="502"/>
      <c r="F155" s="502"/>
      <c r="G155" s="508"/>
      <c r="H155" s="503"/>
      <c r="I155" s="167" t="s">
        <v>68</v>
      </c>
      <c r="J155" s="562"/>
      <c r="K155" s="563"/>
      <c r="L155" s="453"/>
      <c r="M155" s="483"/>
      <c r="N155" s="871"/>
      <c r="O155" s="486"/>
      <c r="P155" s="508"/>
      <c r="Q155" s="511"/>
      <c r="R155" s="511"/>
      <c r="S155" s="511"/>
      <c r="T155" s="511"/>
      <c r="U155" s="511"/>
      <c r="V155" s="511"/>
      <c r="W155" s="511"/>
      <c r="X155" s="511"/>
      <c r="Y155" s="508"/>
      <c r="Z155" s="527"/>
      <c r="AA155" s="868"/>
      <c r="AB155" s="538"/>
      <c r="AC155" s="505"/>
      <c r="AD155" s="505"/>
      <c r="AE155" s="103"/>
      <c r="AF155" s="86"/>
      <c r="AG155" s="502"/>
      <c r="AH155" s="453"/>
      <c r="AI155" s="453"/>
      <c r="AJ155" s="543"/>
      <c r="AK155" s="863"/>
      <c r="AL155" s="863"/>
      <c r="AM155" s="502"/>
      <c r="AN155" s="865"/>
      <c r="AO155" s="533"/>
      <c r="AP155" s="511"/>
      <c r="AQ155" s="511"/>
      <c r="AR155" s="511"/>
      <c r="AS155" s="511"/>
      <c r="AT155" s="511"/>
      <c r="AU155" s="511"/>
      <c r="AV155" s="511"/>
      <c r="AW155" s="511"/>
      <c r="AX155" s="511"/>
      <c r="AY155" s="511"/>
      <c r="AZ155" s="511"/>
      <c r="BA155" s="521"/>
      <c r="BB155" s="521"/>
      <c r="BC155" s="521"/>
      <c r="BD155" s="521"/>
      <c r="BE155" s="521"/>
    </row>
    <row r="156" spans="1:57" s="102" customFormat="1" ht="28.5" customHeight="1" thickBot="1">
      <c r="A156" s="536"/>
      <c r="B156" s="932"/>
      <c r="C156" s="502"/>
      <c r="D156" s="501"/>
      <c r="E156" s="502"/>
      <c r="F156" s="502"/>
      <c r="G156" s="508"/>
      <c r="H156" s="503" t="s">
        <v>222</v>
      </c>
      <c r="I156" s="167" t="s">
        <v>68</v>
      </c>
      <c r="J156" s="562"/>
      <c r="K156" s="563"/>
      <c r="L156" s="453"/>
      <c r="M156" s="483"/>
      <c r="N156" s="871"/>
      <c r="O156" s="486"/>
      <c r="P156" s="509"/>
      <c r="Q156" s="512"/>
      <c r="R156" s="512"/>
      <c r="S156" s="511"/>
      <c r="T156" s="511"/>
      <c r="U156" s="511"/>
      <c r="V156" s="511"/>
      <c r="W156" s="511"/>
      <c r="X156" s="511"/>
      <c r="Y156" s="508"/>
      <c r="Z156" s="527"/>
      <c r="AA156" s="868"/>
      <c r="AB156" s="538"/>
      <c r="AC156" s="505"/>
      <c r="AD156" s="505"/>
      <c r="AE156" s="103"/>
      <c r="AF156" s="86"/>
      <c r="AG156" s="502"/>
      <c r="AH156" s="453"/>
      <c r="AI156" s="453"/>
      <c r="AJ156" s="543"/>
      <c r="AK156" s="863"/>
      <c r="AL156" s="863"/>
      <c r="AM156" s="502"/>
      <c r="AN156" s="865"/>
      <c r="AO156" s="533"/>
      <c r="AP156" s="511"/>
      <c r="AQ156" s="511"/>
      <c r="AR156" s="511"/>
      <c r="AS156" s="511"/>
      <c r="AT156" s="511"/>
      <c r="AU156" s="511"/>
      <c r="AV156" s="511"/>
      <c r="AW156" s="511"/>
      <c r="AX156" s="511"/>
      <c r="AY156" s="511"/>
      <c r="AZ156" s="511"/>
      <c r="BA156" s="521"/>
      <c r="BB156" s="521"/>
      <c r="BC156" s="521"/>
      <c r="BD156" s="521"/>
      <c r="BE156" s="521"/>
    </row>
    <row r="157" spans="1:57" s="102" customFormat="1" ht="28.5" customHeight="1" thickBot="1">
      <c r="A157" s="536"/>
      <c r="B157" s="932"/>
      <c r="C157" s="502"/>
      <c r="D157" s="501"/>
      <c r="E157" s="502"/>
      <c r="F157" s="502"/>
      <c r="G157" s="508"/>
      <c r="H157" s="503"/>
      <c r="I157" s="167" t="s">
        <v>68</v>
      </c>
      <c r="J157" s="562"/>
      <c r="K157" s="563"/>
      <c r="L157" s="453"/>
      <c r="M157" s="483"/>
      <c r="N157" s="871"/>
      <c r="O157" s="486"/>
      <c r="P157" s="507"/>
      <c r="Q157" s="513"/>
      <c r="R157" s="510" t="str">
        <f>+IFERROR(VLOOKUP(#REF!,[5]DATOS!$E$2:$F$9,2,FALSE),"")</f>
        <v/>
      </c>
      <c r="S157" s="511"/>
      <c r="T157" s="511"/>
      <c r="U157" s="511"/>
      <c r="V157" s="511"/>
      <c r="W157" s="511"/>
      <c r="X157" s="511"/>
      <c r="Y157" s="508"/>
      <c r="Z157" s="527"/>
      <c r="AA157" s="868"/>
      <c r="AB157" s="538"/>
      <c r="AC157" s="505"/>
      <c r="AD157" s="505"/>
      <c r="AE157" s="103"/>
      <c r="AF157" s="86"/>
      <c r="AG157" s="502"/>
      <c r="AH157" s="453"/>
      <c r="AI157" s="453"/>
      <c r="AJ157" s="543"/>
      <c r="AK157" s="863"/>
      <c r="AL157" s="863"/>
      <c r="AM157" s="502"/>
      <c r="AN157" s="865"/>
      <c r="AO157" s="533"/>
      <c r="AP157" s="511"/>
      <c r="AQ157" s="511"/>
      <c r="AR157" s="511"/>
      <c r="AS157" s="511"/>
      <c r="AT157" s="511"/>
      <c r="AU157" s="511"/>
      <c r="AV157" s="511"/>
      <c r="AW157" s="511"/>
      <c r="AX157" s="511"/>
      <c r="AY157" s="511"/>
      <c r="AZ157" s="511"/>
      <c r="BA157" s="521"/>
      <c r="BB157" s="521"/>
      <c r="BC157" s="521"/>
      <c r="BD157" s="521"/>
      <c r="BE157" s="521"/>
    </row>
    <row r="158" spans="1:57" s="102" customFormat="1" ht="28.5" customHeight="1" thickBot="1">
      <c r="A158" s="536"/>
      <c r="B158" s="932"/>
      <c r="C158" s="502"/>
      <c r="D158" s="501"/>
      <c r="E158" s="502"/>
      <c r="F158" s="502"/>
      <c r="G158" s="508"/>
      <c r="H158" s="503"/>
      <c r="I158" s="167" t="s">
        <v>68</v>
      </c>
      <c r="J158" s="562"/>
      <c r="K158" s="563"/>
      <c r="L158" s="453"/>
      <c r="M158" s="483"/>
      <c r="N158" s="871"/>
      <c r="O158" s="486"/>
      <c r="P158" s="508"/>
      <c r="Q158" s="514"/>
      <c r="R158" s="511"/>
      <c r="S158" s="511"/>
      <c r="T158" s="511"/>
      <c r="U158" s="511"/>
      <c r="V158" s="511"/>
      <c r="W158" s="511"/>
      <c r="X158" s="511"/>
      <c r="Y158" s="508"/>
      <c r="Z158" s="527"/>
      <c r="AA158" s="868"/>
      <c r="AB158" s="538"/>
      <c r="AC158" s="505"/>
      <c r="AD158" s="505"/>
      <c r="AE158" s="103"/>
      <c r="AF158" s="86"/>
      <c r="AG158" s="502"/>
      <c r="AH158" s="453"/>
      <c r="AI158" s="453"/>
      <c r="AJ158" s="543"/>
      <c r="AK158" s="863"/>
      <c r="AL158" s="863"/>
      <c r="AM158" s="502"/>
      <c r="AN158" s="865"/>
      <c r="AO158" s="533"/>
      <c r="AP158" s="511"/>
      <c r="AQ158" s="511"/>
      <c r="AR158" s="511"/>
      <c r="AS158" s="511"/>
      <c r="AT158" s="511"/>
      <c r="AU158" s="511"/>
      <c r="AV158" s="511"/>
      <c r="AW158" s="511"/>
      <c r="AX158" s="511"/>
      <c r="AY158" s="511"/>
      <c r="AZ158" s="511"/>
      <c r="BA158" s="521"/>
      <c r="BB158" s="521"/>
      <c r="BC158" s="521"/>
      <c r="BD158" s="521"/>
      <c r="BE158" s="521"/>
    </row>
    <row r="159" spans="1:57" s="102" customFormat="1" ht="28.5" customHeight="1" thickBot="1">
      <c r="A159" s="536"/>
      <c r="B159" s="932"/>
      <c r="C159" s="502"/>
      <c r="D159" s="501"/>
      <c r="E159" s="502"/>
      <c r="F159" s="502"/>
      <c r="G159" s="508"/>
      <c r="H159" s="503" t="s">
        <v>221</v>
      </c>
      <c r="I159" s="167" t="s">
        <v>68</v>
      </c>
      <c r="J159" s="562"/>
      <c r="K159" s="563"/>
      <c r="L159" s="453"/>
      <c r="M159" s="483"/>
      <c r="N159" s="871"/>
      <c r="O159" s="486"/>
      <c r="P159" s="508"/>
      <c r="Q159" s="514"/>
      <c r="R159" s="511"/>
      <c r="S159" s="511"/>
      <c r="T159" s="511"/>
      <c r="U159" s="511"/>
      <c r="V159" s="511"/>
      <c r="W159" s="511"/>
      <c r="X159" s="511"/>
      <c r="Y159" s="508"/>
      <c r="Z159" s="527"/>
      <c r="AA159" s="868"/>
      <c r="AB159" s="538"/>
      <c r="AC159" s="505"/>
      <c r="AD159" s="505"/>
      <c r="AE159" s="103"/>
      <c r="AF159" s="86"/>
      <c r="AG159" s="502"/>
      <c r="AH159" s="453"/>
      <c r="AI159" s="453"/>
      <c r="AJ159" s="543"/>
      <c r="AK159" s="863"/>
      <c r="AL159" s="863"/>
      <c r="AM159" s="502"/>
      <c r="AN159" s="865"/>
      <c r="AO159" s="533"/>
      <c r="AP159" s="511"/>
      <c r="AQ159" s="511"/>
      <c r="AR159" s="511"/>
      <c r="AS159" s="511"/>
      <c r="AT159" s="511"/>
      <c r="AU159" s="511"/>
      <c r="AV159" s="511"/>
      <c r="AW159" s="511"/>
      <c r="AX159" s="511"/>
      <c r="AY159" s="511"/>
      <c r="AZ159" s="511"/>
      <c r="BA159" s="521"/>
      <c r="BB159" s="521"/>
      <c r="BC159" s="521"/>
      <c r="BD159" s="521"/>
      <c r="BE159" s="521"/>
    </row>
    <row r="160" spans="1:57" s="102" customFormat="1" ht="28.5" customHeight="1" thickBot="1">
      <c r="A160" s="536"/>
      <c r="B160" s="932"/>
      <c r="C160" s="502"/>
      <c r="D160" s="501"/>
      <c r="E160" s="502"/>
      <c r="F160" s="502"/>
      <c r="G160" s="508"/>
      <c r="H160" s="503"/>
      <c r="I160" s="167" t="s">
        <v>68</v>
      </c>
      <c r="J160" s="562"/>
      <c r="K160" s="563"/>
      <c r="L160" s="453"/>
      <c r="M160" s="483"/>
      <c r="N160" s="871"/>
      <c r="O160" s="486"/>
      <c r="P160" s="508"/>
      <c r="Q160" s="514"/>
      <c r="R160" s="511"/>
      <c r="S160" s="511"/>
      <c r="T160" s="511"/>
      <c r="U160" s="511"/>
      <c r="V160" s="511"/>
      <c r="W160" s="511"/>
      <c r="X160" s="511"/>
      <c r="Y160" s="508"/>
      <c r="Z160" s="527"/>
      <c r="AA160" s="868"/>
      <c r="AB160" s="538"/>
      <c r="AC160" s="505"/>
      <c r="AD160" s="505"/>
      <c r="AE160" s="103"/>
      <c r="AF160" s="86"/>
      <c r="AG160" s="502"/>
      <c r="AH160" s="453"/>
      <c r="AI160" s="453"/>
      <c r="AJ160" s="543"/>
      <c r="AK160" s="863"/>
      <c r="AL160" s="863"/>
      <c r="AM160" s="502"/>
      <c r="AN160" s="865"/>
      <c r="AO160" s="533"/>
      <c r="AP160" s="511"/>
      <c r="AQ160" s="511"/>
      <c r="AR160" s="511"/>
      <c r="AS160" s="511"/>
      <c r="AT160" s="511"/>
      <c r="AU160" s="511"/>
      <c r="AV160" s="511"/>
      <c r="AW160" s="511"/>
      <c r="AX160" s="511"/>
      <c r="AY160" s="511"/>
      <c r="AZ160" s="511"/>
      <c r="BA160" s="521"/>
      <c r="BB160" s="521"/>
      <c r="BC160" s="521"/>
      <c r="BD160" s="521"/>
      <c r="BE160" s="521"/>
    </row>
    <row r="161" spans="1:57" s="102" customFormat="1" ht="28.5" customHeight="1" thickBot="1">
      <c r="A161" s="536"/>
      <c r="B161" s="932"/>
      <c r="C161" s="502"/>
      <c r="D161" s="501"/>
      <c r="E161" s="502"/>
      <c r="F161" s="502"/>
      <c r="G161" s="508"/>
      <c r="H161" s="503"/>
      <c r="I161" s="167" t="s">
        <v>68</v>
      </c>
      <c r="J161" s="562"/>
      <c r="K161" s="563"/>
      <c r="L161" s="453"/>
      <c r="M161" s="483"/>
      <c r="N161" s="871"/>
      <c r="O161" s="486"/>
      <c r="P161" s="508"/>
      <c r="Q161" s="514"/>
      <c r="R161" s="511"/>
      <c r="S161" s="511"/>
      <c r="T161" s="511"/>
      <c r="U161" s="511"/>
      <c r="V161" s="511"/>
      <c r="W161" s="511"/>
      <c r="X161" s="511"/>
      <c r="Y161" s="508"/>
      <c r="Z161" s="527"/>
      <c r="AA161" s="868"/>
      <c r="AB161" s="538"/>
      <c r="AC161" s="505"/>
      <c r="AD161" s="505"/>
      <c r="AE161" s="103"/>
      <c r="AF161" s="86"/>
      <c r="AG161" s="502"/>
      <c r="AH161" s="453"/>
      <c r="AI161" s="453"/>
      <c r="AJ161" s="543"/>
      <c r="AK161" s="863"/>
      <c r="AL161" s="863"/>
      <c r="AM161" s="502"/>
      <c r="AN161" s="865"/>
      <c r="AO161" s="533"/>
      <c r="AP161" s="511"/>
      <c r="AQ161" s="511"/>
      <c r="AR161" s="511"/>
      <c r="AS161" s="511"/>
      <c r="AT161" s="511"/>
      <c r="AU161" s="511"/>
      <c r="AV161" s="511"/>
      <c r="AW161" s="511"/>
      <c r="AX161" s="511"/>
      <c r="AY161" s="511"/>
      <c r="AZ161" s="511"/>
      <c r="BA161" s="521"/>
      <c r="BB161" s="521"/>
      <c r="BC161" s="521"/>
      <c r="BD161" s="521"/>
      <c r="BE161" s="521"/>
    </row>
    <row r="162" spans="1:57" s="102" customFormat="1" ht="28.5" customHeight="1" thickBot="1">
      <c r="A162" s="536"/>
      <c r="B162" s="932"/>
      <c r="C162" s="502"/>
      <c r="D162" s="501"/>
      <c r="E162" s="502"/>
      <c r="F162" s="502"/>
      <c r="G162" s="508"/>
      <c r="H162" s="503"/>
      <c r="I162" s="167" t="s">
        <v>68</v>
      </c>
      <c r="J162" s="562"/>
      <c r="K162" s="563"/>
      <c r="L162" s="453"/>
      <c r="M162" s="483"/>
      <c r="N162" s="871"/>
      <c r="O162" s="486"/>
      <c r="P162" s="508"/>
      <c r="Q162" s="514"/>
      <c r="R162" s="511"/>
      <c r="S162" s="511"/>
      <c r="T162" s="511"/>
      <c r="U162" s="511"/>
      <c r="V162" s="511"/>
      <c r="W162" s="511"/>
      <c r="X162" s="511"/>
      <c r="Y162" s="508"/>
      <c r="Z162" s="527"/>
      <c r="AA162" s="868"/>
      <c r="AB162" s="538"/>
      <c r="AC162" s="505"/>
      <c r="AD162" s="505"/>
      <c r="AE162" s="103"/>
      <c r="AF162" s="86"/>
      <c r="AG162" s="502"/>
      <c r="AH162" s="453"/>
      <c r="AI162" s="453"/>
      <c r="AJ162" s="543"/>
      <c r="AK162" s="863"/>
      <c r="AL162" s="863"/>
      <c r="AM162" s="502"/>
      <c r="AN162" s="865"/>
      <c r="AO162" s="533"/>
      <c r="AP162" s="511"/>
      <c r="AQ162" s="511"/>
      <c r="AR162" s="511"/>
      <c r="AS162" s="511"/>
      <c r="AT162" s="511"/>
      <c r="AU162" s="511"/>
      <c r="AV162" s="511"/>
      <c r="AW162" s="511"/>
      <c r="AX162" s="511"/>
      <c r="AY162" s="511"/>
      <c r="AZ162" s="511"/>
      <c r="BA162" s="521"/>
      <c r="BB162" s="521"/>
      <c r="BC162" s="521"/>
      <c r="BD162" s="521"/>
      <c r="BE162" s="521"/>
    </row>
    <row r="163" spans="1:57" s="102" customFormat="1" ht="28.5" customHeight="1" thickBot="1">
      <c r="A163" s="536"/>
      <c r="B163" s="932"/>
      <c r="C163" s="502"/>
      <c r="D163" s="501"/>
      <c r="E163" s="502"/>
      <c r="F163" s="502"/>
      <c r="G163" s="508"/>
      <c r="H163" s="503"/>
      <c r="I163" s="167" t="s">
        <v>68</v>
      </c>
      <c r="J163" s="562"/>
      <c r="K163" s="563"/>
      <c r="L163" s="453"/>
      <c r="M163" s="483"/>
      <c r="N163" s="871"/>
      <c r="O163" s="486"/>
      <c r="P163" s="508"/>
      <c r="Q163" s="514"/>
      <c r="R163" s="511"/>
      <c r="S163" s="511"/>
      <c r="T163" s="511"/>
      <c r="U163" s="511"/>
      <c r="V163" s="511"/>
      <c r="W163" s="511"/>
      <c r="X163" s="511"/>
      <c r="Y163" s="508"/>
      <c r="Z163" s="527"/>
      <c r="AA163" s="868"/>
      <c r="AB163" s="538"/>
      <c r="AC163" s="505"/>
      <c r="AD163" s="505"/>
      <c r="AE163" s="103"/>
      <c r="AF163" s="86"/>
      <c r="AG163" s="502"/>
      <c r="AH163" s="453"/>
      <c r="AI163" s="453"/>
      <c r="AJ163" s="543"/>
      <c r="AK163" s="863"/>
      <c r="AL163" s="863"/>
      <c r="AM163" s="502"/>
      <c r="AN163" s="865"/>
      <c r="AO163" s="533"/>
      <c r="AP163" s="511"/>
      <c r="AQ163" s="511"/>
      <c r="AR163" s="511"/>
      <c r="AS163" s="511"/>
      <c r="AT163" s="511"/>
      <c r="AU163" s="511"/>
      <c r="AV163" s="511"/>
      <c r="AW163" s="511"/>
      <c r="AX163" s="511"/>
      <c r="AY163" s="511"/>
      <c r="AZ163" s="511"/>
      <c r="BA163" s="521"/>
      <c r="BB163" s="521"/>
      <c r="BC163" s="521"/>
      <c r="BD163" s="521"/>
      <c r="BE163" s="521"/>
    </row>
    <row r="164" spans="1:57" s="102" customFormat="1" ht="28.5" customHeight="1" thickBot="1">
      <c r="A164" s="536"/>
      <c r="B164" s="933"/>
      <c r="C164" s="502"/>
      <c r="D164" s="501"/>
      <c r="E164" s="502"/>
      <c r="F164" s="502"/>
      <c r="G164" s="509"/>
      <c r="H164" s="503"/>
      <c r="I164" s="167" t="s">
        <v>68</v>
      </c>
      <c r="J164" s="562"/>
      <c r="K164" s="563"/>
      <c r="L164" s="500"/>
      <c r="M164" s="484"/>
      <c r="N164" s="872"/>
      <c r="O164" s="519"/>
      <c r="P164" s="509"/>
      <c r="Q164" s="515"/>
      <c r="R164" s="512"/>
      <c r="S164" s="512"/>
      <c r="T164" s="512"/>
      <c r="U164" s="512"/>
      <c r="V164" s="512"/>
      <c r="W164" s="512"/>
      <c r="X164" s="512"/>
      <c r="Y164" s="509"/>
      <c r="Z164" s="528"/>
      <c r="AA164" s="869"/>
      <c r="AB164" s="538"/>
      <c r="AC164" s="506"/>
      <c r="AD164" s="506"/>
      <c r="AE164" s="103"/>
      <c r="AF164" s="86"/>
      <c r="AG164" s="502"/>
      <c r="AH164" s="500"/>
      <c r="AI164" s="500"/>
      <c r="AJ164" s="543"/>
      <c r="AK164" s="863"/>
      <c r="AL164" s="863"/>
      <c r="AM164" s="502"/>
      <c r="AN164" s="866"/>
      <c r="AO164" s="534"/>
      <c r="AP164" s="512"/>
      <c r="AQ164" s="512"/>
      <c r="AR164" s="512"/>
      <c r="AS164" s="512"/>
      <c r="AT164" s="512"/>
      <c r="AU164" s="512"/>
      <c r="AV164" s="512"/>
      <c r="AW164" s="512"/>
      <c r="AX164" s="512"/>
      <c r="AY164" s="512"/>
      <c r="AZ164" s="512"/>
      <c r="BA164" s="522"/>
      <c r="BB164" s="522"/>
      <c r="BC164" s="522"/>
      <c r="BD164" s="522"/>
      <c r="BE164" s="522"/>
    </row>
    <row r="165" spans="1:57" ht="49.5" customHeight="1" thickBot="1">
      <c r="A165" s="831">
        <v>6</v>
      </c>
      <c r="B165" s="934" t="s">
        <v>567</v>
      </c>
      <c r="C165" s="832" t="s">
        <v>427</v>
      </c>
      <c r="D165" s="308" t="s">
        <v>32</v>
      </c>
      <c r="E165" s="308" t="s">
        <v>426</v>
      </c>
      <c r="F165" s="308" t="s">
        <v>425</v>
      </c>
      <c r="G165" s="308" t="s">
        <v>100</v>
      </c>
      <c r="H165" s="85" t="s">
        <v>252</v>
      </c>
      <c r="I165" s="167" t="s">
        <v>68</v>
      </c>
      <c r="J165" s="494">
        <f>COUNTIF(I165:I214,[3]DATOS!$D$24)</f>
        <v>50</v>
      </c>
      <c r="K165" s="497" t="str">
        <f>+IF(AND(J165&lt;6,J165&gt;0),"Moderado",IF(AND(J165&lt;12,J165&gt;5),"Mayor",IF(AND(J165&lt;20,J165&gt;11),"Catastrófico","Responda las Preguntas de Impacto")))</f>
        <v>Responda las Preguntas de Impacto</v>
      </c>
      <c r="L165" s="45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482"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28" t="s">
        <v>424</v>
      </c>
      <c r="O165" s="485" t="s">
        <v>65</v>
      </c>
      <c r="P165" s="82" t="s">
        <v>237</v>
      </c>
      <c r="Q165" s="77" t="s">
        <v>76</v>
      </c>
      <c r="R165" s="69">
        <f>+IFERROR(VLOOKUP(Q165,[6]DATOS!$E$2:$F$17,2,FALSE),"")</f>
        <v>15</v>
      </c>
      <c r="S165" s="310">
        <f>SUM(R165:R171)</f>
        <v>100</v>
      </c>
      <c r="T165" s="310" t="str">
        <f>+IF(AND(S165&lt;=100,S165&gt;=96),"Fuerte",IF(AND(S165&lt;=95,S165&gt;=86),"Moderado",IF(AND(S165&lt;=85,J165&gt;=0),"Débil"," ")))</f>
        <v>Fuerte</v>
      </c>
      <c r="U165" s="310" t="s">
        <v>90</v>
      </c>
      <c r="V165" s="31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10">
        <f>IF(V165="Fuerte",100,IF(V165="Moderado",50,IF(V165="Débil",0)))</f>
        <v>100</v>
      </c>
      <c r="X165" s="310">
        <f>AVERAGE(W165:W207)</f>
        <v>100</v>
      </c>
      <c r="Y165" s="308" t="s">
        <v>420</v>
      </c>
      <c r="Z165" s="310" t="s">
        <v>249</v>
      </c>
      <c r="AA165" s="488" t="s">
        <v>423</v>
      </c>
      <c r="AB165" s="488" t="str">
        <f>+IF(X165=100,"Fuerte",IF(AND(X165&lt;=99,X165&gt;=50),"Moderado",IF(X165&lt;50,"Débil"," ")))</f>
        <v>Fuerte</v>
      </c>
      <c r="AC165" s="488" t="s">
        <v>95</v>
      </c>
      <c r="AD165" s="488" t="s">
        <v>95</v>
      </c>
      <c r="AE165" s="30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0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08" t="str">
        <f>K165</f>
        <v>Responda las Preguntas de Impacto</v>
      </c>
      <c r="AH165" s="45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52"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443" t="s">
        <v>535</v>
      </c>
      <c r="AK165" s="444">
        <v>43466</v>
      </c>
      <c r="AL165" s="444">
        <v>43830</v>
      </c>
      <c r="AM165" s="443" t="s">
        <v>418</v>
      </c>
      <c r="AN165" s="451" t="s">
        <v>422</v>
      </c>
      <c r="AO165" s="584"/>
      <c r="AP165" s="545"/>
      <c r="AQ165" s="545"/>
      <c r="AR165" s="545"/>
      <c r="AS165" s="545"/>
      <c r="AT165" s="545"/>
      <c r="AU165" s="545"/>
      <c r="AV165" s="545"/>
      <c r="AW165" s="545"/>
      <c r="AX165" s="545"/>
      <c r="AY165" s="545"/>
      <c r="AZ165" s="548"/>
      <c r="BA165" s="551"/>
      <c r="BB165" s="578"/>
      <c r="BC165" s="578"/>
      <c r="BD165" s="578"/>
      <c r="BE165" s="581"/>
    </row>
    <row r="166" spans="1:57" ht="49.5" customHeight="1" thickBot="1">
      <c r="A166" s="831"/>
      <c r="B166" s="932"/>
      <c r="C166" s="832"/>
      <c r="D166" s="308"/>
      <c r="E166" s="308"/>
      <c r="F166" s="308"/>
      <c r="G166" s="308"/>
      <c r="H166" s="85" t="s">
        <v>245</v>
      </c>
      <c r="I166" s="167" t="s">
        <v>68</v>
      </c>
      <c r="J166" s="495"/>
      <c r="K166" s="498"/>
      <c r="L166" s="453"/>
      <c r="M166" s="483"/>
      <c r="N166" s="328"/>
      <c r="O166" s="486"/>
      <c r="P166" s="82" t="s">
        <v>235</v>
      </c>
      <c r="Q166" s="77" t="s">
        <v>78</v>
      </c>
      <c r="R166" s="69">
        <f>+IFERROR(VLOOKUP(Q166,[6]DATOS!$E$2:$F$17,2,FALSE),"")</f>
        <v>15</v>
      </c>
      <c r="S166" s="310"/>
      <c r="T166" s="310"/>
      <c r="U166" s="310"/>
      <c r="V166" s="310"/>
      <c r="W166" s="310"/>
      <c r="X166" s="310"/>
      <c r="Y166" s="308"/>
      <c r="Z166" s="310"/>
      <c r="AA166" s="488"/>
      <c r="AB166" s="488"/>
      <c r="AC166" s="488"/>
      <c r="AD166" s="488"/>
      <c r="AE166" s="308"/>
      <c r="AF166" s="308"/>
      <c r="AG166" s="308"/>
      <c r="AH166" s="453"/>
      <c r="AI166" s="453"/>
      <c r="AJ166" s="443"/>
      <c r="AK166" s="444"/>
      <c r="AL166" s="444"/>
      <c r="AM166" s="443"/>
      <c r="AN166" s="451"/>
      <c r="AO166" s="585"/>
      <c r="AP166" s="546"/>
      <c r="AQ166" s="546"/>
      <c r="AR166" s="546"/>
      <c r="AS166" s="546"/>
      <c r="AT166" s="546"/>
      <c r="AU166" s="546"/>
      <c r="AV166" s="546"/>
      <c r="AW166" s="546"/>
      <c r="AX166" s="546"/>
      <c r="AY166" s="546"/>
      <c r="AZ166" s="549"/>
      <c r="BA166" s="552"/>
      <c r="BB166" s="579"/>
      <c r="BC166" s="579"/>
      <c r="BD166" s="579"/>
      <c r="BE166" s="582"/>
    </row>
    <row r="167" spans="1:57" ht="43.5" customHeight="1" thickBot="1">
      <c r="A167" s="831"/>
      <c r="B167" s="932"/>
      <c r="C167" s="832"/>
      <c r="D167" s="308"/>
      <c r="E167" s="308"/>
      <c r="F167" s="308"/>
      <c r="G167" s="308"/>
      <c r="H167" s="466" t="s">
        <v>244</v>
      </c>
      <c r="I167" s="167" t="s">
        <v>68</v>
      </c>
      <c r="J167" s="495"/>
      <c r="K167" s="498"/>
      <c r="L167" s="453"/>
      <c r="M167" s="483"/>
      <c r="N167" s="328"/>
      <c r="O167" s="486"/>
      <c r="P167" s="82" t="s">
        <v>233</v>
      </c>
      <c r="Q167" s="77" t="s">
        <v>80</v>
      </c>
      <c r="R167" s="69">
        <f>+IFERROR(VLOOKUP(Q167,[6]DATOS!$E$2:$F$17,2,FALSE),"")</f>
        <v>15</v>
      </c>
      <c r="S167" s="310"/>
      <c r="T167" s="310"/>
      <c r="U167" s="310"/>
      <c r="V167" s="310"/>
      <c r="W167" s="310"/>
      <c r="X167" s="310"/>
      <c r="Y167" s="308"/>
      <c r="Z167" s="310"/>
      <c r="AA167" s="488"/>
      <c r="AB167" s="488"/>
      <c r="AC167" s="488"/>
      <c r="AD167" s="488"/>
      <c r="AE167" s="308"/>
      <c r="AF167" s="308"/>
      <c r="AG167" s="308"/>
      <c r="AH167" s="453"/>
      <c r="AI167" s="453"/>
      <c r="AJ167" s="443"/>
      <c r="AK167" s="444"/>
      <c r="AL167" s="444"/>
      <c r="AM167" s="443"/>
      <c r="AN167" s="451"/>
      <c r="AO167" s="585"/>
      <c r="AP167" s="546"/>
      <c r="AQ167" s="546"/>
      <c r="AR167" s="546"/>
      <c r="AS167" s="546"/>
      <c r="AT167" s="546"/>
      <c r="AU167" s="546"/>
      <c r="AV167" s="546"/>
      <c r="AW167" s="546"/>
      <c r="AX167" s="546"/>
      <c r="AY167" s="546"/>
      <c r="AZ167" s="549"/>
      <c r="BA167" s="552"/>
      <c r="BB167" s="579"/>
      <c r="BC167" s="579"/>
      <c r="BD167" s="579"/>
      <c r="BE167" s="582"/>
    </row>
    <row r="168" spans="1:57" ht="43.5" customHeight="1" thickBot="1">
      <c r="A168" s="831"/>
      <c r="B168" s="932"/>
      <c r="C168" s="832"/>
      <c r="D168" s="308"/>
      <c r="E168" s="308"/>
      <c r="F168" s="308"/>
      <c r="G168" s="308"/>
      <c r="H168" s="466"/>
      <c r="I168" s="167" t="s">
        <v>68</v>
      </c>
      <c r="J168" s="495"/>
      <c r="K168" s="498"/>
      <c r="L168" s="453"/>
      <c r="M168" s="483"/>
      <c r="N168" s="328"/>
      <c r="O168" s="486"/>
      <c r="P168" s="82" t="s">
        <v>231</v>
      </c>
      <c r="Q168" s="77" t="s">
        <v>82</v>
      </c>
      <c r="R168" s="69">
        <f>+IFERROR(VLOOKUP(Q168,[6]DATOS!$E$2:$F$17,2,FALSE),"")</f>
        <v>15</v>
      </c>
      <c r="S168" s="310"/>
      <c r="T168" s="310"/>
      <c r="U168" s="310"/>
      <c r="V168" s="310"/>
      <c r="W168" s="310"/>
      <c r="X168" s="310"/>
      <c r="Y168" s="308"/>
      <c r="Z168" s="310"/>
      <c r="AA168" s="488"/>
      <c r="AB168" s="488"/>
      <c r="AC168" s="488"/>
      <c r="AD168" s="488"/>
      <c r="AE168" s="308"/>
      <c r="AF168" s="308"/>
      <c r="AG168" s="308"/>
      <c r="AH168" s="453"/>
      <c r="AI168" s="453"/>
      <c r="AJ168" s="443"/>
      <c r="AK168" s="444"/>
      <c r="AL168" s="444"/>
      <c r="AM168" s="443"/>
      <c r="AN168" s="451"/>
      <c r="AO168" s="585"/>
      <c r="AP168" s="546"/>
      <c r="AQ168" s="546"/>
      <c r="AR168" s="546"/>
      <c r="AS168" s="546"/>
      <c r="AT168" s="546"/>
      <c r="AU168" s="546"/>
      <c r="AV168" s="546"/>
      <c r="AW168" s="546"/>
      <c r="AX168" s="546"/>
      <c r="AY168" s="546"/>
      <c r="AZ168" s="549"/>
      <c r="BA168" s="552"/>
      <c r="BB168" s="579"/>
      <c r="BC168" s="579"/>
      <c r="BD168" s="579"/>
      <c r="BE168" s="582"/>
    </row>
    <row r="169" spans="1:57" ht="49.5" customHeight="1" thickBot="1">
      <c r="A169" s="831"/>
      <c r="B169" s="932"/>
      <c r="C169" s="832"/>
      <c r="D169" s="308"/>
      <c r="E169" s="308"/>
      <c r="F169" s="308"/>
      <c r="G169" s="308"/>
      <c r="H169" s="99" t="s">
        <v>243</v>
      </c>
      <c r="I169" s="167" t="s">
        <v>68</v>
      </c>
      <c r="J169" s="495"/>
      <c r="K169" s="498"/>
      <c r="L169" s="453"/>
      <c r="M169" s="483"/>
      <c r="N169" s="328"/>
      <c r="O169" s="486"/>
      <c r="P169" s="82" t="s">
        <v>229</v>
      </c>
      <c r="Q169" s="77" t="s">
        <v>85</v>
      </c>
      <c r="R169" s="69">
        <f>+IFERROR(VLOOKUP(Q169,[6]DATOS!$E$2:$F$17,2,FALSE),"")</f>
        <v>15</v>
      </c>
      <c r="S169" s="310"/>
      <c r="T169" s="310"/>
      <c r="U169" s="310"/>
      <c r="V169" s="310"/>
      <c r="W169" s="310"/>
      <c r="X169" s="310"/>
      <c r="Y169" s="308"/>
      <c r="Z169" s="310"/>
      <c r="AA169" s="488"/>
      <c r="AB169" s="488"/>
      <c r="AC169" s="488"/>
      <c r="AD169" s="488"/>
      <c r="AE169" s="308"/>
      <c r="AF169" s="308"/>
      <c r="AG169" s="308"/>
      <c r="AH169" s="453"/>
      <c r="AI169" s="453"/>
      <c r="AJ169" s="443"/>
      <c r="AK169" s="444"/>
      <c r="AL169" s="444"/>
      <c r="AM169" s="443"/>
      <c r="AN169" s="451"/>
      <c r="AO169" s="585"/>
      <c r="AP169" s="546"/>
      <c r="AQ169" s="546"/>
      <c r="AR169" s="546"/>
      <c r="AS169" s="546"/>
      <c r="AT169" s="546"/>
      <c r="AU169" s="546"/>
      <c r="AV169" s="546"/>
      <c r="AW169" s="546"/>
      <c r="AX169" s="546"/>
      <c r="AY169" s="546"/>
      <c r="AZ169" s="549"/>
      <c r="BA169" s="552"/>
      <c r="BB169" s="579"/>
      <c r="BC169" s="579"/>
      <c r="BD169" s="579"/>
      <c r="BE169" s="582"/>
    </row>
    <row r="170" spans="1:57" ht="49.5" customHeight="1" thickBot="1">
      <c r="A170" s="831"/>
      <c r="B170" s="932"/>
      <c r="C170" s="832"/>
      <c r="D170" s="308"/>
      <c r="E170" s="308"/>
      <c r="F170" s="308"/>
      <c r="G170" s="308"/>
      <c r="H170" s="466" t="s">
        <v>242</v>
      </c>
      <c r="I170" s="167" t="s">
        <v>68</v>
      </c>
      <c r="J170" s="495"/>
      <c r="K170" s="498"/>
      <c r="L170" s="453"/>
      <c r="M170" s="483"/>
      <c r="N170" s="328"/>
      <c r="O170" s="486"/>
      <c r="P170" s="82" t="s">
        <v>228</v>
      </c>
      <c r="Q170" s="77" t="s">
        <v>98</v>
      </c>
      <c r="R170" s="69">
        <f>+IFERROR(VLOOKUP(Q170,[6]DATOS!$E$2:$F$17,2,FALSE),"")</f>
        <v>15</v>
      </c>
      <c r="S170" s="310"/>
      <c r="T170" s="310"/>
      <c r="U170" s="310"/>
      <c r="V170" s="310"/>
      <c r="W170" s="310"/>
      <c r="X170" s="310"/>
      <c r="Y170" s="308"/>
      <c r="Z170" s="310"/>
      <c r="AA170" s="488"/>
      <c r="AB170" s="488"/>
      <c r="AC170" s="488"/>
      <c r="AD170" s="488"/>
      <c r="AE170" s="308"/>
      <c r="AF170" s="308"/>
      <c r="AG170" s="308"/>
      <c r="AH170" s="453"/>
      <c r="AI170" s="453"/>
      <c r="AJ170" s="443"/>
      <c r="AK170" s="444"/>
      <c r="AL170" s="444"/>
      <c r="AM170" s="443"/>
      <c r="AN170" s="451"/>
      <c r="AO170" s="585"/>
      <c r="AP170" s="546"/>
      <c r="AQ170" s="546"/>
      <c r="AR170" s="546"/>
      <c r="AS170" s="546"/>
      <c r="AT170" s="546"/>
      <c r="AU170" s="546"/>
      <c r="AV170" s="546"/>
      <c r="AW170" s="546"/>
      <c r="AX170" s="546"/>
      <c r="AY170" s="546"/>
      <c r="AZ170" s="549"/>
      <c r="BA170" s="552"/>
      <c r="BB170" s="579"/>
      <c r="BC170" s="579"/>
      <c r="BD170" s="579"/>
      <c r="BE170" s="582"/>
    </row>
    <row r="171" spans="1:57" ht="47.25" customHeight="1" thickBot="1">
      <c r="A171" s="831"/>
      <c r="B171" s="932"/>
      <c r="C171" s="832"/>
      <c r="D171" s="308"/>
      <c r="E171" s="308"/>
      <c r="F171" s="308"/>
      <c r="G171" s="308"/>
      <c r="H171" s="466"/>
      <c r="I171" s="167" t="s">
        <v>68</v>
      </c>
      <c r="J171" s="495"/>
      <c r="K171" s="498"/>
      <c r="L171" s="453"/>
      <c r="M171" s="483"/>
      <c r="N171" s="328"/>
      <c r="O171" s="486"/>
      <c r="P171" s="82" t="s">
        <v>226</v>
      </c>
      <c r="Q171" s="82" t="s">
        <v>87</v>
      </c>
      <c r="R171" s="69">
        <f>+IFERROR(VLOOKUP(Q171,[6]DATOS!$E$2:$F$17,2,FALSE),"")</f>
        <v>10</v>
      </c>
      <c r="S171" s="310"/>
      <c r="T171" s="310"/>
      <c r="U171" s="310"/>
      <c r="V171" s="310"/>
      <c r="W171" s="310"/>
      <c r="X171" s="310"/>
      <c r="Y171" s="308"/>
      <c r="Z171" s="310"/>
      <c r="AA171" s="488"/>
      <c r="AB171" s="488"/>
      <c r="AC171" s="488"/>
      <c r="AD171" s="488"/>
      <c r="AE171" s="308"/>
      <c r="AF171" s="308"/>
      <c r="AG171" s="308"/>
      <c r="AH171" s="453"/>
      <c r="AI171" s="453"/>
      <c r="AJ171" s="443"/>
      <c r="AK171" s="444"/>
      <c r="AL171" s="444"/>
      <c r="AM171" s="443"/>
      <c r="AN171" s="451"/>
      <c r="AO171" s="585"/>
      <c r="AP171" s="546"/>
      <c r="AQ171" s="546"/>
      <c r="AR171" s="546"/>
      <c r="AS171" s="546"/>
      <c r="AT171" s="546"/>
      <c r="AU171" s="546"/>
      <c r="AV171" s="546"/>
      <c r="AW171" s="546"/>
      <c r="AX171" s="546"/>
      <c r="AY171" s="546"/>
      <c r="AZ171" s="549"/>
      <c r="BA171" s="552"/>
      <c r="BB171" s="579"/>
      <c r="BC171" s="579"/>
      <c r="BD171" s="579"/>
      <c r="BE171" s="582"/>
    </row>
    <row r="172" spans="1:57" ht="46.5" customHeight="1" thickBot="1">
      <c r="A172" s="831"/>
      <c r="B172" s="932"/>
      <c r="C172" s="832"/>
      <c r="D172" s="308"/>
      <c r="E172" s="308"/>
      <c r="F172" s="308"/>
      <c r="G172" s="308"/>
      <c r="H172" s="466" t="s">
        <v>241</v>
      </c>
      <c r="I172" s="167" t="s">
        <v>68</v>
      </c>
      <c r="J172" s="495"/>
      <c r="K172" s="498"/>
      <c r="L172" s="453"/>
      <c r="M172" s="483"/>
      <c r="N172" s="446" t="s">
        <v>421</v>
      </c>
      <c r="O172" s="447" t="s">
        <v>65</v>
      </c>
      <c r="P172" s="101" t="s">
        <v>237</v>
      </c>
      <c r="Q172" s="77" t="s">
        <v>76</v>
      </c>
      <c r="R172" s="100">
        <f>+IFERROR(VLOOKUP(Q172,[6]DATOS!$E$2:$F$17,2,FALSE),"")</f>
        <v>15</v>
      </c>
      <c r="S172" s="448">
        <f>SUM(R172:R178)</f>
        <v>100</v>
      </c>
      <c r="T172" s="448" t="str">
        <f>+IF(AND(S172&lt;=100,S172&gt;=96),"Fuerte",IF(AND(S172&lt;=95,S172&gt;=86),"Moderado",IF(AND(S172&lt;=85,J172&gt;=0),"Débil"," ")))</f>
        <v>Fuerte</v>
      </c>
      <c r="U172" s="448" t="s">
        <v>90</v>
      </c>
      <c r="V172" s="448"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48">
        <f>IF(V172="Fuerte",100,IF(V172="Moderado",50,IF(V172="Débil",0)))</f>
        <v>100</v>
      </c>
      <c r="X172" s="310"/>
      <c r="Y172" s="447" t="s">
        <v>420</v>
      </c>
      <c r="Z172" s="487" t="s">
        <v>264</v>
      </c>
      <c r="AA172" s="447" t="s">
        <v>419</v>
      </c>
      <c r="AB172" s="488"/>
      <c r="AC172" s="488"/>
      <c r="AD172" s="488"/>
      <c r="AE172" s="308"/>
      <c r="AF172" s="308"/>
      <c r="AG172" s="308"/>
      <c r="AH172" s="453"/>
      <c r="AI172" s="453"/>
      <c r="AJ172" s="450" t="s">
        <v>534</v>
      </c>
      <c r="AK172" s="444">
        <v>43466</v>
      </c>
      <c r="AL172" s="444">
        <v>43830</v>
      </c>
      <c r="AM172" s="447" t="s">
        <v>418</v>
      </c>
      <c r="AN172" s="451" t="s">
        <v>417</v>
      </c>
      <c r="AO172" s="815"/>
      <c r="AP172" s="814"/>
      <c r="AQ172" s="814"/>
      <c r="AR172" s="814"/>
      <c r="AS172" s="814"/>
      <c r="AT172" s="814"/>
      <c r="AU172" s="814"/>
      <c r="AV172" s="814"/>
      <c r="AW172" s="814"/>
      <c r="AX172" s="814"/>
      <c r="AY172" s="814"/>
      <c r="AZ172" s="794"/>
      <c r="BA172" s="828"/>
      <c r="BB172" s="829"/>
      <c r="BC172" s="829"/>
      <c r="BD172" s="829"/>
      <c r="BE172" s="830"/>
    </row>
    <row r="173" spans="1:57" ht="46.5" customHeight="1" thickBot="1">
      <c r="A173" s="831"/>
      <c r="B173" s="932"/>
      <c r="C173" s="832"/>
      <c r="D173" s="308"/>
      <c r="E173" s="308"/>
      <c r="F173" s="308"/>
      <c r="G173" s="308"/>
      <c r="H173" s="466"/>
      <c r="I173" s="167" t="s">
        <v>68</v>
      </c>
      <c r="J173" s="495"/>
      <c r="K173" s="498"/>
      <c r="L173" s="453"/>
      <c r="M173" s="483"/>
      <c r="N173" s="446"/>
      <c r="O173" s="447"/>
      <c r="P173" s="101" t="s">
        <v>235</v>
      </c>
      <c r="Q173" s="77" t="s">
        <v>78</v>
      </c>
      <c r="R173" s="100">
        <f>+IFERROR(VLOOKUP(Q173,[6]DATOS!$E$2:$F$17,2,FALSE),"")</f>
        <v>15</v>
      </c>
      <c r="S173" s="448"/>
      <c r="T173" s="448"/>
      <c r="U173" s="448"/>
      <c r="V173" s="448"/>
      <c r="W173" s="448"/>
      <c r="X173" s="310"/>
      <c r="Y173" s="447"/>
      <c r="Z173" s="448"/>
      <c r="AA173" s="447"/>
      <c r="AB173" s="488"/>
      <c r="AC173" s="488"/>
      <c r="AD173" s="488"/>
      <c r="AE173" s="308"/>
      <c r="AF173" s="308"/>
      <c r="AG173" s="308"/>
      <c r="AH173" s="453"/>
      <c r="AI173" s="453"/>
      <c r="AJ173" s="450"/>
      <c r="AK173" s="444"/>
      <c r="AL173" s="444"/>
      <c r="AM173" s="447"/>
      <c r="AN173" s="451"/>
      <c r="AO173" s="815"/>
      <c r="AP173" s="814"/>
      <c r="AQ173" s="814"/>
      <c r="AR173" s="814"/>
      <c r="AS173" s="814"/>
      <c r="AT173" s="814"/>
      <c r="AU173" s="814"/>
      <c r="AV173" s="814"/>
      <c r="AW173" s="814"/>
      <c r="AX173" s="814"/>
      <c r="AY173" s="814"/>
      <c r="AZ173" s="794"/>
      <c r="BA173" s="828"/>
      <c r="BB173" s="829"/>
      <c r="BC173" s="829"/>
      <c r="BD173" s="829"/>
      <c r="BE173" s="830"/>
    </row>
    <row r="174" spans="1:57" ht="46.5" customHeight="1" thickBot="1">
      <c r="A174" s="831"/>
      <c r="B174" s="932"/>
      <c r="C174" s="832"/>
      <c r="D174" s="308"/>
      <c r="E174" s="308"/>
      <c r="F174" s="308"/>
      <c r="G174" s="308"/>
      <c r="H174" s="466" t="s">
        <v>240</v>
      </c>
      <c r="I174" s="167" t="s">
        <v>68</v>
      </c>
      <c r="J174" s="495"/>
      <c r="K174" s="498"/>
      <c r="L174" s="453"/>
      <c r="M174" s="483"/>
      <c r="N174" s="446"/>
      <c r="O174" s="447"/>
      <c r="P174" s="101" t="s">
        <v>233</v>
      </c>
      <c r="Q174" s="77" t="s">
        <v>80</v>
      </c>
      <c r="R174" s="100">
        <f>+IFERROR(VLOOKUP(Q174,[6]DATOS!$E$2:$F$17,2,FALSE),"")</f>
        <v>15</v>
      </c>
      <c r="S174" s="448"/>
      <c r="T174" s="448"/>
      <c r="U174" s="448"/>
      <c r="V174" s="448"/>
      <c r="W174" s="448"/>
      <c r="X174" s="310"/>
      <c r="Y174" s="447"/>
      <c r="Z174" s="448"/>
      <c r="AA174" s="447"/>
      <c r="AB174" s="488"/>
      <c r="AC174" s="488"/>
      <c r="AD174" s="488"/>
      <c r="AE174" s="308"/>
      <c r="AF174" s="308"/>
      <c r="AG174" s="308"/>
      <c r="AH174" s="453"/>
      <c r="AI174" s="453"/>
      <c r="AJ174" s="450"/>
      <c r="AK174" s="444"/>
      <c r="AL174" s="444"/>
      <c r="AM174" s="447"/>
      <c r="AN174" s="451"/>
      <c r="AO174" s="815"/>
      <c r="AP174" s="814"/>
      <c r="AQ174" s="814"/>
      <c r="AR174" s="814"/>
      <c r="AS174" s="814"/>
      <c r="AT174" s="814"/>
      <c r="AU174" s="814"/>
      <c r="AV174" s="814"/>
      <c r="AW174" s="814"/>
      <c r="AX174" s="814"/>
      <c r="AY174" s="814"/>
      <c r="AZ174" s="794"/>
      <c r="BA174" s="828"/>
      <c r="BB174" s="829"/>
      <c r="BC174" s="829"/>
      <c r="BD174" s="829"/>
      <c r="BE174" s="830"/>
    </row>
    <row r="175" spans="1:57" ht="36.75" customHeight="1" thickBot="1">
      <c r="A175" s="831"/>
      <c r="B175" s="932"/>
      <c r="C175" s="832"/>
      <c r="D175" s="308"/>
      <c r="E175" s="308"/>
      <c r="F175" s="308"/>
      <c r="G175" s="308"/>
      <c r="H175" s="466"/>
      <c r="I175" s="167" t="s">
        <v>68</v>
      </c>
      <c r="J175" s="495"/>
      <c r="K175" s="498"/>
      <c r="L175" s="453"/>
      <c r="M175" s="483"/>
      <c r="N175" s="446"/>
      <c r="O175" s="447"/>
      <c r="P175" s="101" t="s">
        <v>231</v>
      </c>
      <c r="Q175" s="77" t="s">
        <v>82</v>
      </c>
      <c r="R175" s="100">
        <f>+IFERROR(VLOOKUP(Q175,[6]DATOS!$E$2:$F$17,2,FALSE),"")</f>
        <v>15</v>
      </c>
      <c r="S175" s="448"/>
      <c r="T175" s="448"/>
      <c r="U175" s="448"/>
      <c r="V175" s="448"/>
      <c r="W175" s="448"/>
      <c r="X175" s="310"/>
      <c r="Y175" s="447"/>
      <c r="Z175" s="448"/>
      <c r="AA175" s="447"/>
      <c r="AB175" s="488"/>
      <c r="AC175" s="488"/>
      <c r="AD175" s="488"/>
      <c r="AE175" s="308"/>
      <c r="AF175" s="308"/>
      <c r="AG175" s="308"/>
      <c r="AH175" s="453"/>
      <c r="AI175" s="453"/>
      <c r="AJ175" s="450"/>
      <c r="AK175" s="444"/>
      <c r="AL175" s="444"/>
      <c r="AM175" s="447"/>
      <c r="AN175" s="451"/>
      <c r="AO175" s="815"/>
      <c r="AP175" s="814"/>
      <c r="AQ175" s="814"/>
      <c r="AR175" s="814"/>
      <c r="AS175" s="814"/>
      <c r="AT175" s="814"/>
      <c r="AU175" s="814"/>
      <c r="AV175" s="814"/>
      <c r="AW175" s="814"/>
      <c r="AX175" s="814"/>
      <c r="AY175" s="814"/>
      <c r="AZ175" s="794"/>
      <c r="BA175" s="828"/>
      <c r="BB175" s="829"/>
      <c r="BC175" s="829"/>
      <c r="BD175" s="829"/>
      <c r="BE175" s="830"/>
    </row>
    <row r="176" spans="1:57" ht="36.75" customHeight="1" thickBot="1">
      <c r="A176" s="831"/>
      <c r="B176" s="932"/>
      <c r="C176" s="832"/>
      <c r="D176" s="308"/>
      <c r="E176" s="308"/>
      <c r="F176" s="308"/>
      <c r="G176" s="308"/>
      <c r="H176" s="466" t="s">
        <v>239</v>
      </c>
      <c r="I176" s="167" t="s">
        <v>68</v>
      </c>
      <c r="J176" s="495"/>
      <c r="K176" s="498"/>
      <c r="L176" s="453"/>
      <c r="M176" s="483"/>
      <c r="N176" s="446"/>
      <c r="O176" s="447"/>
      <c r="P176" s="101" t="s">
        <v>229</v>
      </c>
      <c r="Q176" s="77" t="s">
        <v>85</v>
      </c>
      <c r="R176" s="100">
        <f>+IFERROR(VLOOKUP(Q176,[6]DATOS!$E$2:$F$17,2,FALSE),"")</f>
        <v>15</v>
      </c>
      <c r="S176" s="448"/>
      <c r="T176" s="448"/>
      <c r="U176" s="448"/>
      <c r="V176" s="448"/>
      <c r="W176" s="448"/>
      <c r="X176" s="310"/>
      <c r="Y176" s="447"/>
      <c r="Z176" s="448"/>
      <c r="AA176" s="447"/>
      <c r="AB176" s="488"/>
      <c r="AC176" s="488"/>
      <c r="AD176" s="488"/>
      <c r="AE176" s="308"/>
      <c r="AF176" s="308"/>
      <c r="AG176" s="308"/>
      <c r="AH176" s="453"/>
      <c r="AI176" s="453"/>
      <c r="AJ176" s="450"/>
      <c r="AK176" s="444"/>
      <c r="AL176" s="444"/>
      <c r="AM176" s="447"/>
      <c r="AN176" s="451"/>
      <c r="AO176" s="815"/>
      <c r="AP176" s="814"/>
      <c r="AQ176" s="814"/>
      <c r="AR176" s="814"/>
      <c r="AS176" s="814"/>
      <c r="AT176" s="814"/>
      <c r="AU176" s="814"/>
      <c r="AV176" s="814"/>
      <c r="AW176" s="814"/>
      <c r="AX176" s="814"/>
      <c r="AY176" s="814"/>
      <c r="AZ176" s="794"/>
      <c r="BA176" s="828"/>
      <c r="BB176" s="829"/>
      <c r="BC176" s="829"/>
      <c r="BD176" s="829"/>
      <c r="BE176" s="830"/>
    </row>
    <row r="177" spans="1:57" ht="36.75" customHeight="1" thickBot="1">
      <c r="A177" s="831"/>
      <c r="B177" s="932"/>
      <c r="C177" s="832"/>
      <c r="D177" s="308"/>
      <c r="E177" s="308"/>
      <c r="F177" s="308"/>
      <c r="G177" s="308"/>
      <c r="H177" s="466"/>
      <c r="I177" s="167" t="s">
        <v>68</v>
      </c>
      <c r="J177" s="495"/>
      <c r="K177" s="498"/>
      <c r="L177" s="453"/>
      <c r="M177" s="483"/>
      <c r="N177" s="446"/>
      <c r="O177" s="447"/>
      <c r="P177" s="101" t="s">
        <v>228</v>
      </c>
      <c r="Q177" s="77" t="s">
        <v>98</v>
      </c>
      <c r="R177" s="100">
        <f>+IFERROR(VLOOKUP(Q177,[6]DATOS!$E$2:$F$17,2,FALSE),"")</f>
        <v>15</v>
      </c>
      <c r="S177" s="448"/>
      <c r="T177" s="448"/>
      <c r="U177" s="448"/>
      <c r="V177" s="448"/>
      <c r="W177" s="448"/>
      <c r="X177" s="310"/>
      <c r="Y177" s="447"/>
      <c r="Z177" s="448"/>
      <c r="AA177" s="447"/>
      <c r="AB177" s="488"/>
      <c r="AC177" s="488"/>
      <c r="AD177" s="488"/>
      <c r="AE177" s="308"/>
      <c r="AF177" s="308"/>
      <c r="AG177" s="308"/>
      <c r="AH177" s="453"/>
      <c r="AI177" s="453"/>
      <c r="AJ177" s="450"/>
      <c r="AK177" s="444"/>
      <c r="AL177" s="444"/>
      <c r="AM177" s="447"/>
      <c r="AN177" s="451"/>
      <c r="AO177" s="815"/>
      <c r="AP177" s="814"/>
      <c r="AQ177" s="814"/>
      <c r="AR177" s="814"/>
      <c r="AS177" s="814"/>
      <c r="AT177" s="814"/>
      <c r="AU177" s="814"/>
      <c r="AV177" s="814"/>
      <c r="AW177" s="814"/>
      <c r="AX177" s="814"/>
      <c r="AY177" s="814"/>
      <c r="AZ177" s="794"/>
      <c r="BA177" s="828"/>
      <c r="BB177" s="829"/>
      <c r="BC177" s="829"/>
      <c r="BD177" s="829"/>
      <c r="BE177" s="830"/>
    </row>
    <row r="178" spans="1:57" ht="36.75" customHeight="1" thickBot="1">
      <c r="A178" s="831"/>
      <c r="B178" s="932"/>
      <c r="C178" s="832"/>
      <c r="D178" s="308"/>
      <c r="E178" s="308"/>
      <c r="F178" s="308"/>
      <c r="G178" s="308"/>
      <c r="H178" s="467" t="s">
        <v>238</v>
      </c>
      <c r="I178" s="167" t="s">
        <v>68</v>
      </c>
      <c r="J178" s="495"/>
      <c r="K178" s="498"/>
      <c r="L178" s="453"/>
      <c r="M178" s="483"/>
      <c r="N178" s="446"/>
      <c r="O178" s="447"/>
      <c r="P178" s="101" t="s">
        <v>226</v>
      </c>
      <c r="Q178" s="82" t="s">
        <v>87</v>
      </c>
      <c r="R178" s="100">
        <f>+IFERROR(VLOOKUP(Q178,[6]DATOS!$E$2:$F$17,2,FALSE),"")</f>
        <v>10</v>
      </c>
      <c r="S178" s="448"/>
      <c r="T178" s="448"/>
      <c r="U178" s="448"/>
      <c r="V178" s="448"/>
      <c r="W178" s="448"/>
      <c r="X178" s="310"/>
      <c r="Y178" s="447"/>
      <c r="Z178" s="448"/>
      <c r="AA178" s="447"/>
      <c r="AB178" s="488"/>
      <c r="AC178" s="488"/>
      <c r="AD178" s="488"/>
      <c r="AE178" s="308"/>
      <c r="AF178" s="308"/>
      <c r="AG178" s="308"/>
      <c r="AH178" s="453"/>
      <c r="AI178" s="453"/>
      <c r="AJ178" s="450"/>
      <c r="AK178" s="444"/>
      <c r="AL178" s="444"/>
      <c r="AM178" s="447"/>
      <c r="AN178" s="451"/>
      <c r="AO178" s="815"/>
      <c r="AP178" s="814"/>
      <c r="AQ178" s="814"/>
      <c r="AR178" s="814"/>
      <c r="AS178" s="814"/>
      <c r="AT178" s="814"/>
      <c r="AU178" s="814"/>
      <c r="AV178" s="814"/>
      <c r="AW178" s="814"/>
      <c r="AX178" s="814"/>
      <c r="AY178" s="814"/>
      <c r="AZ178" s="794"/>
      <c r="BA178" s="828"/>
      <c r="BB178" s="829"/>
      <c r="BC178" s="829"/>
      <c r="BD178" s="829"/>
      <c r="BE178" s="830"/>
    </row>
    <row r="179" spans="1:57" ht="36.75" customHeight="1" thickBot="1">
      <c r="A179" s="831"/>
      <c r="B179" s="932"/>
      <c r="C179" s="832"/>
      <c r="D179" s="308"/>
      <c r="E179" s="308"/>
      <c r="F179" s="308"/>
      <c r="G179" s="308"/>
      <c r="H179" s="468"/>
      <c r="I179" s="167" t="s">
        <v>68</v>
      </c>
      <c r="J179" s="495"/>
      <c r="K179" s="498"/>
      <c r="L179" s="453"/>
      <c r="M179" s="483"/>
      <c r="N179" s="833" t="s">
        <v>416</v>
      </c>
      <c r="O179" s="447" t="s">
        <v>65</v>
      </c>
      <c r="P179" s="101" t="s">
        <v>237</v>
      </c>
      <c r="Q179" s="77" t="s">
        <v>76</v>
      </c>
      <c r="R179" s="100">
        <f>+IFERROR(VLOOKUP(Q179,[6]DATOS!$E$2:$F$17,2,FALSE),"")</f>
        <v>15</v>
      </c>
      <c r="S179" s="448">
        <f>SUM(R179:R185)</f>
        <v>100</v>
      </c>
      <c r="T179" s="448" t="str">
        <f>+IF(AND(S179&lt;=100,S179&gt;=96),"Fuerte",IF(AND(S179&lt;=95,S179&gt;=86),"Moderado",IF(AND(S179&lt;=85,J179&gt;=0),"Débil"," ")))</f>
        <v>Fuerte</v>
      </c>
      <c r="U179" s="448" t="s">
        <v>90</v>
      </c>
      <c r="V179" s="448"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48">
        <f>IF(V179="Fuerte",100,IF(V179="Moderado",50,IF(V179="Débil",0)))</f>
        <v>100</v>
      </c>
      <c r="X179" s="310"/>
      <c r="Y179" s="447" t="s">
        <v>315</v>
      </c>
      <c r="Z179" s="473" t="s">
        <v>264</v>
      </c>
      <c r="AA179" s="461" t="s">
        <v>317</v>
      </c>
      <c r="AB179" s="488"/>
      <c r="AC179" s="488"/>
      <c r="AD179" s="488"/>
      <c r="AE179" s="308"/>
      <c r="AF179" s="68"/>
      <c r="AG179" s="308"/>
      <c r="AH179" s="453"/>
      <c r="AI179" s="453"/>
      <c r="AJ179" s="476" t="s">
        <v>533</v>
      </c>
      <c r="AK179" s="444">
        <v>43466</v>
      </c>
      <c r="AL179" s="444">
        <v>43830</v>
      </c>
      <c r="AM179" s="461" t="s">
        <v>315</v>
      </c>
      <c r="AN179" s="479" t="s">
        <v>415</v>
      </c>
      <c r="AO179" s="98"/>
      <c r="AP179" s="97"/>
      <c r="AQ179" s="97"/>
      <c r="AR179" s="97"/>
      <c r="AS179" s="97"/>
      <c r="AT179" s="97"/>
      <c r="AU179" s="97"/>
      <c r="AV179" s="97"/>
      <c r="AW179" s="97"/>
      <c r="AX179" s="97"/>
      <c r="AY179" s="97"/>
      <c r="AZ179" s="96"/>
      <c r="BA179" s="95"/>
      <c r="BB179" s="94"/>
      <c r="BC179" s="94"/>
      <c r="BD179" s="94"/>
      <c r="BE179" s="93"/>
    </row>
    <row r="180" spans="1:57" ht="36.75" customHeight="1" thickBot="1">
      <c r="A180" s="831"/>
      <c r="B180" s="932"/>
      <c r="C180" s="832"/>
      <c r="D180" s="308"/>
      <c r="E180" s="308"/>
      <c r="F180" s="308"/>
      <c r="G180" s="308"/>
      <c r="H180" s="469"/>
      <c r="I180" s="167" t="s">
        <v>68</v>
      </c>
      <c r="J180" s="495"/>
      <c r="K180" s="498"/>
      <c r="L180" s="453"/>
      <c r="M180" s="483"/>
      <c r="N180" s="834"/>
      <c r="O180" s="447"/>
      <c r="P180" s="101" t="s">
        <v>235</v>
      </c>
      <c r="Q180" s="77" t="s">
        <v>78</v>
      </c>
      <c r="R180" s="100">
        <f>+IFERROR(VLOOKUP(Q180,[6]DATOS!$E$2:$F$17,2,FALSE),"")</f>
        <v>15</v>
      </c>
      <c r="S180" s="448"/>
      <c r="T180" s="448"/>
      <c r="U180" s="448"/>
      <c r="V180" s="448"/>
      <c r="W180" s="448"/>
      <c r="X180" s="310"/>
      <c r="Y180" s="447"/>
      <c r="Z180" s="474"/>
      <c r="AA180" s="462"/>
      <c r="AB180" s="488"/>
      <c r="AC180" s="488"/>
      <c r="AD180" s="488"/>
      <c r="AE180" s="308"/>
      <c r="AF180" s="68"/>
      <c r="AG180" s="308"/>
      <c r="AH180" s="453"/>
      <c r="AI180" s="453"/>
      <c r="AJ180" s="477"/>
      <c r="AK180" s="444"/>
      <c r="AL180" s="444"/>
      <c r="AM180" s="462"/>
      <c r="AN180" s="480"/>
      <c r="AO180" s="98"/>
      <c r="AP180" s="97"/>
      <c r="AQ180" s="97"/>
      <c r="AR180" s="97"/>
      <c r="AS180" s="97"/>
      <c r="AT180" s="97"/>
      <c r="AU180" s="97"/>
      <c r="AV180" s="97"/>
      <c r="AW180" s="97"/>
      <c r="AX180" s="97"/>
      <c r="AY180" s="97"/>
      <c r="AZ180" s="96"/>
      <c r="BA180" s="95"/>
      <c r="BB180" s="94"/>
      <c r="BC180" s="94"/>
      <c r="BD180" s="94"/>
      <c r="BE180" s="93"/>
    </row>
    <row r="181" spans="1:57" ht="36.75" customHeight="1" thickBot="1">
      <c r="A181" s="831"/>
      <c r="B181" s="932"/>
      <c r="C181" s="832"/>
      <c r="D181" s="308"/>
      <c r="E181" s="308"/>
      <c r="F181" s="308"/>
      <c r="G181" s="308"/>
      <c r="H181" s="467" t="s">
        <v>236</v>
      </c>
      <c r="I181" s="167" t="s">
        <v>68</v>
      </c>
      <c r="J181" s="495"/>
      <c r="K181" s="498"/>
      <c r="L181" s="453"/>
      <c r="M181" s="483"/>
      <c r="N181" s="834"/>
      <c r="O181" s="447"/>
      <c r="P181" s="101" t="s">
        <v>233</v>
      </c>
      <c r="Q181" s="77" t="s">
        <v>80</v>
      </c>
      <c r="R181" s="100">
        <f>+IFERROR(VLOOKUP(Q181,[6]DATOS!$E$2:$F$17,2,FALSE),"")</f>
        <v>15</v>
      </c>
      <c r="S181" s="448"/>
      <c r="T181" s="448"/>
      <c r="U181" s="448"/>
      <c r="V181" s="448"/>
      <c r="W181" s="448"/>
      <c r="X181" s="310"/>
      <c r="Y181" s="447"/>
      <c r="Z181" s="474"/>
      <c r="AA181" s="462"/>
      <c r="AB181" s="488"/>
      <c r="AC181" s="488"/>
      <c r="AD181" s="488"/>
      <c r="AE181" s="308"/>
      <c r="AF181" s="68"/>
      <c r="AG181" s="308"/>
      <c r="AH181" s="453"/>
      <c r="AI181" s="453"/>
      <c r="AJ181" s="477"/>
      <c r="AK181" s="444"/>
      <c r="AL181" s="444"/>
      <c r="AM181" s="462"/>
      <c r="AN181" s="480"/>
      <c r="AO181" s="98"/>
      <c r="AP181" s="97"/>
      <c r="AQ181" s="97"/>
      <c r="AR181" s="97"/>
      <c r="AS181" s="97"/>
      <c r="AT181" s="97"/>
      <c r="AU181" s="97"/>
      <c r="AV181" s="97"/>
      <c r="AW181" s="97"/>
      <c r="AX181" s="97"/>
      <c r="AY181" s="97"/>
      <c r="AZ181" s="96"/>
      <c r="BA181" s="95"/>
      <c r="BB181" s="94"/>
      <c r="BC181" s="94"/>
      <c r="BD181" s="94"/>
      <c r="BE181" s="93"/>
    </row>
    <row r="182" spans="1:57" ht="36.75" customHeight="1" thickBot="1">
      <c r="A182" s="831"/>
      <c r="B182" s="932"/>
      <c r="C182" s="832"/>
      <c r="D182" s="308"/>
      <c r="E182" s="308"/>
      <c r="F182" s="308"/>
      <c r="G182" s="308"/>
      <c r="H182" s="468"/>
      <c r="I182" s="167" t="s">
        <v>68</v>
      </c>
      <c r="J182" s="495"/>
      <c r="K182" s="498"/>
      <c r="L182" s="453"/>
      <c r="M182" s="483"/>
      <c r="N182" s="834"/>
      <c r="O182" s="447"/>
      <c r="P182" s="101" t="s">
        <v>231</v>
      </c>
      <c r="Q182" s="77" t="s">
        <v>82</v>
      </c>
      <c r="R182" s="100">
        <f>+IFERROR(VLOOKUP(Q182,[6]DATOS!$E$2:$F$17,2,FALSE),"")</f>
        <v>15</v>
      </c>
      <c r="S182" s="448"/>
      <c r="T182" s="448"/>
      <c r="U182" s="448"/>
      <c r="V182" s="448"/>
      <c r="W182" s="448"/>
      <c r="X182" s="310"/>
      <c r="Y182" s="447"/>
      <c r="Z182" s="474"/>
      <c r="AA182" s="462"/>
      <c r="AB182" s="488"/>
      <c r="AC182" s="488"/>
      <c r="AD182" s="488"/>
      <c r="AE182" s="308"/>
      <c r="AF182" s="68"/>
      <c r="AG182" s="308"/>
      <c r="AH182" s="453"/>
      <c r="AI182" s="453"/>
      <c r="AJ182" s="477"/>
      <c r="AK182" s="444"/>
      <c r="AL182" s="444"/>
      <c r="AM182" s="462"/>
      <c r="AN182" s="480"/>
      <c r="AO182" s="98"/>
      <c r="AP182" s="97"/>
      <c r="AQ182" s="97"/>
      <c r="AR182" s="97"/>
      <c r="AS182" s="97"/>
      <c r="AT182" s="97"/>
      <c r="AU182" s="97"/>
      <c r="AV182" s="97"/>
      <c r="AW182" s="97"/>
      <c r="AX182" s="97"/>
      <c r="AY182" s="97"/>
      <c r="AZ182" s="96"/>
      <c r="BA182" s="95"/>
      <c r="BB182" s="94"/>
      <c r="BC182" s="94"/>
      <c r="BD182" s="94"/>
      <c r="BE182" s="93"/>
    </row>
    <row r="183" spans="1:57" ht="36.75" customHeight="1" thickBot="1">
      <c r="A183" s="831"/>
      <c r="B183" s="932"/>
      <c r="C183" s="832"/>
      <c r="D183" s="308"/>
      <c r="E183" s="308"/>
      <c r="F183" s="308"/>
      <c r="G183" s="308"/>
      <c r="H183" s="469"/>
      <c r="I183" s="167" t="s">
        <v>68</v>
      </c>
      <c r="J183" s="495"/>
      <c r="K183" s="498"/>
      <c r="L183" s="453"/>
      <c r="M183" s="483"/>
      <c r="N183" s="834"/>
      <c r="O183" s="447"/>
      <c r="P183" s="101" t="s">
        <v>229</v>
      </c>
      <c r="Q183" s="77" t="s">
        <v>85</v>
      </c>
      <c r="R183" s="100">
        <f>+IFERROR(VLOOKUP(Q183,[6]DATOS!$E$2:$F$17,2,FALSE),"")</f>
        <v>15</v>
      </c>
      <c r="S183" s="448"/>
      <c r="T183" s="448"/>
      <c r="U183" s="448"/>
      <c r="V183" s="448"/>
      <c r="W183" s="448"/>
      <c r="X183" s="310"/>
      <c r="Y183" s="447"/>
      <c r="Z183" s="474"/>
      <c r="AA183" s="462"/>
      <c r="AB183" s="488"/>
      <c r="AC183" s="488"/>
      <c r="AD183" s="488"/>
      <c r="AE183" s="308"/>
      <c r="AF183" s="68"/>
      <c r="AG183" s="308"/>
      <c r="AH183" s="453"/>
      <c r="AI183" s="453"/>
      <c r="AJ183" s="477"/>
      <c r="AK183" s="444"/>
      <c r="AL183" s="444"/>
      <c r="AM183" s="462"/>
      <c r="AN183" s="480"/>
      <c r="AO183" s="98"/>
      <c r="AP183" s="97"/>
      <c r="AQ183" s="97"/>
      <c r="AR183" s="97"/>
      <c r="AS183" s="97"/>
      <c r="AT183" s="97"/>
      <c r="AU183" s="97"/>
      <c r="AV183" s="97"/>
      <c r="AW183" s="97"/>
      <c r="AX183" s="97"/>
      <c r="AY183" s="97"/>
      <c r="AZ183" s="96"/>
      <c r="BA183" s="95"/>
      <c r="BB183" s="94"/>
      <c r="BC183" s="94"/>
      <c r="BD183" s="94"/>
      <c r="BE183" s="93"/>
    </row>
    <row r="184" spans="1:57" ht="36.75" customHeight="1" thickBot="1">
      <c r="A184" s="831"/>
      <c r="B184" s="932"/>
      <c r="C184" s="832"/>
      <c r="D184" s="308"/>
      <c r="E184" s="308"/>
      <c r="F184" s="308"/>
      <c r="G184" s="308"/>
      <c r="H184" s="464" t="s">
        <v>234</v>
      </c>
      <c r="I184" s="167" t="s">
        <v>68</v>
      </c>
      <c r="J184" s="495"/>
      <c r="K184" s="498"/>
      <c r="L184" s="453"/>
      <c r="M184" s="483"/>
      <c r="N184" s="834"/>
      <c r="O184" s="447"/>
      <c r="P184" s="101" t="s">
        <v>228</v>
      </c>
      <c r="Q184" s="77" t="s">
        <v>98</v>
      </c>
      <c r="R184" s="100">
        <f>+IFERROR(VLOOKUP(Q184,[6]DATOS!$E$2:$F$17,2,FALSE),"")</f>
        <v>15</v>
      </c>
      <c r="S184" s="448"/>
      <c r="T184" s="448"/>
      <c r="U184" s="448"/>
      <c r="V184" s="448"/>
      <c r="W184" s="448"/>
      <c r="X184" s="310"/>
      <c r="Y184" s="447"/>
      <c r="Z184" s="474"/>
      <c r="AA184" s="462"/>
      <c r="AB184" s="488"/>
      <c r="AC184" s="488"/>
      <c r="AD184" s="488"/>
      <c r="AE184" s="308"/>
      <c r="AF184" s="68"/>
      <c r="AG184" s="308"/>
      <c r="AH184" s="453"/>
      <c r="AI184" s="453"/>
      <c r="AJ184" s="477"/>
      <c r="AK184" s="444"/>
      <c r="AL184" s="444"/>
      <c r="AM184" s="462"/>
      <c r="AN184" s="480"/>
      <c r="AO184" s="98"/>
      <c r="AP184" s="97"/>
      <c r="AQ184" s="97"/>
      <c r="AR184" s="97"/>
      <c r="AS184" s="97"/>
      <c r="AT184" s="97"/>
      <c r="AU184" s="97"/>
      <c r="AV184" s="97"/>
      <c r="AW184" s="97"/>
      <c r="AX184" s="97"/>
      <c r="AY184" s="97"/>
      <c r="AZ184" s="96"/>
      <c r="BA184" s="95"/>
      <c r="BB184" s="94"/>
      <c r="BC184" s="94"/>
      <c r="BD184" s="94"/>
      <c r="BE184" s="93"/>
    </row>
    <row r="185" spans="1:57" ht="36.75" customHeight="1" thickBot="1">
      <c r="A185" s="831"/>
      <c r="B185" s="932"/>
      <c r="C185" s="832"/>
      <c r="D185" s="308"/>
      <c r="E185" s="308"/>
      <c r="F185" s="308"/>
      <c r="G185" s="308"/>
      <c r="H185" s="464"/>
      <c r="I185" s="167" t="s">
        <v>68</v>
      </c>
      <c r="J185" s="495"/>
      <c r="K185" s="498"/>
      <c r="L185" s="453"/>
      <c r="M185" s="483"/>
      <c r="N185" s="835"/>
      <c r="O185" s="447"/>
      <c r="P185" s="101" t="s">
        <v>226</v>
      </c>
      <c r="Q185" s="82" t="s">
        <v>87</v>
      </c>
      <c r="R185" s="100">
        <f>+IFERROR(VLOOKUP(Q185,[6]DATOS!$E$2:$F$17,2,FALSE),"")</f>
        <v>10</v>
      </c>
      <c r="S185" s="448"/>
      <c r="T185" s="448"/>
      <c r="U185" s="448"/>
      <c r="V185" s="448"/>
      <c r="W185" s="448"/>
      <c r="X185" s="310"/>
      <c r="Y185" s="447"/>
      <c r="Z185" s="475"/>
      <c r="AA185" s="463"/>
      <c r="AB185" s="488"/>
      <c r="AC185" s="488"/>
      <c r="AD185" s="488"/>
      <c r="AE185" s="308"/>
      <c r="AF185" s="68"/>
      <c r="AG185" s="308"/>
      <c r="AH185" s="453"/>
      <c r="AI185" s="453"/>
      <c r="AJ185" s="478"/>
      <c r="AK185" s="444"/>
      <c r="AL185" s="444"/>
      <c r="AM185" s="463"/>
      <c r="AN185" s="481"/>
      <c r="AO185" s="98"/>
      <c r="AP185" s="97"/>
      <c r="AQ185" s="97"/>
      <c r="AR185" s="97"/>
      <c r="AS185" s="97"/>
      <c r="AT185" s="97"/>
      <c r="AU185" s="97"/>
      <c r="AV185" s="97"/>
      <c r="AW185" s="97"/>
      <c r="AX185" s="97"/>
      <c r="AY185" s="97"/>
      <c r="AZ185" s="96"/>
      <c r="BA185" s="95"/>
      <c r="BB185" s="94"/>
      <c r="BC185" s="94"/>
      <c r="BD185" s="94"/>
      <c r="BE185" s="93"/>
    </row>
    <row r="186" spans="1:57" ht="45" customHeight="1" thickBot="1">
      <c r="A186" s="831"/>
      <c r="B186" s="932"/>
      <c r="C186" s="832"/>
      <c r="D186" s="308"/>
      <c r="E186" s="308"/>
      <c r="F186" s="308"/>
      <c r="G186" s="308"/>
      <c r="H186" s="464"/>
      <c r="I186" s="167" t="s">
        <v>68</v>
      </c>
      <c r="J186" s="495"/>
      <c r="K186" s="498"/>
      <c r="L186" s="453"/>
      <c r="M186" s="483"/>
      <c r="N186" s="446" t="s">
        <v>414</v>
      </c>
      <c r="O186" s="447" t="s">
        <v>65</v>
      </c>
      <c r="P186" s="101" t="s">
        <v>237</v>
      </c>
      <c r="Q186" s="77" t="s">
        <v>76</v>
      </c>
      <c r="R186" s="100">
        <f>+IFERROR(VLOOKUP(Q186,[6]DATOS!$E$2:$F$17,2,FALSE),"")</f>
        <v>15</v>
      </c>
      <c r="S186" s="448">
        <f>SUM(R186:R192)</f>
        <v>100</v>
      </c>
      <c r="T186" s="448" t="str">
        <f>+IF(AND(S186&lt;=100,S186&gt;=96),"Fuerte",IF(AND(S186&lt;=95,S186&gt;=86),"Moderado",IF(AND(S186&lt;=85,J186&gt;=0),"Débil"," ")))</f>
        <v>Fuerte</v>
      </c>
      <c r="U186" s="448" t="s">
        <v>90</v>
      </c>
      <c r="V186" s="448"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48">
        <f>IF(V186="Fuerte",100,IF(V186="Moderado",50,IF(V186="Débil",0)))</f>
        <v>100</v>
      </c>
      <c r="X186" s="310"/>
      <c r="Y186" s="447" t="s">
        <v>413</v>
      </c>
      <c r="Z186" s="448" t="s">
        <v>398</v>
      </c>
      <c r="AA186" s="447" t="s">
        <v>412</v>
      </c>
      <c r="AB186" s="488"/>
      <c r="AC186" s="488"/>
      <c r="AD186" s="488"/>
      <c r="AE186" s="308"/>
      <c r="AF186" s="68"/>
      <c r="AG186" s="308"/>
      <c r="AH186" s="453"/>
      <c r="AI186" s="453"/>
      <c r="AJ186" s="455" t="s">
        <v>411</v>
      </c>
      <c r="AK186" s="458">
        <v>43497</v>
      </c>
      <c r="AL186" s="458">
        <v>43830</v>
      </c>
      <c r="AM186" s="461" t="s">
        <v>405</v>
      </c>
      <c r="AN186" s="451" t="s">
        <v>410</v>
      </c>
      <c r="AO186" s="98"/>
      <c r="AP186" s="97"/>
      <c r="AQ186" s="97"/>
      <c r="AR186" s="97"/>
      <c r="AS186" s="97"/>
      <c r="AT186" s="97"/>
      <c r="AU186" s="97"/>
      <c r="AV186" s="97"/>
      <c r="AW186" s="97"/>
      <c r="AX186" s="97"/>
      <c r="AY186" s="97"/>
      <c r="AZ186" s="96"/>
      <c r="BA186" s="95"/>
      <c r="BB186" s="94"/>
      <c r="BC186" s="94"/>
      <c r="BD186" s="94"/>
      <c r="BE186" s="93"/>
    </row>
    <row r="187" spans="1:57" ht="31.5" customHeight="1" thickBot="1">
      <c r="A187" s="831"/>
      <c r="B187" s="932"/>
      <c r="C187" s="832"/>
      <c r="D187" s="308"/>
      <c r="E187" s="308"/>
      <c r="F187" s="308"/>
      <c r="G187" s="308"/>
      <c r="H187" s="464" t="s">
        <v>232</v>
      </c>
      <c r="I187" s="167" t="s">
        <v>68</v>
      </c>
      <c r="J187" s="495"/>
      <c r="K187" s="498"/>
      <c r="L187" s="453"/>
      <c r="M187" s="483"/>
      <c r="N187" s="446"/>
      <c r="O187" s="447"/>
      <c r="P187" s="101" t="s">
        <v>235</v>
      </c>
      <c r="Q187" s="77" t="s">
        <v>78</v>
      </c>
      <c r="R187" s="100">
        <f>+IFERROR(VLOOKUP(Q187,[6]DATOS!$E$2:$F$17,2,FALSE),"")</f>
        <v>15</v>
      </c>
      <c r="S187" s="448"/>
      <c r="T187" s="448"/>
      <c r="U187" s="448"/>
      <c r="V187" s="448"/>
      <c r="W187" s="448"/>
      <c r="X187" s="310"/>
      <c r="Y187" s="447"/>
      <c r="Z187" s="448"/>
      <c r="AA187" s="447"/>
      <c r="AB187" s="488"/>
      <c r="AC187" s="488"/>
      <c r="AD187" s="488"/>
      <c r="AE187" s="308"/>
      <c r="AF187" s="68"/>
      <c r="AG187" s="308"/>
      <c r="AH187" s="453"/>
      <c r="AI187" s="453"/>
      <c r="AJ187" s="456"/>
      <c r="AK187" s="459"/>
      <c r="AL187" s="459"/>
      <c r="AM187" s="462"/>
      <c r="AN187" s="451"/>
      <c r="AO187" s="98"/>
      <c r="AP187" s="97"/>
      <c r="AQ187" s="97"/>
      <c r="AR187" s="97"/>
      <c r="AS187" s="97"/>
      <c r="AT187" s="97"/>
      <c r="AU187" s="97"/>
      <c r="AV187" s="97"/>
      <c r="AW187" s="97"/>
      <c r="AX187" s="97"/>
      <c r="AY187" s="97"/>
      <c r="AZ187" s="96"/>
      <c r="BA187" s="95"/>
      <c r="BB187" s="94"/>
      <c r="BC187" s="94"/>
      <c r="BD187" s="94"/>
      <c r="BE187" s="93"/>
    </row>
    <row r="188" spans="1:57" ht="31.5" customHeight="1" thickBot="1">
      <c r="A188" s="831"/>
      <c r="B188" s="932"/>
      <c r="C188" s="832"/>
      <c r="D188" s="308"/>
      <c r="E188" s="308"/>
      <c r="F188" s="308"/>
      <c r="G188" s="308"/>
      <c r="H188" s="464"/>
      <c r="I188" s="167" t="s">
        <v>68</v>
      </c>
      <c r="J188" s="495"/>
      <c r="K188" s="498"/>
      <c r="L188" s="453"/>
      <c r="M188" s="483"/>
      <c r="N188" s="446"/>
      <c r="O188" s="447"/>
      <c r="P188" s="101" t="s">
        <v>233</v>
      </c>
      <c r="Q188" s="77" t="s">
        <v>80</v>
      </c>
      <c r="R188" s="100">
        <f>+IFERROR(VLOOKUP(Q188,[6]DATOS!$E$2:$F$17,2,FALSE),"")</f>
        <v>15</v>
      </c>
      <c r="S188" s="448"/>
      <c r="T188" s="448"/>
      <c r="U188" s="448"/>
      <c r="V188" s="448"/>
      <c r="W188" s="448"/>
      <c r="X188" s="310"/>
      <c r="Y188" s="447"/>
      <c r="Z188" s="448"/>
      <c r="AA188" s="447"/>
      <c r="AB188" s="488"/>
      <c r="AC188" s="488"/>
      <c r="AD188" s="488"/>
      <c r="AE188" s="308"/>
      <c r="AF188" s="68"/>
      <c r="AG188" s="308"/>
      <c r="AH188" s="453"/>
      <c r="AI188" s="453"/>
      <c r="AJ188" s="456"/>
      <c r="AK188" s="459"/>
      <c r="AL188" s="459"/>
      <c r="AM188" s="462"/>
      <c r="AN188" s="451"/>
      <c r="AO188" s="98"/>
      <c r="AP188" s="97"/>
      <c r="AQ188" s="97"/>
      <c r="AR188" s="97"/>
      <c r="AS188" s="97"/>
      <c r="AT188" s="97"/>
      <c r="AU188" s="97"/>
      <c r="AV188" s="97"/>
      <c r="AW188" s="97"/>
      <c r="AX188" s="97"/>
      <c r="AY188" s="97"/>
      <c r="AZ188" s="96"/>
      <c r="BA188" s="95"/>
      <c r="BB188" s="94"/>
      <c r="BC188" s="94"/>
      <c r="BD188" s="94"/>
      <c r="BE188" s="93"/>
    </row>
    <row r="189" spans="1:57" ht="31.5" customHeight="1" thickBot="1">
      <c r="A189" s="831"/>
      <c r="B189" s="932"/>
      <c r="C189" s="832"/>
      <c r="D189" s="308"/>
      <c r="E189" s="308"/>
      <c r="F189" s="308"/>
      <c r="G189" s="308"/>
      <c r="H189" s="464"/>
      <c r="I189" s="167" t="s">
        <v>68</v>
      </c>
      <c r="J189" s="495"/>
      <c r="K189" s="498"/>
      <c r="L189" s="453"/>
      <c r="M189" s="483"/>
      <c r="N189" s="446"/>
      <c r="O189" s="447"/>
      <c r="P189" s="101" t="s">
        <v>231</v>
      </c>
      <c r="Q189" s="77" t="s">
        <v>82</v>
      </c>
      <c r="R189" s="100">
        <f>+IFERROR(VLOOKUP(Q189,[6]DATOS!$E$2:$F$17,2,FALSE),"")</f>
        <v>15</v>
      </c>
      <c r="S189" s="448"/>
      <c r="T189" s="448"/>
      <c r="U189" s="448"/>
      <c r="V189" s="448"/>
      <c r="W189" s="448"/>
      <c r="X189" s="310"/>
      <c r="Y189" s="447"/>
      <c r="Z189" s="448"/>
      <c r="AA189" s="447"/>
      <c r="AB189" s="488"/>
      <c r="AC189" s="488"/>
      <c r="AD189" s="488"/>
      <c r="AE189" s="308"/>
      <c r="AF189" s="68"/>
      <c r="AG189" s="308"/>
      <c r="AH189" s="453"/>
      <c r="AI189" s="453"/>
      <c r="AJ189" s="456"/>
      <c r="AK189" s="459"/>
      <c r="AL189" s="459"/>
      <c r="AM189" s="462"/>
      <c r="AN189" s="451"/>
      <c r="AO189" s="98"/>
      <c r="AP189" s="97"/>
      <c r="AQ189" s="97"/>
      <c r="AR189" s="97"/>
      <c r="AS189" s="97"/>
      <c r="AT189" s="97"/>
      <c r="AU189" s="97"/>
      <c r="AV189" s="97"/>
      <c r="AW189" s="97"/>
      <c r="AX189" s="97"/>
      <c r="AY189" s="97"/>
      <c r="AZ189" s="96"/>
      <c r="BA189" s="95"/>
      <c r="BB189" s="94"/>
      <c r="BC189" s="94"/>
      <c r="BD189" s="94"/>
      <c r="BE189" s="93"/>
    </row>
    <row r="190" spans="1:57" ht="31.5" customHeight="1" thickBot="1">
      <c r="A190" s="831"/>
      <c r="B190" s="932"/>
      <c r="C190" s="832"/>
      <c r="D190" s="308"/>
      <c r="E190" s="308"/>
      <c r="F190" s="308"/>
      <c r="G190" s="308"/>
      <c r="H190" s="464" t="s">
        <v>230</v>
      </c>
      <c r="I190" s="167" t="s">
        <v>68</v>
      </c>
      <c r="J190" s="495"/>
      <c r="K190" s="498"/>
      <c r="L190" s="453"/>
      <c r="M190" s="483"/>
      <c r="N190" s="446"/>
      <c r="O190" s="447"/>
      <c r="P190" s="101" t="s">
        <v>229</v>
      </c>
      <c r="Q190" s="77" t="s">
        <v>85</v>
      </c>
      <c r="R190" s="100">
        <f>+IFERROR(VLOOKUP(Q190,[6]DATOS!$E$2:$F$17,2,FALSE),"")</f>
        <v>15</v>
      </c>
      <c r="S190" s="448"/>
      <c r="T190" s="448"/>
      <c r="U190" s="448"/>
      <c r="V190" s="448"/>
      <c r="W190" s="448"/>
      <c r="X190" s="310"/>
      <c r="Y190" s="447"/>
      <c r="Z190" s="448"/>
      <c r="AA190" s="447"/>
      <c r="AB190" s="488"/>
      <c r="AC190" s="488"/>
      <c r="AD190" s="488"/>
      <c r="AE190" s="308"/>
      <c r="AF190" s="68"/>
      <c r="AG190" s="308"/>
      <c r="AH190" s="453"/>
      <c r="AI190" s="453"/>
      <c r="AJ190" s="456"/>
      <c r="AK190" s="459"/>
      <c r="AL190" s="459"/>
      <c r="AM190" s="462"/>
      <c r="AN190" s="451"/>
      <c r="AO190" s="98"/>
      <c r="AP190" s="97"/>
      <c r="AQ190" s="97"/>
      <c r="AR190" s="97"/>
      <c r="AS190" s="97"/>
      <c r="AT190" s="97"/>
      <c r="AU190" s="97"/>
      <c r="AV190" s="97"/>
      <c r="AW190" s="97"/>
      <c r="AX190" s="97"/>
      <c r="AY190" s="97"/>
      <c r="AZ190" s="96"/>
      <c r="BA190" s="95"/>
      <c r="BB190" s="94"/>
      <c r="BC190" s="94"/>
      <c r="BD190" s="94"/>
      <c r="BE190" s="93"/>
    </row>
    <row r="191" spans="1:57" ht="31.5" customHeight="1" thickBot="1">
      <c r="A191" s="831"/>
      <c r="B191" s="932"/>
      <c r="C191" s="832"/>
      <c r="D191" s="308"/>
      <c r="E191" s="308"/>
      <c r="F191" s="308"/>
      <c r="G191" s="308"/>
      <c r="H191" s="464"/>
      <c r="I191" s="167" t="s">
        <v>68</v>
      </c>
      <c r="J191" s="495"/>
      <c r="K191" s="498"/>
      <c r="L191" s="453"/>
      <c r="M191" s="483"/>
      <c r="N191" s="446"/>
      <c r="O191" s="447"/>
      <c r="P191" s="101" t="s">
        <v>228</v>
      </c>
      <c r="Q191" s="77" t="s">
        <v>98</v>
      </c>
      <c r="R191" s="100">
        <f>+IFERROR(VLOOKUP(Q191,[6]DATOS!$E$2:$F$17,2,FALSE),"")</f>
        <v>15</v>
      </c>
      <c r="S191" s="448"/>
      <c r="T191" s="448"/>
      <c r="U191" s="448"/>
      <c r="V191" s="448"/>
      <c r="W191" s="448"/>
      <c r="X191" s="310"/>
      <c r="Y191" s="447"/>
      <c r="Z191" s="448"/>
      <c r="AA191" s="447"/>
      <c r="AB191" s="488"/>
      <c r="AC191" s="488"/>
      <c r="AD191" s="488"/>
      <c r="AE191" s="308"/>
      <c r="AF191" s="68"/>
      <c r="AG191" s="308"/>
      <c r="AH191" s="453"/>
      <c r="AI191" s="453"/>
      <c r="AJ191" s="456"/>
      <c r="AK191" s="459"/>
      <c r="AL191" s="459"/>
      <c r="AM191" s="462"/>
      <c r="AN191" s="451"/>
      <c r="AO191" s="98"/>
      <c r="AP191" s="97"/>
      <c r="AQ191" s="97"/>
      <c r="AR191" s="97"/>
      <c r="AS191" s="97"/>
      <c r="AT191" s="97"/>
      <c r="AU191" s="97"/>
      <c r="AV191" s="97"/>
      <c r="AW191" s="97"/>
      <c r="AX191" s="97"/>
      <c r="AY191" s="97"/>
      <c r="AZ191" s="96"/>
      <c r="BA191" s="95"/>
      <c r="BB191" s="94"/>
      <c r="BC191" s="94"/>
      <c r="BD191" s="94"/>
      <c r="BE191" s="93"/>
    </row>
    <row r="192" spans="1:57" ht="35.25" customHeight="1" thickBot="1">
      <c r="A192" s="831"/>
      <c r="B192" s="932"/>
      <c r="C192" s="832"/>
      <c r="D192" s="308"/>
      <c r="E192" s="308"/>
      <c r="F192" s="308"/>
      <c r="G192" s="308"/>
      <c r="H192" s="464"/>
      <c r="I192" s="167" t="s">
        <v>68</v>
      </c>
      <c r="J192" s="495"/>
      <c r="K192" s="498"/>
      <c r="L192" s="453"/>
      <c r="M192" s="483"/>
      <c r="N192" s="446"/>
      <c r="O192" s="447"/>
      <c r="P192" s="101" t="s">
        <v>226</v>
      </c>
      <c r="Q192" s="82" t="s">
        <v>87</v>
      </c>
      <c r="R192" s="100">
        <f>+IFERROR(VLOOKUP(Q192,[6]DATOS!$E$2:$F$17,2,FALSE),"")</f>
        <v>10</v>
      </c>
      <c r="S192" s="448"/>
      <c r="T192" s="448"/>
      <c r="U192" s="448"/>
      <c r="V192" s="448"/>
      <c r="W192" s="448"/>
      <c r="X192" s="310"/>
      <c r="Y192" s="447"/>
      <c r="Z192" s="448"/>
      <c r="AA192" s="447"/>
      <c r="AB192" s="488"/>
      <c r="AC192" s="488"/>
      <c r="AD192" s="488"/>
      <c r="AE192" s="308"/>
      <c r="AF192" s="68"/>
      <c r="AG192" s="308"/>
      <c r="AH192" s="453"/>
      <c r="AI192" s="453"/>
      <c r="AJ192" s="457"/>
      <c r="AK192" s="460"/>
      <c r="AL192" s="460"/>
      <c r="AM192" s="463"/>
      <c r="AN192" s="451"/>
      <c r="AO192" s="98"/>
      <c r="AP192" s="97"/>
      <c r="AQ192" s="97"/>
      <c r="AR192" s="97"/>
      <c r="AS192" s="97"/>
      <c r="AT192" s="97"/>
      <c r="AU192" s="97"/>
      <c r="AV192" s="97"/>
      <c r="AW192" s="97"/>
      <c r="AX192" s="97"/>
      <c r="AY192" s="97"/>
      <c r="AZ192" s="96"/>
      <c r="BA192" s="95"/>
      <c r="BB192" s="94"/>
      <c r="BC192" s="94"/>
      <c r="BD192" s="94"/>
      <c r="BE192" s="93"/>
    </row>
    <row r="193" spans="1:57" ht="50.25" customHeight="1" thickBot="1">
      <c r="A193" s="831"/>
      <c r="B193" s="932"/>
      <c r="C193" s="832"/>
      <c r="D193" s="308"/>
      <c r="E193" s="308"/>
      <c r="F193" s="308"/>
      <c r="G193" s="308"/>
      <c r="H193" s="464" t="s">
        <v>227</v>
      </c>
      <c r="I193" s="167" t="s">
        <v>68</v>
      </c>
      <c r="J193" s="495"/>
      <c r="K193" s="498"/>
      <c r="L193" s="453"/>
      <c r="M193" s="483"/>
      <c r="N193" s="446" t="s">
        <v>409</v>
      </c>
      <c r="O193" s="447" t="s">
        <v>65</v>
      </c>
      <c r="P193" s="101" t="s">
        <v>237</v>
      </c>
      <c r="Q193" s="77" t="s">
        <v>76</v>
      </c>
      <c r="R193" s="100">
        <f>+IFERROR(VLOOKUP(Q193,[6]DATOS!$E$2:$F$17,2,FALSE),"")</f>
        <v>15</v>
      </c>
      <c r="S193" s="448">
        <f>SUM(R193:R199)</f>
        <v>100</v>
      </c>
      <c r="T193" s="448" t="str">
        <f>+IF(AND(S193&lt;=100,S193&gt;=96),"Fuerte",IF(AND(S193&lt;=95,S193&gt;=86),"Moderado",IF(AND(S193&lt;=85,J193&gt;=0),"Débil"," ")))</f>
        <v>Fuerte</v>
      </c>
      <c r="U193" s="448" t="s">
        <v>90</v>
      </c>
      <c r="V193" s="448"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48">
        <f>IF(V193="Fuerte",100,IF(V193="Moderado",50,IF(V193="Débil",0)))</f>
        <v>100</v>
      </c>
      <c r="X193" s="310"/>
      <c r="Y193" s="447" t="s">
        <v>408</v>
      </c>
      <c r="Z193" s="448" t="s">
        <v>398</v>
      </c>
      <c r="AA193" s="447" t="s">
        <v>407</v>
      </c>
      <c r="AB193" s="488"/>
      <c r="AC193" s="488"/>
      <c r="AD193" s="488"/>
      <c r="AE193" s="308"/>
      <c r="AF193" s="68"/>
      <c r="AG193" s="308"/>
      <c r="AH193" s="453"/>
      <c r="AI193" s="453"/>
      <c r="AJ193" s="449" t="s">
        <v>406</v>
      </c>
      <c r="AK193" s="444">
        <v>43497</v>
      </c>
      <c r="AL193" s="444">
        <v>43830</v>
      </c>
      <c r="AM193" s="447" t="s">
        <v>405</v>
      </c>
      <c r="AN193" s="451" t="s">
        <v>404</v>
      </c>
      <c r="AO193" s="98"/>
      <c r="AP193" s="97"/>
      <c r="AQ193" s="97"/>
      <c r="AR193" s="97"/>
      <c r="AS193" s="97"/>
      <c r="AT193" s="97"/>
      <c r="AU193" s="97"/>
      <c r="AV193" s="97"/>
      <c r="AW193" s="97"/>
      <c r="AX193" s="97"/>
      <c r="AY193" s="97"/>
      <c r="AZ193" s="96"/>
      <c r="BA193" s="95"/>
      <c r="BB193" s="94"/>
      <c r="BC193" s="94"/>
      <c r="BD193" s="94"/>
      <c r="BE193" s="93"/>
    </row>
    <row r="194" spans="1:57" ht="52.5" customHeight="1" thickBot="1">
      <c r="A194" s="831"/>
      <c r="B194" s="932"/>
      <c r="C194" s="832"/>
      <c r="D194" s="308"/>
      <c r="E194" s="308"/>
      <c r="F194" s="308"/>
      <c r="G194" s="308"/>
      <c r="H194" s="464"/>
      <c r="I194" s="167" t="s">
        <v>68</v>
      </c>
      <c r="J194" s="495"/>
      <c r="K194" s="498"/>
      <c r="L194" s="453"/>
      <c r="M194" s="483"/>
      <c r="N194" s="446"/>
      <c r="O194" s="447"/>
      <c r="P194" s="101" t="s">
        <v>235</v>
      </c>
      <c r="Q194" s="77" t="s">
        <v>78</v>
      </c>
      <c r="R194" s="100">
        <f>+IFERROR(VLOOKUP(Q194,[6]DATOS!$E$2:$F$17,2,FALSE),"")</f>
        <v>15</v>
      </c>
      <c r="S194" s="448"/>
      <c r="T194" s="448"/>
      <c r="U194" s="448"/>
      <c r="V194" s="448"/>
      <c r="W194" s="448"/>
      <c r="X194" s="310"/>
      <c r="Y194" s="447"/>
      <c r="Z194" s="448"/>
      <c r="AA194" s="447"/>
      <c r="AB194" s="488"/>
      <c r="AC194" s="488"/>
      <c r="AD194" s="488"/>
      <c r="AE194" s="308"/>
      <c r="AF194" s="68"/>
      <c r="AG194" s="308"/>
      <c r="AH194" s="453"/>
      <c r="AI194" s="453"/>
      <c r="AJ194" s="450"/>
      <c r="AK194" s="444"/>
      <c r="AL194" s="444"/>
      <c r="AM194" s="447"/>
      <c r="AN194" s="451"/>
      <c r="AO194" s="98"/>
      <c r="AP194" s="97"/>
      <c r="AQ194" s="97"/>
      <c r="AR194" s="97"/>
      <c r="AS194" s="97"/>
      <c r="AT194" s="97"/>
      <c r="AU194" s="97"/>
      <c r="AV194" s="97"/>
      <c r="AW194" s="97"/>
      <c r="AX194" s="97"/>
      <c r="AY194" s="97"/>
      <c r="AZ194" s="96"/>
      <c r="BA194" s="95"/>
      <c r="BB194" s="94"/>
      <c r="BC194" s="94"/>
      <c r="BD194" s="94"/>
      <c r="BE194" s="93"/>
    </row>
    <row r="195" spans="1:57" ht="35.25" customHeight="1" thickBot="1">
      <c r="A195" s="831"/>
      <c r="B195" s="932"/>
      <c r="C195" s="832"/>
      <c r="D195" s="308"/>
      <c r="E195" s="308"/>
      <c r="F195" s="308"/>
      <c r="G195" s="308"/>
      <c r="H195" s="464"/>
      <c r="I195" s="167" t="s">
        <v>68</v>
      </c>
      <c r="J195" s="495"/>
      <c r="K195" s="498"/>
      <c r="L195" s="453"/>
      <c r="M195" s="483"/>
      <c r="N195" s="446"/>
      <c r="O195" s="447"/>
      <c r="P195" s="101" t="s">
        <v>233</v>
      </c>
      <c r="Q195" s="77" t="s">
        <v>80</v>
      </c>
      <c r="R195" s="100">
        <f>+IFERROR(VLOOKUP(Q195,[6]DATOS!$E$2:$F$17,2,FALSE),"")</f>
        <v>15</v>
      </c>
      <c r="S195" s="448"/>
      <c r="T195" s="448"/>
      <c r="U195" s="448"/>
      <c r="V195" s="448"/>
      <c r="W195" s="448"/>
      <c r="X195" s="310"/>
      <c r="Y195" s="447"/>
      <c r="Z195" s="448"/>
      <c r="AA195" s="447"/>
      <c r="AB195" s="488"/>
      <c r="AC195" s="488"/>
      <c r="AD195" s="488"/>
      <c r="AE195" s="308"/>
      <c r="AF195" s="68"/>
      <c r="AG195" s="308"/>
      <c r="AH195" s="453"/>
      <c r="AI195" s="453"/>
      <c r="AJ195" s="450"/>
      <c r="AK195" s="444"/>
      <c r="AL195" s="444"/>
      <c r="AM195" s="447"/>
      <c r="AN195" s="451"/>
      <c r="AO195" s="98"/>
      <c r="AP195" s="97"/>
      <c r="AQ195" s="97"/>
      <c r="AR195" s="97"/>
      <c r="AS195" s="97"/>
      <c r="AT195" s="97"/>
      <c r="AU195" s="97"/>
      <c r="AV195" s="97"/>
      <c r="AW195" s="97"/>
      <c r="AX195" s="97"/>
      <c r="AY195" s="97"/>
      <c r="AZ195" s="96"/>
      <c r="BA195" s="95"/>
      <c r="BB195" s="94"/>
      <c r="BC195" s="94"/>
      <c r="BD195" s="94"/>
      <c r="BE195" s="93"/>
    </row>
    <row r="196" spans="1:57" ht="35.25" customHeight="1" thickBot="1">
      <c r="A196" s="831"/>
      <c r="B196" s="932"/>
      <c r="C196" s="832"/>
      <c r="D196" s="308"/>
      <c r="E196" s="308"/>
      <c r="F196" s="308"/>
      <c r="G196" s="308"/>
      <c r="H196" s="464" t="s">
        <v>225</v>
      </c>
      <c r="I196" s="167" t="s">
        <v>68</v>
      </c>
      <c r="J196" s="495"/>
      <c r="K196" s="498"/>
      <c r="L196" s="453"/>
      <c r="M196" s="483"/>
      <c r="N196" s="446"/>
      <c r="O196" s="447"/>
      <c r="P196" s="101" t="s">
        <v>231</v>
      </c>
      <c r="Q196" s="77" t="s">
        <v>82</v>
      </c>
      <c r="R196" s="100">
        <f>+IFERROR(VLOOKUP(Q196,[6]DATOS!$E$2:$F$17,2,FALSE),"")</f>
        <v>15</v>
      </c>
      <c r="S196" s="448"/>
      <c r="T196" s="448"/>
      <c r="U196" s="448"/>
      <c r="V196" s="448"/>
      <c r="W196" s="448"/>
      <c r="X196" s="310"/>
      <c r="Y196" s="447"/>
      <c r="Z196" s="448"/>
      <c r="AA196" s="447"/>
      <c r="AB196" s="488"/>
      <c r="AC196" s="488"/>
      <c r="AD196" s="488"/>
      <c r="AE196" s="308"/>
      <c r="AF196" s="68"/>
      <c r="AG196" s="308"/>
      <c r="AH196" s="453"/>
      <c r="AI196" s="453"/>
      <c r="AJ196" s="450"/>
      <c r="AK196" s="444"/>
      <c r="AL196" s="444"/>
      <c r="AM196" s="447"/>
      <c r="AN196" s="451"/>
      <c r="AO196" s="98"/>
      <c r="AP196" s="97"/>
      <c r="AQ196" s="97"/>
      <c r="AR196" s="97"/>
      <c r="AS196" s="97"/>
      <c r="AT196" s="97"/>
      <c r="AU196" s="97"/>
      <c r="AV196" s="97"/>
      <c r="AW196" s="97"/>
      <c r="AX196" s="97"/>
      <c r="AY196" s="97"/>
      <c r="AZ196" s="96"/>
      <c r="BA196" s="95"/>
      <c r="BB196" s="94"/>
      <c r="BC196" s="94"/>
      <c r="BD196" s="94"/>
      <c r="BE196" s="93"/>
    </row>
    <row r="197" spans="1:57" ht="35.25" customHeight="1" thickBot="1">
      <c r="A197" s="831"/>
      <c r="B197" s="932"/>
      <c r="C197" s="832"/>
      <c r="D197" s="308"/>
      <c r="E197" s="308"/>
      <c r="F197" s="308"/>
      <c r="G197" s="308"/>
      <c r="H197" s="464"/>
      <c r="I197" s="167" t="s">
        <v>68</v>
      </c>
      <c r="J197" s="495"/>
      <c r="K197" s="498"/>
      <c r="L197" s="453"/>
      <c r="M197" s="483"/>
      <c r="N197" s="446"/>
      <c r="O197" s="447"/>
      <c r="P197" s="101" t="s">
        <v>229</v>
      </c>
      <c r="Q197" s="77" t="s">
        <v>85</v>
      </c>
      <c r="R197" s="100">
        <f>+IFERROR(VLOOKUP(Q197,[6]DATOS!$E$2:$F$17,2,FALSE),"")</f>
        <v>15</v>
      </c>
      <c r="S197" s="448"/>
      <c r="T197" s="448"/>
      <c r="U197" s="448"/>
      <c r="V197" s="448"/>
      <c r="W197" s="448"/>
      <c r="X197" s="310"/>
      <c r="Y197" s="447"/>
      <c r="Z197" s="448"/>
      <c r="AA197" s="447"/>
      <c r="AB197" s="488"/>
      <c r="AC197" s="488"/>
      <c r="AD197" s="488"/>
      <c r="AE197" s="308"/>
      <c r="AF197" s="68"/>
      <c r="AG197" s="308"/>
      <c r="AH197" s="453"/>
      <c r="AI197" s="453"/>
      <c r="AJ197" s="450"/>
      <c r="AK197" s="444"/>
      <c r="AL197" s="444"/>
      <c r="AM197" s="447"/>
      <c r="AN197" s="451"/>
      <c r="AO197" s="98"/>
      <c r="AP197" s="97"/>
      <c r="AQ197" s="97"/>
      <c r="AR197" s="97"/>
      <c r="AS197" s="97"/>
      <c r="AT197" s="97"/>
      <c r="AU197" s="97"/>
      <c r="AV197" s="97"/>
      <c r="AW197" s="97"/>
      <c r="AX197" s="97"/>
      <c r="AY197" s="97"/>
      <c r="AZ197" s="96"/>
      <c r="BA197" s="95"/>
      <c r="BB197" s="94"/>
      <c r="BC197" s="94"/>
      <c r="BD197" s="94"/>
      <c r="BE197" s="93"/>
    </row>
    <row r="198" spans="1:57" ht="35.25" customHeight="1" thickBot="1">
      <c r="A198" s="831"/>
      <c r="B198" s="932"/>
      <c r="C198" s="832"/>
      <c r="D198" s="308"/>
      <c r="E198" s="308"/>
      <c r="F198" s="308"/>
      <c r="G198" s="308"/>
      <c r="H198" s="464"/>
      <c r="I198" s="167" t="s">
        <v>68</v>
      </c>
      <c r="J198" s="495"/>
      <c r="K198" s="498"/>
      <c r="L198" s="453"/>
      <c r="M198" s="483"/>
      <c r="N198" s="446"/>
      <c r="O198" s="447"/>
      <c r="P198" s="101" t="s">
        <v>228</v>
      </c>
      <c r="Q198" s="77" t="s">
        <v>98</v>
      </c>
      <c r="R198" s="100">
        <f>+IFERROR(VLOOKUP(Q198,[6]DATOS!$E$2:$F$17,2,FALSE),"")</f>
        <v>15</v>
      </c>
      <c r="S198" s="448"/>
      <c r="T198" s="448"/>
      <c r="U198" s="448"/>
      <c r="V198" s="448"/>
      <c r="W198" s="448"/>
      <c r="X198" s="310"/>
      <c r="Y198" s="447"/>
      <c r="Z198" s="448"/>
      <c r="AA198" s="447"/>
      <c r="AB198" s="488"/>
      <c r="AC198" s="488"/>
      <c r="AD198" s="488"/>
      <c r="AE198" s="308"/>
      <c r="AF198" s="68"/>
      <c r="AG198" s="308"/>
      <c r="AH198" s="453"/>
      <c r="AI198" s="453"/>
      <c r="AJ198" s="450"/>
      <c r="AK198" s="444"/>
      <c r="AL198" s="444"/>
      <c r="AM198" s="447"/>
      <c r="AN198" s="451"/>
      <c r="AO198" s="98"/>
      <c r="AP198" s="97"/>
      <c r="AQ198" s="97"/>
      <c r="AR198" s="97"/>
      <c r="AS198" s="97"/>
      <c r="AT198" s="97"/>
      <c r="AU198" s="97"/>
      <c r="AV198" s="97"/>
      <c r="AW198" s="97"/>
      <c r="AX198" s="97"/>
      <c r="AY198" s="97"/>
      <c r="AZ198" s="96"/>
      <c r="BA198" s="95"/>
      <c r="BB198" s="94"/>
      <c r="BC198" s="94"/>
      <c r="BD198" s="94"/>
      <c r="BE198" s="93"/>
    </row>
    <row r="199" spans="1:57" ht="54.75" customHeight="1" thickBot="1">
      <c r="A199" s="831"/>
      <c r="B199" s="932"/>
      <c r="C199" s="832"/>
      <c r="D199" s="308"/>
      <c r="E199" s="308"/>
      <c r="F199" s="308"/>
      <c r="G199" s="308"/>
      <c r="H199" s="464" t="s">
        <v>224</v>
      </c>
      <c r="I199" s="167" t="s">
        <v>68</v>
      </c>
      <c r="J199" s="495"/>
      <c r="K199" s="498"/>
      <c r="L199" s="453"/>
      <c r="M199" s="483"/>
      <c r="N199" s="446"/>
      <c r="O199" s="447"/>
      <c r="P199" s="101" t="s">
        <v>226</v>
      </c>
      <c r="Q199" s="82" t="s">
        <v>87</v>
      </c>
      <c r="R199" s="100">
        <f>+IFERROR(VLOOKUP(Q199,[6]DATOS!$E$2:$F$17,2,FALSE),"")</f>
        <v>10</v>
      </c>
      <c r="S199" s="448"/>
      <c r="T199" s="448"/>
      <c r="U199" s="448"/>
      <c r="V199" s="448"/>
      <c r="W199" s="448"/>
      <c r="X199" s="310"/>
      <c r="Y199" s="447"/>
      <c r="Z199" s="448"/>
      <c r="AA199" s="447"/>
      <c r="AB199" s="488"/>
      <c r="AC199" s="488"/>
      <c r="AD199" s="488"/>
      <c r="AE199" s="308"/>
      <c r="AF199" s="68"/>
      <c r="AG199" s="308"/>
      <c r="AH199" s="453"/>
      <c r="AI199" s="453"/>
      <c r="AJ199" s="450"/>
      <c r="AK199" s="444"/>
      <c r="AL199" s="444"/>
      <c r="AM199" s="447"/>
      <c r="AN199" s="451"/>
      <c r="AO199" s="98"/>
      <c r="AP199" s="97"/>
      <c r="AQ199" s="97"/>
      <c r="AR199" s="97"/>
      <c r="AS199" s="97"/>
      <c r="AT199" s="97"/>
      <c r="AU199" s="97"/>
      <c r="AV199" s="97"/>
      <c r="AW199" s="97"/>
      <c r="AX199" s="97"/>
      <c r="AY199" s="97"/>
      <c r="AZ199" s="96"/>
      <c r="BA199" s="95"/>
      <c r="BB199" s="94"/>
      <c r="BC199" s="94"/>
      <c r="BD199" s="94"/>
      <c r="BE199" s="93"/>
    </row>
    <row r="200" spans="1:57" ht="54.75" customHeight="1" thickBot="1">
      <c r="A200" s="831"/>
      <c r="B200" s="932"/>
      <c r="C200" s="832"/>
      <c r="D200" s="308"/>
      <c r="E200" s="308"/>
      <c r="F200" s="308"/>
      <c r="G200" s="308"/>
      <c r="H200" s="464"/>
      <c r="I200" s="167" t="s">
        <v>68</v>
      </c>
      <c r="J200" s="495"/>
      <c r="K200" s="498"/>
      <c r="L200" s="453"/>
      <c r="M200" s="483"/>
      <c r="N200" s="328" t="s">
        <v>403</v>
      </c>
      <c r="O200" s="447" t="s">
        <v>65</v>
      </c>
      <c r="P200" s="82" t="s">
        <v>237</v>
      </c>
      <c r="Q200" s="77" t="s">
        <v>76</v>
      </c>
      <c r="R200" s="69">
        <f>+IFERROR(VLOOKUP(Q200,[7]DATOS!$E$2:$F$17,2,FALSE),"")</f>
        <v>15</v>
      </c>
      <c r="S200" s="310">
        <f>SUM(R200:R206)</f>
        <v>100</v>
      </c>
      <c r="T200" s="310" t="str">
        <f>+IF(AND(S200&lt;=100,S200&gt;=96),"Fuerte",IF(AND(S200&lt;=95,S200&gt;=86),"Moderado",IF(AND(S200&lt;=85,J200&gt;=0),"Débil"," ")))</f>
        <v>Fuerte</v>
      </c>
      <c r="U200" s="310" t="s">
        <v>90</v>
      </c>
      <c r="V200" s="31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10">
        <f>IF(V200="Fuerte",100,IF(V200="Moderado",50,IF(V200="Débil",0)))</f>
        <v>100</v>
      </c>
      <c r="X200" s="310"/>
      <c r="Y200" s="308" t="s">
        <v>336</v>
      </c>
      <c r="Z200" s="310" t="s">
        <v>249</v>
      </c>
      <c r="AA200" s="488" t="s">
        <v>402</v>
      </c>
      <c r="AB200" s="488"/>
      <c r="AC200" s="488"/>
      <c r="AD200" s="488"/>
      <c r="AE200" s="308"/>
      <c r="AF200" s="68"/>
      <c r="AG200" s="308"/>
      <c r="AH200" s="453"/>
      <c r="AI200" s="453"/>
      <c r="AJ200" s="443" t="s">
        <v>532</v>
      </c>
      <c r="AK200" s="444">
        <v>43466</v>
      </c>
      <c r="AL200" s="444">
        <v>43830</v>
      </c>
      <c r="AM200" s="443" t="s">
        <v>336</v>
      </c>
      <c r="AN200" s="445" t="s">
        <v>401</v>
      </c>
      <c r="AO200" s="98"/>
      <c r="AP200" s="97"/>
      <c r="AQ200" s="97"/>
      <c r="AR200" s="97"/>
      <c r="AS200" s="97"/>
      <c r="AT200" s="97"/>
      <c r="AU200" s="97"/>
      <c r="AV200" s="97"/>
      <c r="AW200" s="97"/>
      <c r="AX200" s="97"/>
      <c r="AY200" s="97"/>
      <c r="AZ200" s="96"/>
      <c r="BA200" s="95"/>
      <c r="BB200" s="94"/>
      <c r="BC200" s="94"/>
      <c r="BD200" s="94"/>
      <c r="BE200" s="93"/>
    </row>
    <row r="201" spans="1:57" ht="54.75" customHeight="1" thickBot="1">
      <c r="A201" s="831"/>
      <c r="B201" s="932"/>
      <c r="C201" s="832"/>
      <c r="D201" s="308"/>
      <c r="E201" s="308"/>
      <c r="F201" s="308"/>
      <c r="G201" s="308"/>
      <c r="H201" s="464"/>
      <c r="I201" s="167" t="s">
        <v>68</v>
      </c>
      <c r="J201" s="495"/>
      <c r="K201" s="498"/>
      <c r="L201" s="453"/>
      <c r="M201" s="483"/>
      <c r="N201" s="328"/>
      <c r="O201" s="447"/>
      <c r="P201" s="82" t="s">
        <v>235</v>
      </c>
      <c r="Q201" s="77" t="s">
        <v>78</v>
      </c>
      <c r="R201" s="69">
        <f>+IFERROR(VLOOKUP(Q201,[7]DATOS!$E$2:$F$17,2,FALSE),"")</f>
        <v>15</v>
      </c>
      <c r="S201" s="310"/>
      <c r="T201" s="310"/>
      <c r="U201" s="310"/>
      <c r="V201" s="310"/>
      <c r="W201" s="310"/>
      <c r="X201" s="310"/>
      <c r="Y201" s="308"/>
      <c r="Z201" s="310"/>
      <c r="AA201" s="488"/>
      <c r="AB201" s="488"/>
      <c r="AC201" s="488"/>
      <c r="AD201" s="488"/>
      <c r="AE201" s="308"/>
      <c r="AF201" s="68"/>
      <c r="AG201" s="308"/>
      <c r="AH201" s="453"/>
      <c r="AI201" s="453"/>
      <c r="AJ201" s="443"/>
      <c r="AK201" s="444"/>
      <c r="AL201" s="444"/>
      <c r="AM201" s="443"/>
      <c r="AN201" s="445"/>
      <c r="AO201" s="98"/>
      <c r="AP201" s="97"/>
      <c r="AQ201" s="97"/>
      <c r="AR201" s="97"/>
      <c r="AS201" s="97"/>
      <c r="AT201" s="97"/>
      <c r="AU201" s="97"/>
      <c r="AV201" s="97"/>
      <c r="AW201" s="97"/>
      <c r="AX201" s="97"/>
      <c r="AY201" s="97"/>
      <c r="AZ201" s="96"/>
      <c r="BA201" s="95"/>
      <c r="BB201" s="94"/>
      <c r="BC201" s="94"/>
      <c r="BD201" s="94"/>
      <c r="BE201" s="93"/>
    </row>
    <row r="202" spans="1:57" ht="54.75" customHeight="1" thickBot="1">
      <c r="A202" s="831"/>
      <c r="B202" s="932"/>
      <c r="C202" s="832"/>
      <c r="D202" s="308"/>
      <c r="E202" s="308"/>
      <c r="F202" s="308"/>
      <c r="G202" s="308"/>
      <c r="H202" s="464"/>
      <c r="I202" s="167" t="s">
        <v>68</v>
      </c>
      <c r="J202" s="495"/>
      <c r="K202" s="498"/>
      <c r="L202" s="453"/>
      <c r="M202" s="483"/>
      <c r="N202" s="328"/>
      <c r="O202" s="447"/>
      <c r="P202" s="82" t="s">
        <v>233</v>
      </c>
      <c r="Q202" s="77" t="s">
        <v>80</v>
      </c>
      <c r="R202" s="69">
        <f>+IFERROR(VLOOKUP(Q202,[7]DATOS!$E$2:$F$17,2,FALSE),"")</f>
        <v>15</v>
      </c>
      <c r="S202" s="310"/>
      <c r="T202" s="310"/>
      <c r="U202" s="310"/>
      <c r="V202" s="310"/>
      <c r="W202" s="310"/>
      <c r="X202" s="310"/>
      <c r="Y202" s="308"/>
      <c r="Z202" s="310"/>
      <c r="AA202" s="488"/>
      <c r="AB202" s="488"/>
      <c r="AC202" s="488"/>
      <c r="AD202" s="488"/>
      <c r="AE202" s="308"/>
      <c r="AF202" s="68"/>
      <c r="AG202" s="308"/>
      <c r="AH202" s="453"/>
      <c r="AI202" s="453"/>
      <c r="AJ202" s="443"/>
      <c r="AK202" s="444"/>
      <c r="AL202" s="444"/>
      <c r="AM202" s="443"/>
      <c r="AN202" s="445"/>
      <c r="AO202" s="98"/>
      <c r="AP202" s="97"/>
      <c r="AQ202" s="97"/>
      <c r="AR202" s="97"/>
      <c r="AS202" s="97"/>
      <c r="AT202" s="97"/>
      <c r="AU202" s="97"/>
      <c r="AV202" s="97"/>
      <c r="AW202" s="97"/>
      <c r="AX202" s="97"/>
      <c r="AY202" s="97"/>
      <c r="AZ202" s="96"/>
      <c r="BA202" s="95"/>
      <c r="BB202" s="94"/>
      <c r="BC202" s="94"/>
      <c r="BD202" s="94"/>
      <c r="BE202" s="93"/>
    </row>
    <row r="203" spans="1:57" ht="54.75" customHeight="1" thickBot="1">
      <c r="A203" s="831"/>
      <c r="B203" s="932"/>
      <c r="C203" s="832"/>
      <c r="D203" s="308"/>
      <c r="E203" s="308"/>
      <c r="F203" s="308"/>
      <c r="G203" s="308"/>
      <c r="H203" s="464"/>
      <c r="I203" s="167" t="s">
        <v>68</v>
      </c>
      <c r="J203" s="495"/>
      <c r="K203" s="498"/>
      <c r="L203" s="453"/>
      <c r="M203" s="483"/>
      <c r="N203" s="328"/>
      <c r="O203" s="447"/>
      <c r="P203" s="82" t="s">
        <v>231</v>
      </c>
      <c r="Q203" s="77" t="s">
        <v>82</v>
      </c>
      <c r="R203" s="69">
        <f>+IFERROR(VLOOKUP(Q203,[7]DATOS!$E$2:$F$17,2,FALSE),"")</f>
        <v>15</v>
      </c>
      <c r="S203" s="310"/>
      <c r="T203" s="310"/>
      <c r="U203" s="310"/>
      <c r="V203" s="310"/>
      <c r="W203" s="310"/>
      <c r="X203" s="310"/>
      <c r="Y203" s="308"/>
      <c r="Z203" s="310"/>
      <c r="AA203" s="488"/>
      <c r="AB203" s="488"/>
      <c r="AC203" s="488"/>
      <c r="AD203" s="488"/>
      <c r="AE203" s="308"/>
      <c r="AF203" s="68"/>
      <c r="AG203" s="308"/>
      <c r="AH203" s="453"/>
      <c r="AI203" s="453"/>
      <c r="AJ203" s="443"/>
      <c r="AK203" s="444"/>
      <c r="AL203" s="444"/>
      <c r="AM203" s="443"/>
      <c r="AN203" s="445"/>
      <c r="AO203" s="98"/>
      <c r="AP203" s="97"/>
      <c r="AQ203" s="97"/>
      <c r="AR203" s="97"/>
      <c r="AS203" s="97"/>
      <c r="AT203" s="97"/>
      <c r="AU203" s="97"/>
      <c r="AV203" s="97"/>
      <c r="AW203" s="97"/>
      <c r="AX203" s="97"/>
      <c r="AY203" s="97"/>
      <c r="AZ203" s="96"/>
      <c r="BA203" s="95"/>
      <c r="BB203" s="94"/>
      <c r="BC203" s="94"/>
      <c r="BD203" s="94"/>
      <c r="BE203" s="93"/>
    </row>
    <row r="204" spans="1:57" ht="54.75" customHeight="1" thickBot="1">
      <c r="A204" s="831"/>
      <c r="B204" s="932"/>
      <c r="C204" s="832"/>
      <c r="D204" s="308"/>
      <c r="E204" s="308"/>
      <c r="F204" s="308"/>
      <c r="G204" s="308"/>
      <c r="H204" s="464"/>
      <c r="I204" s="167" t="s">
        <v>68</v>
      </c>
      <c r="J204" s="495"/>
      <c r="K204" s="498"/>
      <c r="L204" s="453"/>
      <c r="M204" s="483"/>
      <c r="N204" s="328"/>
      <c r="O204" s="447"/>
      <c r="P204" s="82" t="s">
        <v>229</v>
      </c>
      <c r="Q204" s="77" t="s">
        <v>85</v>
      </c>
      <c r="R204" s="69">
        <f>+IFERROR(VLOOKUP(Q204,[7]DATOS!$E$2:$F$17,2,FALSE),"")</f>
        <v>15</v>
      </c>
      <c r="S204" s="310"/>
      <c r="T204" s="310"/>
      <c r="U204" s="310"/>
      <c r="V204" s="310"/>
      <c r="W204" s="310"/>
      <c r="X204" s="310"/>
      <c r="Y204" s="308"/>
      <c r="Z204" s="310"/>
      <c r="AA204" s="488"/>
      <c r="AB204" s="488"/>
      <c r="AC204" s="488"/>
      <c r="AD204" s="488"/>
      <c r="AE204" s="308"/>
      <c r="AF204" s="68"/>
      <c r="AG204" s="308"/>
      <c r="AH204" s="453"/>
      <c r="AI204" s="453"/>
      <c r="AJ204" s="443"/>
      <c r="AK204" s="444"/>
      <c r="AL204" s="444"/>
      <c r="AM204" s="443"/>
      <c r="AN204" s="445"/>
      <c r="AO204" s="98"/>
      <c r="AP204" s="97"/>
      <c r="AQ204" s="97"/>
      <c r="AR204" s="97"/>
      <c r="AS204" s="97"/>
      <c r="AT204" s="97"/>
      <c r="AU204" s="97"/>
      <c r="AV204" s="97"/>
      <c r="AW204" s="97"/>
      <c r="AX204" s="97"/>
      <c r="AY204" s="97"/>
      <c r="AZ204" s="96"/>
      <c r="BA204" s="95"/>
      <c r="BB204" s="94"/>
      <c r="BC204" s="94"/>
      <c r="BD204" s="94"/>
      <c r="BE204" s="93"/>
    </row>
    <row r="205" spans="1:57" ht="54.75" customHeight="1" thickBot="1">
      <c r="A205" s="831"/>
      <c r="B205" s="932"/>
      <c r="C205" s="832"/>
      <c r="D205" s="308"/>
      <c r="E205" s="308"/>
      <c r="F205" s="308"/>
      <c r="G205" s="308"/>
      <c r="H205" s="464"/>
      <c r="I205" s="167" t="s">
        <v>68</v>
      </c>
      <c r="J205" s="495"/>
      <c r="K205" s="498"/>
      <c r="L205" s="453"/>
      <c r="M205" s="483"/>
      <c r="N205" s="328"/>
      <c r="O205" s="447"/>
      <c r="P205" s="82" t="s">
        <v>228</v>
      </c>
      <c r="Q205" s="77" t="s">
        <v>98</v>
      </c>
      <c r="R205" s="69">
        <f>+IFERROR(VLOOKUP(Q205,[7]DATOS!$E$2:$F$17,2,FALSE),"")</f>
        <v>15</v>
      </c>
      <c r="S205" s="310"/>
      <c r="T205" s="310"/>
      <c r="U205" s="310"/>
      <c r="V205" s="310"/>
      <c r="W205" s="310"/>
      <c r="X205" s="310"/>
      <c r="Y205" s="308"/>
      <c r="Z205" s="310"/>
      <c r="AA205" s="488"/>
      <c r="AB205" s="488"/>
      <c r="AC205" s="488"/>
      <c r="AD205" s="488"/>
      <c r="AE205" s="308"/>
      <c r="AF205" s="68"/>
      <c r="AG205" s="308"/>
      <c r="AH205" s="453"/>
      <c r="AI205" s="453"/>
      <c r="AJ205" s="443"/>
      <c r="AK205" s="444"/>
      <c r="AL205" s="444"/>
      <c r="AM205" s="443"/>
      <c r="AN205" s="445"/>
      <c r="AO205" s="98"/>
      <c r="AP205" s="97"/>
      <c r="AQ205" s="97"/>
      <c r="AR205" s="97"/>
      <c r="AS205" s="97"/>
      <c r="AT205" s="97"/>
      <c r="AU205" s="97"/>
      <c r="AV205" s="97"/>
      <c r="AW205" s="97"/>
      <c r="AX205" s="97"/>
      <c r="AY205" s="97"/>
      <c r="AZ205" s="96"/>
      <c r="BA205" s="95"/>
      <c r="BB205" s="94"/>
      <c r="BC205" s="94"/>
      <c r="BD205" s="94"/>
      <c r="BE205" s="93"/>
    </row>
    <row r="206" spans="1:57" ht="54.75" customHeight="1" thickBot="1">
      <c r="A206" s="831"/>
      <c r="B206" s="932"/>
      <c r="C206" s="832"/>
      <c r="D206" s="308"/>
      <c r="E206" s="308"/>
      <c r="F206" s="308"/>
      <c r="G206" s="308"/>
      <c r="H206" s="464"/>
      <c r="I206" s="167" t="s">
        <v>68</v>
      </c>
      <c r="J206" s="495"/>
      <c r="K206" s="498"/>
      <c r="L206" s="453"/>
      <c r="M206" s="483"/>
      <c r="N206" s="328"/>
      <c r="O206" s="447"/>
      <c r="P206" s="82" t="s">
        <v>226</v>
      </c>
      <c r="Q206" s="82" t="s">
        <v>87</v>
      </c>
      <c r="R206" s="69">
        <f>+IFERROR(VLOOKUP(Q206,[7]DATOS!$E$2:$F$17,2,FALSE),"")</f>
        <v>10</v>
      </c>
      <c r="S206" s="310"/>
      <c r="T206" s="310"/>
      <c r="U206" s="310"/>
      <c r="V206" s="310"/>
      <c r="W206" s="310"/>
      <c r="X206" s="310"/>
      <c r="Y206" s="308"/>
      <c r="Z206" s="310"/>
      <c r="AA206" s="488"/>
      <c r="AB206" s="488"/>
      <c r="AC206" s="488"/>
      <c r="AD206" s="488"/>
      <c r="AE206" s="308"/>
      <c r="AF206" s="68"/>
      <c r="AG206" s="308"/>
      <c r="AH206" s="453"/>
      <c r="AI206" s="453"/>
      <c r="AJ206" s="443"/>
      <c r="AK206" s="444"/>
      <c r="AL206" s="444"/>
      <c r="AM206" s="443"/>
      <c r="AN206" s="445"/>
      <c r="AO206" s="98"/>
      <c r="AP206" s="97"/>
      <c r="AQ206" s="97"/>
      <c r="AR206" s="97"/>
      <c r="AS206" s="97"/>
      <c r="AT206" s="97"/>
      <c r="AU206" s="97"/>
      <c r="AV206" s="97"/>
      <c r="AW206" s="97"/>
      <c r="AX206" s="97"/>
      <c r="AY206" s="97"/>
      <c r="AZ206" s="96"/>
      <c r="BA206" s="95"/>
      <c r="BB206" s="94"/>
      <c r="BC206" s="94"/>
      <c r="BD206" s="94"/>
      <c r="BE206" s="93"/>
    </row>
    <row r="207" spans="1:57" ht="48" customHeight="1" thickBot="1">
      <c r="A207" s="831"/>
      <c r="B207" s="932"/>
      <c r="C207" s="832"/>
      <c r="D207" s="308"/>
      <c r="E207" s="308"/>
      <c r="F207" s="308"/>
      <c r="G207" s="308"/>
      <c r="H207" s="464"/>
      <c r="I207" s="167" t="s">
        <v>68</v>
      </c>
      <c r="J207" s="495"/>
      <c r="K207" s="498"/>
      <c r="L207" s="453"/>
      <c r="M207" s="483"/>
      <c r="N207" s="446" t="s">
        <v>400</v>
      </c>
      <c r="O207" s="447" t="s">
        <v>65</v>
      </c>
      <c r="P207" s="101" t="s">
        <v>237</v>
      </c>
      <c r="Q207" s="77" t="s">
        <v>76</v>
      </c>
      <c r="R207" s="100">
        <f>+IFERROR(VLOOKUP(Q207,[6]DATOS!$E$2:$F$17,2,FALSE),"")</f>
        <v>15</v>
      </c>
      <c r="S207" s="448">
        <f>SUM(R207:R213)</f>
        <v>100</v>
      </c>
      <c r="T207" s="448" t="str">
        <f>+IF(AND(S207&lt;=100,S207&gt;=96),"Fuerte",IF(AND(S207&lt;=95,S207&gt;=86),"Moderado",IF(AND(S207&lt;=85,J207&gt;=0),"Débil"," ")))</f>
        <v>Fuerte</v>
      </c>
      <c r="U207" s="448" t="s">
        <v>90</v>
      </c>
      <c r="V207" s="448"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48">
        <f>IF(V207="Fuerte",100,IF(V207="Moderado",50,IF(V207="Débil",0)))</f>
        <v>100</v>
      </c>
      <c r="X207" s="310"/>
      <c r="Y207" s="447" t="s">
        <v>399</v>
      </c>
      <c r="Z207" s="448" t="s">
        <v>398</v>
      </c>
      <c r="AA207" s="447" t="s">
        <v>397</v>
      </c>
      <c r="AB207" s="488"/>
      <c r="AC207" s="488"/>
      <c r="AD207" s="488"/>
      <c r="AE207" s="308"/>
      <c r="AF207" s="68"/>
      <c r="AG207" s="308"/>
      <c r="AH207" s="453"/>
      <c r="AI207" s="453"/>
      <c r="AJ207" s="449" t="s">
        <v>396</v>
      </c>
      <c r="AK207" s="444">
        <v>43497</v>
      </c>
      <c r="AL207" s="444">
        <v>43830</v>
      </c>
      <c r="AM207" s="447" t="s">
        <v>395</v>
      </c>
      <c r="AN207" s="451" t="s">
        <v>394</v>
      </c>
      <c r="AO207" s="98"/>
      <c r="AP207" s="97"/>
      <c r="AQ207" s="97"/>
      <c r="AR207" s="97"/>
      <c r="AS207" s="97"/>
      <c r="AT207" s="97"/>
      <c r="AU207" s="97"/>
      <c r="AV207" s="97"/>
      <c r="AW207" s="97"/>
      <c r="AX207" s="97"/>
      <c r="AY207" s="97"/>
      <c r="AZ207" s="96"/>
      <c r="BA207" s="95"/>
      <c r="BB207" s="94"/>
      <c r="BC207" s="94"/>
      <c r="BD207" s="94"/>
      <c r="BE207" s="93"/>
    </row>
    <row r="208" spans="1:57" ht="48" customHeight="1" thickBot="1">
      <c r="A208" s="831"/>
      <c r="B208" s="932"/>
      <c r="C208" s="832"/>
      <c r="D208" s="308"/>
      <c r="E208" s="308"/>
      <c r="F208" s="308"/>
      <c r="G208" s="308"/>
      <c r="H208" s="464" t="s">
        <v>223</v>
      </c>
      <c r="I208" s="167" t="s">
        <v>68</v>
      </c>
      <c r="J208" s="495"/>
      <c r="K208" s="498"/>
      <c r="L208" s="453"/>
      <c r="M208" s="483"/>
      <c r="N208" s="446"/>
      <c r="O208" s="447"/>
      <c r="P208" s="101" t="s">
        <v>235</v>
      </c>
      <c r="Q208" s="77" t="s">
        <v>78</v>
      </c>
      <c r="R208" s="100">
        <f>+IFERROR(VLOOKUP(Q208,[6]DATOS!$E$2:$F$17,2,FALSE),"")</f>
        <v>15</v>
      </c>
      <c r="S208" s="448"/>
      <c r="T208" s="448"/>
      <c r="U208" s="448"/>
      <c r="V208" s="448"/>
      <c r="W208" s="448"/>
      <c r="X208" s="310"/>
      <c r="Y208" s="447"/>
      <c r="Z208" s="448"/>
      <c r="AA208" s="447"/>
      <c r="AB208" s="488"/>
      <c r="AC208" s="488"/>
      <c r="AD208" s="488"/>
      <c r="AE208" s="308"/>
      <c r="AF208" s="68"/>
      <c r="AG208" s="308"/>
      <c r="AH208" s="453"/>
      <c r="AI208" s="453"/>
      <c r="AJ208" s="450"/>
      <c r="AK208" s="444"/>
      <c r="AL208" s="444"/>
      <c r="AM208" s="447"/>
      <c r="AN208" s="451"/>
      <c r="AO208" s="98"/>
      <c r="AP208" s="97"/>
      <c r="AQ208" s="97"/>
      <c r="AR208" s="97"/>
      <c r="AS208" s="97"/>
      <c r="AT208" s="97"/>
      <c r="AU208" s="97"/>
      <c r="AV208" s="97"/>
      <c r="AW208" s="97"/>
      <c r="AX208" s="97"/>
      <c r="AY208" s="97"/>
      <c r="AZ208" s="96"/>
      <c r="BA208" s="95"/>
      <c r="BB208" s="94"/>
      <c r="BC208" s="94"/>
      <c r="BD208" s="94"/>
      <c r="BE208" s="93"/>
    </row>
    <row r="209" spans="1:57" ht="48" customHeight="1" thickBot="1">
      <c r="A209" s="831"/>
      <c r="B209" s="932"/>
      <c r="C209" s="832"/>
      <c r="D209" s="308"/>
      <c r="E209" s="308"/>
      <c r="F209" s="308"/>
      <c r="G209" s="308"/>
      <c r="H209" s="464"/>
      <c r="I209" s="167" t="s">
        <v>68</v>
      </c>
      <c r="J209" s="495"/>
      <c r="K209" s="498"/>
      <c r="L209" s="453"/>
      <c r="M209" s="483"/>
      <c r="N209" s="446"/>
      <c r="O209" s="447"/>
      <c r="P209" s="101" t="s">
        <v>233</v>
      </c>
      <c r="Q209" s="77" t="s">
        <v>80</v>
      </c>
      <c r="R209" s="100">
        <f>+IFERROR(VLOOKUP(Q209,[6]DATOS!$E$2:$F$17,2,FALSE),"")</f>
        <v>15</v>
      </c>
      <c r="S209" s="448"/>
      <c r="T209" s="448"/>
      <c r="U209" s="448"/>
      <c r="V209" s="448"/>
      <c r="W209" s="448"/>
      <c r="X209" s="310"/>
      <c r="Y209" s="447"/>
      <c r="Z209" s="448"/>
      <c r="AA209" s="447"/>
      <c r="AB209" s="488"/>
      <c r="AC209" s="488"/>
      <c r="AD209" s="488"/>
      <c r="AE209" s="308"/>
      <c r="AF209" s="68"/>
      <c r="AG209" s="308"/>
      <c r="AH209" s="453"/>
      <c r="AI209" s="453"/>
      <c r="AJ209" s="450"/>
      <c r="AK209" s="444"/>
      <c r="AL209" s="444"/>
      <c r="AM209" s="447"/>
      <c r="AN209" s="451"/>
      <c r="AO209" s="98"/>
      <c r="AP209" s="97"/>
      <c r="AQ209" s="97"/>
      <c r="AR209" s="97"/>
      <c r="AS209" s="97"/>
      <c r="AT209" s="97"/>
      <c r="AU209" s="97"/>
      <c r="AV209" s="97"/>
      <c r="AW209" s="97"/>
      <c r="AX209" s="97"/>
      <c r="AY209" s="97"/>
      <c r="AZ209" s="96"/>
      <c r="BA209" s="95"/>
      <c r="BB209" s="94"/>
      <c r="BC209" s="94"/>
      <c r="BD209" s="94"/>
      <c r="BE209" s="93"/>
    </row>
    <row r="210" spans="1:57" ht="48" customHeight="1" thickBot="1">
      <c r="A210" s="831"/>
      <c r="B210" s="932"/>
      <c r="C210" s="832"/>
      <c r="D210" s="308"/>
      <c r="E210" s="308"/>
      <c r="F210" s="308"/>
      <c r="G210" s="308"/>
      <c r="H210" s="464" t="s">
        <v>222</v>
      </c>
      <c r="I210" s="167" t="s">
        <v>68</v>
      </c>
      <c r="J210" s="495"/>
      <c r="K210" s="498"/>
      <c r="L210" s="453"/>
      <c r="M210" s="483"/>
      <c r="N210" s="446"/>
      <c r="O210" s="447"/>
      <c r="P210" s="101" t="s">
        <v>231</v>
      </c>
      <c r="Q210" s="77" t="s">
        <v>82</v>
      </c>
      <c r="R210" s="100">
        <f>+IFERROR(VLOOKUP(Q210,[6]DATOS!$E$2:$F$17,2,FALSE),"")</f>
        <v>15</v>
      </c>
      <c r="S210" s="448"/>
      <c r="T210" s="448"/>
      <c r="U210" s="448"/>
      <c r="V210" s="448"/>
      <c r="W210" s="448"/>
      <c r="X210" s="310"/>
      <c r="Y210" s="447"/>
      <c r="Z210" s="448"/>
      <c r="AA210" s="447"/>
      <c r="AB210" s="488"/>
      <c r="AC210" s="488"/>
      <c r="AD210" s="488"/>
      <c r="AE210" s="308"/>
      <c r="AF210" s="68"/>
      <c r="AG210" s="308"/>
      <c r="AH210" s="453"/>
      <c r="AI210" s="453"/>
      <c r="AJ210" s="450"/>
      <c r="AK210" s="444"/>
      <c r="AL210" s="444"/>
      <c r="AM210" s="447"/>
      <c r="AN210" s="451"/>
      <c r="AO210" s="98"/>
      <c r="AP210" s="97"/>
      <c r="AQ210" s="97"/>
      <c r="AR210" s="97"/>
      <c r="AS210" s="97"/>
      <c r="AT210" s="97"/>
      <c r="AU210" s="97"/>
      <c r="AV210" s="97"/>
      <c r="AW210" s="97"/>
      <c r="AX210" s="97"/>
      <c r="AY210" s="97"/>
      <c r="AZ210" s="96"/>
      <c r="BA210" s="95"/>
      <c r="BB210" s="94"/>
      <c r="BC210" s="94"/>
      <c r="BD210" s="94"/>
      <c r="BE210" s="93"/>
    </row>
    <row r="211" spans="1:57" ht="48" customHeight="1" thickBot="1">
      <c r="A211" s="831"/>
      <c r="B211" s="932"/>
      <c r="C211" s="832"/>
      <c r="D211" s="308"/>
      <c r="E211" s="308"/>
      <c r="F211" s="308"/>
      <c r="G211" s="308"/>
      <c r="H211" s="464"/>
      <c r="I211" s="167" t="s">
        <v>68</v>
      </c>
      <c r="J211" s="495"/>
      <c r="K211" s="498"/>
      <c r="L211" s="453"/>
      <c r="M211" s="483"/>
      <c r="N211" s="446"/>
      <c r="O211" s="447"/>
      <c r="P211" s="101" t="s">
        <v>229</v>
      </c>
      <c r="Q211" s="77" t="s">
        <v>85</v>
      </c>
      <c r="R211" s="100">
        <f>+IFERROR(VLOOKUP(Q211,[6]DATOS!$E$2:$F$17,2,FALSE),"")</f>
        <v>15</v>
      </c>
      <c r="S211" s="448"/>
      <c r="T211" s="448"/>
      <c r="U211" s="448"/>
      <c r="V211" s="448"/>
      <c r="W211" s="448"/>
      <c r="X211" s="310"/>
      <c r="Y211" s="447"/>
      <c r="Z211" s="448"/>
      <c r="AA211" s="447"/>
      <c r="AB211" s="488"/>
      <c r="AC211" s="488"/>
      <c r="AD211" s="488"/>
      <c r="AE211" s="308"/>
      <c r="AF211" s="68"/>
      <c r="AG211" s="308"/>
      <c r="AH211" s="453"/>
      <c r="AI211" s="453"/>
      <c r="AJ211" s="450"/>
      <c r="AK211" s="444"/>
      <c r="AL211" s="444"/>
      <c r="AM211" s="447"/>
      <c r="AN211" s="451"/>
      <c r="AO211" s="98"/>
      <c r="AP211" s="97"/>
      <c r="AQ211" s="97"/>
      <c r="AR211" s="97"/>
      <c r="AS211" s="97"/>
      <c r="AT211" s="97"/>
      <c r="AU211" s="97"/>
      <c r="AV211" s="97"/>
      <c r="AW211" s="97"/>
      <c r="AX211" s="97"/>
      <c r="AY211" s="97"/>
      <c r="AZ211" s="96"/>
      <c r="BA211" s="95"/>
      <c r="BB211" s="94"/>
      <c r="BC211" s="94"/>
      <c r="BD211" s="94"/>
      <c r="BE211" s="93"/>
    </row>
    <row r="212" spans="1:57" ht="48" customHeight="1" thickBot="1">
      <c r="A212" s="831"/>
      <c r="B212" s="932"/>
      <c r="C212" s="832"/>
      <c r="D212" s="308"/>
      <c r="E212" s="308"/>
      <c r="F212" s="308"/>
      <c r="G212" s="308"/>
      <c r="H212" s="464" t="s">
        <v>221</v>
      </c>
      <c r="I212" s="167" t="s">
        <v>68</v>
      </c>
      <c r="J212" s="495"/>
      <c r="K212" s="498"/>
      <c r="L212" s="453"/>
      <c r="M212" s="483"/>
      <c r="N212" s="446"/>
      <c r="O212" s="447"/>
      <c r="P212" s="101" t="s">
        <v>228</v>
      </c>
      <c r="Q212" s="77" t="s">
        <v>98</v>
      </c>
      <c r="R212" s="100">
        <f>+IFERROR(VLOOKUP(Q212,[6]DATOS!$E$2:$F$17,2,FALSE),"")</f>
        <v>15</v>
      </c>
      <c r="S212" s="448"/>
      <c r="T212" s="448"/>
      <c r="U212" s="448"/>
      <c r="V212" s="448"/>
      <c r="W212" s="448"/>
      <c r="X212" s="310"/>
      <c r="Y212" s="447"/>
      <c r="Z212" s="448"/>
      <c r="AA212" s="447"/>
      <c r="AB212" s="488"/>
      <c r="AC212" s="488"/>
      <c r="AD212" s="488"/>
      <c r="AE212" s="308"/>
      <c r="AF212" s="68"/>
      <c r="AG212" s="308"/>
      <c r="AH212" s="453"/>
      <c r="AI212" s="453"/>
      <c r="AJ212" s="450"/>
      <c r="AK212" s="444"/>
      <c r="AL212" s="444"/>
      <c r="AM212" s="447"/>
      <c r="AN212" s="451"/>
      <c r="AO212" s="98"/>
      <c r="AP212" s="97"/>
      <c r="AQ212" s="97"/>
      <c r="AR212" s="97"/>
      <c r="AS212" s="97"/>
      <c r="AT212" s="97"/>
      <c r="AU212" s="97"/>
      <c r="AV212" s="97"/>
      <c r="AW212" s="97"/>
      <c r="AX212" s="97"/>
      <c r="AY212" s="97"/>
      <c r="AZ212" s="96"/>
      <c r="BA212" s="95"/>
      <c r="BB212" s="94"/>
      <c r="BC212" s="94"/>
      <c r="BD212" s="94"/>
      <c r="BE212" s="93"/>
    </row>
    <row r="213" spans="1:57" ht="48" customHeight="1" thickBot="1">
      <c r="A213" s="831"/>
      <c r="B213" s="932"/>
      <c r="C213" s="832"/>
      <c r="D213" s="308"/>
      <c r="E213" s="308"/>
      <c r="F213" s="308"/>
      <c r="G213" s="308"/>
      <c r="H213" s="464"/>
      <c r="I213" s="167" t="s">
        <v>68</v>
      </c>
      <c r="J213" s="495"/>
      <c r="K213" s="498"/>
      <c r="L213" s="453"/>
      <c r="M213" s="483"/>
      <c r="N213" s="446"/>
      <c r="O213" s="447"/>
      <c r="P213" s="101" t="s">
        <v>226</v>
      </c>
      <c r="Q213" s="82" t="s">
        <v>87</v>
      </c>
      <c r="R213" s="100">
        <f>+IFERROR(VLOOKUP(Q213,[6]DATOS!$E$2:$F$17,2,FALSE),"")</f>
        <v>10</v>
      </c>
      <c r="S213" s="448"/>
      <c r="T213" s="448"/>
      <c r="U213" s="448"/>
      <c r="V213" s="448"/>
      <c r="W213" s="448"/>
      <c r="X213" s="310"/>
      <c r="Y213" s="447"/>
      <c r="Z213" s="448"/>
      <c r="AA213" s="447"/>
      <c r="AB213" s="488"/>
      <c r="AC213" s="488"/>
      <c r="AD213" s="488"/>
      <c r="AE213" s="308"/>
      <c r="AF213" s="68"/>
      <c r="AG213" s="308"/>
      <c r="AH213" s="453"/>
      <c r="AI213" s="453"/>
      <c r="AJ213" s="450"/>
      <c r="AK213" s="444"/>
      <c r="AL213" s="444"/>
      <c r="AM213" s="447"/>
      <c r="AN213" s="451"/>
      <c r="AO213" s="98"/>
      <c r="AP213" s="97"/>
      <c r="AQ213" s="97"/>
      <c r="AR213" s="97"/>
      <c r="AS213" s="97"/>
      <c r="AT213" s="97"/>
      <c r="AU213" s="97"/>
      <c r="AV213" s="97"/>
      <c r="AW213" s="97"/>
      <c r="AX213" s="97"/>
      <c r="AY213" s="97"/>
      <c r="AZ213" s="96"/>
      <c r="BA213" s="95"/>
      <c r="BB213" s="94"/>
      <c r="BC213" s="94"/>
      <c r="BD213" s="94"/>
      <c r="BE213" s="93"/>
    </row>
    <row r="214" spans="1:57" ht="117.75" customHeight="1" thickBot="1">
      <c r="A214" s="831"/>
      <c r="B214" s="933"/>
      <c r="C214" s="832"/>
      <c r="D214" s="308"/>
      <c r="E214" s="308"/>
      <c r="F214" s="308"/>
      <c r="G214" s="308"/>
      <c r="H214" s="122"/>
      <c r="I214" s="167" t="s">
        <v>68</v>
      </c>
      <c r="J214" s="496"/>
      <c r="K214" s="499"/>
      <c r="L214" s="453"/>
      <c r="M214" s="484"/>
      <c r="N214" s="125"/>
      <c r="O214" s="91"/>
      <c r="P214" s="101"/>
      <c r="Q214" s="101"/>
      <c r="R214" s="100"/>
      <c r="S214" s="100"/>
      <c r="T214" s="100"/>
      <c r="U214" s="100"/>
      <c r="V214" s="100"/>
      <c r="W214" s="100"/>
      <c r="X214" s="69"/>
      <c r="Y214" s="91"/>
      <c r="Z214" s="100"/>
      <c r="AA214" s="91"/>
      <c r="AB214" s="121"/>
      <c r="AC214" s="121"/>
      <c r="AD214" s="121"/>
      <c r="AE214" s="99"/>
      <c r="AF214" s="68"/>
      <c r="AG214" s="99"/>
      <c r="AH214" s="453"/>
      <c r="AI214" s="454"/>
      <c r="AJ214" s="118" t="s">
        <v>531</v>
      </c>
      <c r="AK214" s="163" t="s">
        <v>383</v>
      </c>
      <c r="AL214" s="163" t="s">
        <v>382</v>
      </c>
      <c r="AM214" s="91" t="s">
        <v>393</v>
      </c>
      <c r="AN214" s="126"/>
      <c r="AO214" s="98"/>
      <c r="AP214" s="97"/>
      <c r="AQ214" s="97"/>
      <c r="AR214" s="97"/>
      <c r="AS214" s="97"/>
      <c r="AT214" s="97"/>
      <c r="AU214" s="97"/>
      <c r="AV214" s="97"/>
      <c r="AW214" s="97"/>
      <c r="AX214" s="97"/>
      <c r="AY214" s="97"/>
      <c r="AZ214" s="96"/>
      <c r="BA214" s="95"/>
      <c r="BB214" s="94"/>
      <c r="BC214" s="94"/>
      <c r="BD214" s="94"/>
      <c r="BE214" s="93"/>
    </row>
    <row r="215" spans="1:57" ht="33.75" customHeight="1" thickBot="1">
      <c r="A215" s="448">
        <v>7</v>
      </c>
      <c r="B215" s="935" t="s">
        <v>567</v>
      </c>
      <c r="C215" s="447" t="s">
        <v>392</v>
      </c>
      <c r="D215" s="447" t="s">
        <v>32</v>
      </c>
      <c r="E215" s="447" t="s">
        <v>391</v>
      </c>
      <c r="F215" s="447" t="s">
        <v>390</v>
      </c>
      <c r="G215" s="447" t="s">
        <v>100</v>
      </c>
      <c r="H215" s="92" t="s">
        <v>252</v>
      </c>
      <c r="I215" s="167" t="s">
        <v>68</v>
      </c>
      <c r="J215" s="791">
        <f>COUNTIF(I215:I241,[3]DATOS!$D$24)</f>
        <v>27</v>
      </c>
      <c r="K215" s="817" t="str">
        <f>+IF(AND(J215&lt;6,J215&gt;0),"Moderado",IF(AND(J215&lt;12,J215&gt;5),"Mayor",IF(AND(J215&lt;20,J215&gt;11),"Catastrófico","Responda las Preguntas de Impacto")))</f>
        <v>Responda las Preguntas de Impacto</v>
      </c>
      <c r="L215" s="452"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820"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446" t="s">
        <v>389</v>
      </c>
      <c r="O215" s="447" t="s">
        <v>65</v>
      </c>
      <c r="P215" s="789" t="s">
        <v>237</v>
      </c>
      <c r="Q215" s="798" t="s">
        <v>76</v>
      </c>
      <c r="R215" s="448">
        <f>+IFERROR(VLOOKUP(Q215,[6]DATOS!$E$2:$F$17,2,FALSE),"")</f>
        <v>15</v>
      </c>
      <c r="S215" s="448">
        <f>SUM(R215:R240)</f>
        <v>100</v>
      </c>
      <c r="T215" s="448" t="str">
        <f>+IF(AND(S215&lt;=100,S215&gt;=96),"Fuerte",IF(AND(S215&lt;=95,S215&gt;=86),"Moderado",IF(AND(S215&lt;=85,J215&gt;=0),"Débil"," ")))</f>
        <v>Fuerte</v>
      </c>
      <c r="U215" s="588" t="s">
        <v>90</v>
      </c>
      <c r="V215" s="448"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48">
        <f>IF(V215="Fuerte",100,IF(V215="Moderado",50,IF(V215="Débil",0)))</f>
        <v>100</v>
      </c>
      <c r="X215" s="448">
        <f>AVERAGE(W215:W240)</f>
        <v>100</v>
      </c>
      <c r="Y215" s="447" t="s">
        <v>385</v>
      </c>
      <c r="Z215" s="448" t="s">
        <v>388</v>
      </c>
      <c r="AA215" s="816" t="s">
        <v>387</v>
      </c>
      <c r="AB215" s="816" t="str">
        <f>+IF(X215=100,"Fuerte",IF(AND(X215&lt;=99,X215&gt;=50),"Moderado",IF(X215&lt;50,"Débil"," ")))</f>
        <v>Fuerte</v>
      </c>
      <c r="AC215" s="816" t="s">
        <v>95</v>
      </c>
      <c r="AD215" s="816" t="s">
        <v>97</v>
      </c>
      <c r="AE215" s="447"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47"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47" t="str">
        <f>K215</f>
        <v>Responda las Preguntas de Impacto</v>
      </c>
      <c r="AH215" s="452"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461"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450" t="s">
        <v>386</v>
      </c>
      <c r="AK215" s="444">
        <v>43497</v>
      </c>
      <c r="AL215" s="444">
        <v>43830</v>
      </c>
      <c r="AM215" s="788" t="s">
        <v>385</v>
      </c>
      <c r="AN215" s="451" t="s">
        <v>384</v>
      </c>
      <c r="AO215" s="824"/>
      <c r="AP215" s="804"/>
      <c r="AQ215" s="804"/>
      <c r="AR215" s="804"/>
      <c r="AS215" s="804"/>
      <c r="AT215" s="804"/>
      <c r="AU215" s="804"/>
      <c r="AV215" s="804"/>
      <c r="AW215" s="804"/>
      <c r="AX215" s="804"/>
      <c r="AY215" s="804"/>
      <c r="AZ215" s="807"/>
      <c r="BA215" s="810"/>
      <c r="BB215" s="782"/>
      <c r="BC215" s="782"/>
      <c r="BD215" s="782"/>
      <c r="BE215" s="795"/>
    </row>
    <row r="216" spans="1:57" ht="33.75" customHeight="1" thickBot="1">
      <c r="A216" s="448"/>
      <c r="B216" s="936"/>
      <c r="C216" s="447"/>
      <c r="D216" s="447"/>
      <c r="E216" s="447"/>
      <c r="F216" s="447"/>
      <c r="G216" s="447"/>
      <c r="H216" s="92" t="s">
        <v>245</v>
      </c>
      <c r="I216" s="167" t="s">
        <v>68</v>
      </c>
      <c r="J216" s="792"/>
      <c r="K216" s="818"/>
      <c r="L216" s="453"/>
      <c r="M216" s="821"/>
      <c r="N216" s="446"/>
      <c r="O216" s="447"/>
      <c r="P216" s="789"/>
      <c r="Q216" s="799"/>
      <c r="R216" s="448"/>
      <c r="S216" s="448"/>
      <c r="T216" s="448"/>
      <c r="U216" s="546"/>
      <c r="V216" s="448"/>
      <c r="W216" s="448"/>
      <c r="X216" s="448"/>
      <c r="Y216" s="447"/>
      <c r="Z216" s="448"/>
      <c r="AA216" s="816"/>
      <c r="AB216" s="816"/>
      <c r="AC216" s="816"/>
      <c r="AD216" s="816"/>
      <c r="AE216" s="447"/>
      <c r="AF216" s="447"/>
      <c r="AG216" s="447"/>
      <c r="AH216" s="453"/>
      <c r="AI216" s="462"/>
      <c r="AJ216" s="788"/>
      <c r="AK216" s="444"/>
      <c r="AL216" s="444"/>
      <c r="AM216" s="788"/>
      <c r="AN216" s="451"/>
      <c r="AO216" s="825"/>
      <c r="AP216" s="805"/>
      <c r="AQ216" s="805"/>
      <c r="AR216" s="805"/>
      <c r="AS216" s="805"/>
      <c r="AT216" s="805"/>
      <c r="AU216" s="805"/>
      <c r="AV216" s="805"/>
      <c r="AW216" s="805"/>
      <c r="AX216" s="805"/>
      <c r="AY216" s="805"/>
      <c r="AZ216" s="808"/>
      <c r="BA216" s="811"/>
      <c r="BB216" s="783"/>
      <c r="BC216" s="783"/>
      <c r="BD216" s="783"/>
      <c r="BE216" s="796"/>
    </row>
    <row r="217" spans="1:57" ht="33.75" customHeight="1" thickBot="1">
      <c r="A217" s="448"/>
      <c r="B217" s="936"/>
      <c r="C217" s="447"/>
      <c r="D217" s="447"/>
      <c r="E217" s="447"/>
      <c r="F217" s="447"/>
      <c r="G217" s="447"/>
      <c r="H217" s="92" t="s">
        <v>244</v>
      </c>
      <c r="I217" s="167" t="s">
        <v>68</v>
      </c>
      <c r="J217" s="792"/>
      <c r="K217" s="818"/>
      <c r="L217" s="453"/>
      <c r="M217" s="821"/>
      <c r="N217" s="446"/>
      <c r="O217" s="447"/>
      <c r="P217" s="789"/>
      <c r="Q217" s="800"/>
      <c r="R217" s="448"/>
      <c r="S217" s="448"/>
      <c r="T217" s="448"/>
      <c r="U217" s="546"/>
      <c r="V217" s="448"/>
      <c r="W217" s="448"/>
      <c r="X217" s="448"/>
      <c r="Y217" s="447"/>
      <c r="Z217" s="448"/>
      <c r="AA217" s="816"/>
      <c r="AB217" s="816"/>
      <c r="AC217" s="816"/>
      <c r="AD217" s="816"/>
      <c r="AE217" s="447"/>
      <c r="AF217" s="447"/>
      <c r="AG217" s="447"/>
      <c r="AH217" s="453"/>
      <c r="AI217" s="462"/>
      <c r="AJ217" s="788"/>
      <c r="AK217" s="444"/>
      <c r="AL217" s="444"/>
      <c r="AM217" s="788"/>
      <c r="AN217" s="451"/>
      <c r="AO217" s="825"/>
      <c r="AP217" s="805"/>
      <c r="AQ217" s="805"/>
      <c r="AR217" s="805"/>
      <c r="AS217" s="805"/>
      <c r="AT217" s="805"/>
      <c r="AU217" s="805"/>
      <c r="AV217" s="805"/>
      <c r="AW217" s="805"/>
      <c r="AX217" s="805"/>
      <c r="AY217" s="805"/>
      <c r="AZ217" s="808"/>
      <c r="BA217" s="811"/>
      <c r="BB217" s="783"/>
      <c r="BC217" s="783"/>
      <c r="BD217" s="783"/>
      <c r="BE217" s="796"/>
    </row>
    <row r="218" spans="1:57" ht="33.75" customHeight="1" thickBot="1">
      <c r="A218" s="448"/>
      <c r="B218" s="936"/>
      <c r="C218" s="447"/>
      <c r="D218" s="447"/>
      <c r="E218" s="447"/>
      <c r="F218" s="447"/>
      <c r="G218" s="447"/>
      <c r="H218" s="92" t="s">
        <v>243</v>
      </c>
      <c r="I218" s="167" t="s">
        <v>68</v>
      </c>
      <c r="J218" s="792"/>
      <c r="K218" s="818"/>
      <c r="L218" s="453"/>
      <c r="M218" s="821"/>
      <c r="N218" s="446"/>
      <c r="O218" s="447"/>
      <c r="P218" s="789" t="s">
        <v>235</v>
      </c>
      <c r="Q218" s="798" t="s">
        <v>78</v>
      </c>
      <c r="R218" s="448">
        <f>+IFERROR(VLOOKUP(Q218,[6]DATOS!$E$2:$F$17,2,FALSE),"")</f>
        <v>15</v>
      </c>
      <c r="S218" s="448"/>
      <c r="T218" s="448"/>
      <c r="U218" s="546"/>
      <c r="V218" s="448"/>
      <c r="W218" s="448"/>
      <c r="X218" s="448"/>
      <c r="Y218" s="447"/>
      <c r="Z218" s="448"/>
      <c r="AA218" s="816"/>
      <c r="AB218" s="816"/>
      <c r="AC218" s="816"/>
      <c r="AD218" s="816"/>
      <c r="AE218" s="447"/>
      <c r="AF218" s="447"/>
      <c r="AG218" s="447"/>
      <c r="AH218" s="453"/>
      <c r="AI218" s="462"/>
      <c r="AJ218" s="788"/>
      <c r="AK218" s="444"/>
      <c r="AL218" s="444"/>
      <c r="AM218" s="788"/>
      <c r="AN218" s="451"/>
      <c r="AO218" s="825"/>
      <c r="AP218" s="805"/>
      <c r="AQ218" s="805"/>
      <c r="AR218" s="805"/>
      <c r="AS218" s="805"/>
      <c r="AT218" s="805"/>
      <c r="AU218" s="805"/>
      <c r="AV218" s="805"/>
      <c r="AW218" s="805"/>
      <c r="AX218" s="805"/>
      <c r="AY218" s="805"/>
      <c r="AZ218" s="808"/>
      <c r="BA218" s="811"/>
      <c r="BB218" s="783"/>
      <c r="BC218" s="783"/>
      <c r="BD218" s="783"/>
      <c r="BE218" s="796"/>
    </row>
    <row r="219" spans="1:57" ht="33.75" customHeight="1" thickBot="1">
      <c r="A219" s="448"/>
      <c r="B219" s="936"/>
      <c r="C219" s="447"/>
      <c r="D219" s="447"/>
      <c r="E219" s="447"/>
      <c r="F219" s="447"/>
      <c r="G219" s="447"/>
      <c r="H219" s="92" t="s">
        <v>242</v>
      </c>
      <c r="I219" s="167" t="s">
        <v>68</v>
      </c>
      <c r="J219" s="792"/>
      <c r="K219" s="818"/>
      <c r="L219" s="453"/>
      <c r="M219" s="821"/>
      <c r="N219" s="446"/>
      <c r="O219" s="447"/>
      <c r="P219" s="789"/>
      <c r="Q219" s="799"/>
      <c r="R219" s="448"/>
      <c r="S219" s="448"/>
      <c r="T219" s="448"/>
      <c r="U219" s="546"/>
      <c r="V219" s="448"/>
      <c r="W219" s="448"/>
      <c r="X219" s="448"/>
      <c r="Y219" s="447"/>
      <c r="Z219" s="448"/>
      <c r="AA219" s="816"/>
      <c r="AB219" s="816"/>
      <c r="AC219" s="816"/>
      <c r="AD219" s="816"/>
      <c r="AE219" s="447"/>
      <c r="AF219" s="447"/>
      <c r="AG219" s="447"/>
      <c r="AH219" s="453"/>
      <c r="AI219" s="462"/>
      <c r="AJ219" s="788"/>
      <c r="AK219" s="444"/>
      <c r="AL219" s="444"/>
      <c r="AM219" s="788"/>
      <c r="AN219" s="451"/>
      <c r="AO219" s="825"/>
      <c r="AP219" s="805"/>
      <c r="AQ219" s="805"/>
      <c r="AR219" s="805"/>
      <c r="AS219" s="805"/>
      <c r="AT219" s="805"/>
      <c r="AU219" s="805"/>
      <c r="AV219" s="805"/>
      <c r="AW219" s="805"/>
      <c r="AX219" s="805"/>
      <c r="AY219" s="805"/>
      <c r="AZ219" s="808"/>
      <c r="BA219" s="811"/>
      <c r="BB219" s="783"/>
      <c r="BC219" s="783"/>
      <c r="BD219" s="783"/>
      <c r="BE219" s="796"/>
    </row>
    <row r="220" spans="1:57" ht="33.75" customHeight="1" thickBot="1">
      <c r="A220" s="448"/>
      <c r="B220" s="936"/>
      <c r="C220" s="447"/>
      <c r="D220" s="447"/>
      <c r="E220" s="447"/>
      <c r="F220" s="447"/>
      <c r="G220" s="447"/>
      <c r="H220" s="92" t="s">
        <v>241</v>
      </c>
      <c r="I220" s="167" t="s">
        <v>68</v>
      </c>
      <c r="J220" s="792"/>
      <c r="K220" s="818"/>
      <c r="L220" s="453"/>
      <c r="M220" s="821"/>
      <c r="N220" s="446"/>
      <c r="O220" s="447"/>
      <c r="P220" s="789"/>
      <c r="Q220" s="799"/>
      <c r="R220" s="448"/>
      <c r="S220" s="448"/>
      <c r="T220" s="448"/>
      <c r="U220" s="546"/>
      <c r="V220" s="448"/>
      <c r="W220" s="448"/>
      <c r="X220" s="448"/>
      <c r="Y220" s="447"/>
      <c r="Z220" s="448"/>
      <c r="AA220" s="816"/>
      <c r="AB220" s="816"/>
      <c r="AC220" s="816"/>
      <c r="AD220" s="816"/>
      <c r="AE220" s="447"/>
      <c r="AF220" s="447"/>
      <c r="AG220" s="447"/>
      <c r="AH220" s="453"/>
      <c r="AI220" s="462"/>
      <c r="AJ220" s="788"/>
      <c r="AK220" s="444"/>
      <c r="AL220" s="444"/>
      <c r="AM220" s="788"/>
      <c r="AN220" s="451"/>
      <c r="AO220" s="825"/>
      <c r="AP220" s="805"/>
      <c r="AQ220" s="805"/>
      <c r="AR220" s="805"/>
      <c r="AS220" s="805"/>
      <c r="AT220" s="805"/>
      <c r="AU220" s="805"/>
      <c r="AV220" s="805"/>
      <c r="AW220" s="805"/>
      <c r="AX220" s="805"/>
      <c r="AY220" s="805"/>
      <c r="AZ220" s="808"/>
      <c r="BA220" s="811"/>
      <c r="BB220" s="783"/>
      <c r="BC220" s="783"/>
      <c r="BD220" s="783"/>
      <c r="BE220" s="796"/>
    </row>
    <row r="221" spans="1:57" ht="33.75" customHeight="1" thickBot="1">
      <c r="A221" s="448"/>
      <c r="B221" s="936"/>
      <c r="C221" s="447"/>
      <c r="D221" s="447"/>
      <c r="E221" s="447"/>
      <c r="F221" s="447"/>
      <c r="G221" s="447"/>
      <c r="H221" s="92" t="s">
        <v>240</v>
      </c>
      <c r="I221" s="167" t="s">
        <v>68</v>
      </c>
      <c r="J221" s="792"/>
      <c r="K221" s="818"/>
      <c r="L221" s="453"/>
      <c r="M221" s="821"/>
      <c r="N221" s="446"/>
      <c r="O221" s="447"/>
      <c r="P221" s="789"/>
      <c r="Q221" s="800"/>
      <c r="R221" s="448"/>
      <c r="S221" s="448"/>
      <c r="T221" s="448"/>
      <c r="U221" s="546"/>
      <c r="V221" s="448"/>
      <c r="W221" s="448"/>
      <c r="X221" s="448"/>
      <c r="Y221" s="447"/>
      <c r="Z221" s="448"/>
      <c r="AA221" s="816"/>
      <c r="AB221" s="816"/>
      <c r="AC221" s="816"/>
      <c r="AD221" s="816"/>
      <c r="AE221" s="447"/>
      <c r="AF221" s="447"/>
      <c r="AG221" s="447"/>
      <c r="AH221" s="453"/>
      <c r="AI221" s="462"/>
      <c r="AJ221" s="788"/>
      <c r="AK221" s="444"/>
      <c r="AL221" s="444"/>
      <c r="AM221" s="788"/>
      <c r="AN221" s="451"/>
      <c r="AO221" s="825"/>
      <c r="AP221" s="805"/>
      <c r="AQ221" s="805"/>
      <c r="AR221" s="805"/>
      <c r="AS221" s="805"/>
      <c r="AT221" s="805"/>
      <c r="AU221" s="805"/>
      <c r="AV221" s="805"/>
      <c r="AW221" s="805"/>
      <c r="AX221" s="805"/>
      <c r="AY221" s="805"/>
      <c r="AZ221" s="808"/>
      <c r="BA221" s="811"/>
      <c r="BB221" s="783"/>
      <c r="BC221" s="783"/>
      <c r="BD221" s="783"/>
      <c r="BE221" s="796"/>
    </row>
    <row r="222" spans="1:57" ht="33.75" customHeight="1" thickBot="1">
      <c r="A222" s="448"/>
      <c r="B222" s="936"/>
      <c r="C222" s="447"/>
      <c r="D222" s="447"/>
      <c r="E222" s="447"/>
      <c r="F222" s="447"/>
      <c r="G222" s="447"/>
      <c r="H222" s="92" t="s">
        <v>239</v>
      </c>
      <c r="I222" s="167" t="s">
        <v>68</v>
      </c>
      <c r="J222" s="792"/>
      <c r="K222" s="818"/>
      <c r="L222" s="453"/>
      <c r="M222" s="821"/>
      <c r="N222" s="446"/>
      <c r="O222" s="447"/>
      <c r="P222" s="789" t="s">
        <v>233</v>
      </c>
      <c r="Q222" s="798" t="s">
        <v>80</v>
      </c>
      <c r="R222" s="448">
        <f>+IFERROR(VLOOKUP(Q222,[6]DATOS!$E$2:$F$17,2,FALSE),"")</f>
        <v>15</v>
      </c>
      <c r="S222" s="448"/>
      <c r="T222" s="448"/>
      <c r="U222" s="546"/>
      <c r="V222" s="448"/>
      <c r="W222" s="448"/>
      <c r="X222" s="448"/>
      <c r="Y222" s="447"/>
      <c r="Z222" s="448"/>
      <c r="AA222" s="816"/>
      <c r="AB222" s="816"/>
      <c r="AC222" s="816"/>
      <c r="AD222" s="816"/>
      <c r="AE222" s="447"/>
      <c r="AF222" s="447"/>
      <c r="AG222" s="447"/>
      <c r="AH222" s="453"/>
      <c r="AI222" s="462"/>
      <c r="AJ222" s="788"/>
      <c r="AK222" s="444"/>
      <c r="AL222" s="444"/>
      <c r="AM222" s="788"/>
      <c r="AN222" s="451"/>
      <c r="AO222" s="826"/>
      <c r="AP222" s="806"/>
      <c r="AQ222" s="806"/>
      <c r="AR222" s="806"/>
      <c r="AS222" s="806"/>
      <c r="AT222" s="806"/>
      <c r="AU222" s="806"/>
      <c r="AV222" s="806"/>
      <c r="AW222" s="806"/>
      <c r="AX222" s="806"/>
      <c r="AY222" s="806"/>
      <c r="AZ222" s="809"/>
      <c r="BA222" s="812"/>
      <c r="BB222" s="784"/>
      <c r="BC222" s="784"/>
      <c r="BD222" s="784"/>
      <c r="BE222" s="797"/>
    </row>
    <row r="223" spans="1:57" ht="33.75" customHeight="1" thickBot="1">
      <c r="A223" s="448"/>
      <c r="B223" s="936"/>
      <c r="C223" s="447"/>
      <c r="D223" s="447"/>
      <c r="E223" s="447"/>
      <c r="F223" s="447"/>
      <c r="G223" s="447"/>
      <c r="H223" s="92" t="s">
        <v>238</v>
      </c>
      <c r="I223" s="167" t="s">
        <v>68</v>
      </c>
      <c r="J223" s="792"/>
      <c r="K223" s="818"/>
      <c r="L223" s="453"/>
      <c r="M223" s="821"/>
      <c r="N223" s="446"/>
      <c r="O223" s="447"/>
      <c r="P223" s="789"/>
      <c r="Q223" s="799"/>
      <c r="R223" s="448"/>
      <c r="S223" s="448"/>
      <c r="T223" s="448"/>
      <c r="U223" s="546"/>
      <c r="V223" s="448"/>
      <c r="W223" s="448"/>
      <c r="X223" s="448"/>
      <c r="Y223" s="447"/>
      <c r="Z223" s="448"/>
      <c r="AA223" s="816"/>
      <c r="AB223" s="816"/>
      <c r="AC223" s="816"/>
      <c r="AD223" s="816"/>
      <c r="AE223" s="447"/>
      <c r="AF223" s="447"/>
      <c r="AG223" s="447"/>
      <c r="AH223" s="453"/>
      <c r="AI223" s="462"/>
      <c r="AJ223" s="788"/>
      <c r="AK223" s="444"/>
      <c r="AL223" s="444"/>
      <c r="AM223" s="788"/>
      <c r="AN223" s="451"/>
      <c r="AO223" s="790"/>
      <c r="AP223" s="785"/>
      <c r="AQ223" s="785"/>
      <c r="AR223" s="785"/>
      <c r="AS223" s="785"/>
      <c r="AT223" s="785"/>
      <c r="AU223" s="785"/>
      <c r="AV223" s="785"/>
      <c r="AW223" s="785"/>
      <c r="AX223" s="785"/>
      <c r="AY223" s="785"/>
      <c r="AZ223" s="802"/>
      <c r="BA223" s="779"/>
      <c r="BB223" s="781"/>
      <c r="BC223" s="781"/>
      <c r="BD223" s="781"/>
      <c r="BE223" s="803"/>
    </row>
    <row r="224" spans="1:57" ht="33.75" customHeight="1" thickBot="1">
      <c r="A224" s="448"/>
      <c r="B224" s="936"/>
      <c r="C224" s="447"/>
      <c r="D224" s="447"/>
      <c r="E224" s="447"/>
      <c r="F224" s="447"/>
      <c r="G224" s="447"/>
      <c r="H224" s="92" t="s">
        <v>236</v>
      </c>
      <c r="I224" s="167" t="s">
        <v>68</v>
      </c>
      <c r="J224" s="792"/>
      <c r="K224" s="818"/>
      <c r="L224" s="453"/>
      <c r="M224" s="821"/>
      <c r="N224" s="446"/>
      <c r="O224" s="447"/>
      <c r="P224" s="789"/>
      <c r="Q224" s="800"/>
      <c r="R224" s="448"/>
      <c r="S224" s="448"/>
      <c r="T224" s="448"/>
      <c r="U224" s="546"/>
      <c r="V224" s="448"/>
      <c r="W224" s="448"/>
      <c r="X224" s="448"/>
      <c r="Y224" s="447"/>
      <c r="Z224" s="448"/>
      <c r="AA224" s="816"/>
      <c r="AB224" s="816"/>
      <c r="AC224" s="816"/>
      <c r="AD224" s="816"/>
      <c r="AE224" s="447"/>
      <c r="AF224" s="447"/>
      <c r="AG224" s="447"/>
      <c r="AH224" s="453"/>
      <c r="AI224" s="462"/>
      <c r="AJ224" s="788"/>
      <c r="AK224" s="444"/>
      <c r="AL224" s="444"/>
      <c r="AM224" s="788"/>
      <c r="AN224" s="451"/>
      <c r="AO224" s="790"/>
      <c r="AP224" s="785"/>
      <c r="AQ224" s="785"/>
      <c r="AR224" s="785"/>
      <c r="AS224" s="785"/>
      <c r="AT224" s="785"/>
      <c r="AU224" s="785"/>
      <c r="AV224" s="785"/>
      <c r="AW224" s="785"/>
      <c r="AX224" s="785"/>
      <c r="AY224" s="785"/>
      <c r="AZ224" s="802"/>
      <c r="BA224" s="779"/>
      <c r="BB224" s="781"/>
      <c r="BC224" s="781"/>
      <c r="BD224" s="781"/>
      <c r="BE224" s="803"/>
    </row>
    <row r="225" spans="1:57" ht="33.75" customHeight="1" thickBot="1">
      <c r="A225" s="448"/>
      <c r="B225" s="936"/>
      <c r="C225" s="447"/>
      <c r="D225" s="447"/>
      <c r="E225" s="447"/>
      <c r="F225" s="447"/>
      <c r="G225" s="447"/>
      <c r="H225" s="92" t="s">
        <v>234</v>
      </c>
      <c r="I225" s="167" t="s">
        <v>68</v>
      </c>
      <c r="J225" s="792"/>
      <c r="K225" s="818"/>
      <c r="L225" s="453"/>
      <c r="M225" s="821"/>
      <c r="N225" s="446"/>
      <c r="O225" s="447"/>
      <c r="P225" s="789" t="s">
        <v>231</v>
      </c>
      <c r="Q225" s="798" t="s">
        <v>82</v>
      </c>
      <c r="R225" s="448">
        <f>+IFERROR(VLOOKUP(Q225,[6]DATOS!$E$2:$F$17,2,FALSE),"")</f>
        <v>15</v>
      </c>
      <c r="S225" s="448"/>
      <c r="T225" s="448"/>
      <c r="U225" s="546"/>
      <c r="V225" s="448"/>
      <c r="W225" s="448"/>
      <c r="X225" s="448"/>
      <c r="Y225" s="447"/>
      <c r="Z225" s="448"/>
      <c r="AA225" s="816"/>
      <c r="AB225" s="816"/>
      <c r="AC225" s="816"/>
      <c r="AD225" s="816"/>
      <c r="AE225" s="447"/>
      <c r="AF225" s="447"/>
      <c r="AG225" s="447"/>
      <c r="AH225" s="453"/>
      <c r="AI225" s="462"/>
      <c r="AJ225" s="788"/>
      <c r="AK225" s="444"/>
      <c r="AL225" s="444"/>
      <c r="AM225" s="788"/>
      <c r="AN225" s="451"/>
      <c r="AO225" s="790"/>
      <c r="AP225" s="785"/>
      <c r="AQ225" s="785"/>
      <c r="AR225" s="785"/>
      <c r="AS225" s="785"/>
      <c r="AT225" s="785"/>
      <c r="AU225" s="785"/>
      <c r="AV225" s="785"/>
      <c r="AW225" s="785"/>
      <c r="AX225" s="785"/>
      <c r="AY225" s="785"/>
      <c r="AZ225" s="802"/>
      <c r="BA225" s="779"/>
      <c r="BB225" s="781"/>
      <c r="BC225" s="781"/>
      <c r="BD225" s="781"/>
      <c r="BE225" s="803"/>
    </row>
    <row r="226" spans="1:57" ht="33.75" customHeight="1" thickBot="1">
      <c r="A226" s="448"/>
      <c r="B226" s="936"/>
      <c r="C226" s="447"/>
      <c r="D226" s="447"/>
      <c r="E226" s="447"/>
      <c r="F226" s="447"/>
      <c r="G226" s="447"/>
      <c r="H226" s="92" t="s">
        <v>232</v>
      </c>
      <c r="I226" s="167" t="s">
        <v>68</v>
      </c>
      <c r="J226" s="792"/>
      <c r="K226" s="818"/>
      <c r="L226" s="453"/>
      <c r="M226" s="821"/>
      <c r="N226" s="446"/>
      <c r="O226" s="447"/>
      <c r="P226" s="789"/>
      <c r="Q226" s="799"/>
      <c r="R226" s="448"/>
      <c r="S226" s="448"/>
      <c r="T226" s="448"/>
      <c r="U226" s="546"/>
      <c r="V226" s="448"/>
      <c r="W226" s="448"/>
      <c r="X226" s="448"/>
      <c r="Y226" s="447"/>
      <c r="Z226" s="448"/>
      <c r="AA226" s="816"/>
      <c r="AB226" s="816"/>
      <c r="AC226" s="816"/>
      <c r="AD226" s="816"/>
      <c r="AE226" s="447"/>
      <c r="AF226" s="447"/>
      <c r="AG226" s="447"/>
      <c r="AH226" s="453"/>
      <c r="AI226" s="462"/>
      <c r="AJ226" s="788"/>
      <c r="AK226" s="444"/>
      <c r="AL226" s="444"/>
      <c r="AM226" s="788"/>
      <c r="AN226" s="451"/>
      <c r="AO226" s="790"/>
      <c r="AP226" s="785"/>
      <c r="AQ226" s="785"/>
      <c r="AR226" s="785"/>
      <c r="AS226" s="785"/>
      <c r="AT226" s="785"/>
      <c r="AU226" s="785"/>
      <c r="AV226" s="785"/>
      <c r="AW226" s="785"/>
      <c r="AX226" s="785"/>
      <c r="AY226" s="785"/>
      <c r="AZ226" s="802"/>
      <c r="BA226" s="779"/>
      <c r="BB226" s="781"/>
      <c r="BC226" s="781"/>
      <c r="BD226" s="781"/>
      <c r="BE226" s="803"/>
    </row>
    <row r="227" spans="1:57" ht="33.75" customHeight="1" thickBot="1">
      <c r="A227" s="448"/>
      <c r="B227" s="936"/>
      <c r="C227" s="447"/>
      <c r="D227" s="447"/>
      <c r="E227" s="447"/>
      <c r="F227" s="447"/>
      <c r="G227" s="447"/>
      <c r="H227" s="464" t="s">
        <v>230</v>
      </c>
      <c r="I227" s="167" t="s">
        <v>68</v>
      </c>
      <c r="J227" s="792"/>
      <c r="K227" s="818"/>
      <c r="L227" s="453"/>
      <c r="M227" s="821"/>
      <c r="N227" s="446"/>
      <c r="O227" s="447"/>
      <c r="P227" s="789"/>
      <c r="Q227" s="800"/>
      <c r="R227" s="448"/>
      <c r="S227" s="448"/>
      <c r="T227" s="448"/>
      <c r="U227" s="546"/>
      <c r="V227" s="448"/>
      <c r="W227" s="448"/>
      <c r="X227" s="448"/>
      <c r="Y227" s="447"/>
      <c r="Z227" s="448"/>
      <c r="AA227" s="816"/>
      <c r="AB227" s="816"/>
      <c r="AC227" s="816"/>
      <c r="AD227" s="816"/>
      <c r="AE227" s="447"/>
      <c r="AF227" s="447"/>
      <c r="AG227" s="447"/>
      <c r="AH227" s="453"/>
      <c r="AI227" s="462"/>
      <c r="AJ227" s="788"/>
      <c r="AK227" s="444"/>
      <c r="AL227" s="444"/>
      <c r="AM227" s="788"/>
      <c r="AN227" s="451"/>
      <c r="AO227" s="790"/>
      <c r="AP227" s="785"/>
      <c r="AQ227" s="785"/>
      <c r="AR227" s="785"/>
      <c r="AS227" s="785"/>
      <c r="AT227" s="785"/>
      <c r="AU227" s="785"/>
      <c r="AV227" s="785"/>
      <c r="AW227" s="785"/>
      <c r="AX227" s="785"/>
      <c r="AY227" s="785"/>
      <c r="AZ227" s="802"/>
      <c r="BA227" s="779"/>
      <c r="BB227" s="781"/>
      <c r="BC227" s="781"/>
      <c r="BD227" s="781"/>
      <c r="BE227" s="803"/>
    </row>
    <row r="228" spans="1:57" ht="33.75" customHeight="1" thickBot="1">
      <c r="A228" s="448"/>
      <c r="B228" s="936"/>
      <c r="C228" s="447"/>
      <c r="D228" s="447"/>
      <c r="E228" s="447"/>
      <c r="F228" s="447"/>
      <c r="G228" s="447"/>
      <c r="H228" s="464"/>
      <c r="I228" s="167" t="s">
        <v>68</v>
      </c>
      <c r="J228" s="792"/>
      <c r="K228" s="818"/>
      <c r="L228" s="453"/>
      <c r="M228" s="821"/>
      <c r="N228" s="446"/>
      <c r="O228" s="447"/>
      <c r="P228" s="789" t="s">
        <v>229</v>
      </c>
      <c r="Q228" s="798" t="s">
        <v>85</v>
      </c>
      <c r="R228" s="448">
        <f>+IFERROR(VLOOKUP(Q228,[6]DATOS!$E$2:$F$17,2,FALSE),"")</f>
        <v>15</v>
      </c>
      <c r="S228" s="448"/>
      <c r="T228" s="448"/>
      <c r="U228" s="546"/>
      <c r="V228" s="448"/>
      <c r="W228" s="448"/>
      <c r="X228" s="448"/>
      <c r="Y228" s="447"/>
      <c r="Z228" s="448"/>
      <c r="AA228" s="816"/>
      <c r="AB228" s="816"/>
      <c r="AC228" s="816"/>
      <c r="AD228" s="816"/>
      <c r="AE228" s="447"/>
      <c r="AF228" s="447"/>
      <c r="AG228" s="447"/>
      <c r="AH228" s="453"/>
      <c r="AI228" s="462"/>
      <c r="AJ228" s="788"/>
      <c r="AK228" s="444"/>
      <c r="AL228" s="444"/>
      <c r="AM228" s="788"/>
      <c r="AN228" s="451"/>
      <c r="AO228" s="790"/>
      <c r="AP228" s="785"/>
      <c r="AQ228" s="785"/>
      <c r="AR228" s="785"/>
      <c r="AS228" s="785"/>
      <c r="AT228" s="785"/>
      <c r="AU228" s="785"/>
      <c r="AV228" s="785"/>
      <c r="AW228" s="785"/>
      <c r="AX228" s="785"/>
      <c r="AY228" s="785"/>
      <c r="AZ228" s="802"/>
      <c r="BA228" s="779"/>
      <c r="BB228" s="781"/>
      <c r="BC228" s="781"/>
      <c r="BD228" s="781"/>
      <c r="BE228" s="803"/>
    </row>
    <row r="229" spans="1:57" ht="33.75" customHeight="1" thickBot="1">
      <c r="A229" s="448"/>
      <c r="B229" s="936"/>
      <c r="C229" s="447"/>
      <c r="D229" s="447"/>
      <c r="E229" s="447"/>
      <c r="F229" s="447"/>
      <c r="G229" s="447"/>
      <c r="H229" s="464" t="s">
        <v>227</v>
      </c>
      <c r="I229" s="167" t="s">
        <v>68</v>
      </c>
      <c r="J229" s="792"/>
      <c r="K229" s="818"/>
      <c r="L229" s="453"/>
      <c r="M229" s="821"/>
      <c r="N229" s="446"/>
      <c r="O229" s="447"/>
      <c r="P229" s="789"/>
      <c r="Q229" s="799"/>
      <c r="R229" s="448"/>
      <c r="S229" s="448"/>
      <c r="T229" s="448"/>
      <c r="U229" s="546"/>
      <c r="V229" s="448"/>
      <c r="W229" s="448"/>
      <c r="X229" s="448"/>
      <c r="Y229" s="447"/>
      <c r="Z229" s="448"/>
      <c r="AA229" s="816"/>
      <c r="AB229" s="816"/>
      <c r="AC229" s="816"/>
      <c r="AD229" s="816"/>
      <c r="AE229" s="447"/>
      <c r="AF229" s="447"/>
      <c r="AG229" s="447"/>
      <c r="AH229" s="453"/>
      <c r="AI229" s="462"/>
      <c r="AJ229" s="788"/>
      <c r="AK229" s="444"/>
      <c r="AL229" s="444"/>
      <c r="AM229" s="788"/>
      <c r="AN229" s="451"/>
      <c r="AO229" s="790"/>
      <c r="AP229" s="785"/>
      <c r="AQ229" s="785"/>
      <c r="AR229" s="785"/>
      <c r="AS229" s="785"/>
      <c r="AT229" s="785"/>
      <c r="AU229" s="785"/>
      <c r="AV229" s="785"/>
      <c r="AW229" s="785"/>
      <c r="AX229" s="785"/>
      <c r="AY229" s="785"/>
      <c r="AZ229" s="802"/>
      <c r="BA229" s="779"/>
      <c r="BB229" s="781"/>
      <c r="BC229" s="781"/>
      <c r="BD229" s="781"/>
      <c r="BE229" s="803"/>
    </row>
    <row r="230" spans="1:57" ht="33.75" customHeight="1" thickBot="1">
      <c r="A230" s="448"/>
      <c r="B230" s="936"/>
      <c r="C230" s="447"/>
      <c r="D230" s="447"/>
      <c r="E230" s="447"/>
      <c r="F230" s="447"/>
      <c r="G230" s="447"/>
      <c r="H230" s="464"/>
      <c r="I230" s="167" t="s">
        <v>68</v>
      </c>
      <c r="J230" s="792"/>
      <c r="K230" s="818"/>
      <c r="L230" s="453"/>
      <c r="M230" s="821"/>
      <c r="N230" s="446"/>
      <c r="O230" s="447"/>
      <c r="P230" s="789"/>
      <c r="Q230" s="800"/>
      <c r="R230" s="448"/>
      <c r="S230" s="448"/>
      <c r="T230" s="448"/>
      <c r="U230" s="546"/>
      <c r="V230" s="448"/>
      <c r="W230" s="448"/>
      <c r="X230" s="448"/>
      <c r="Y230" s="447"/>
      <c r="Z230" s="448"/>
      <c r="AA230" s="816"/>
      <c r="AB230" s="816"/>
      <c r="AC230" s="816"/>
      <c r="AD230" s="816"/>
      <c r="AE230" s="447"/>
      <c r="AF230" s="447"/>
      <c r="AG230" s="447"/>
      <c r="AH230" s="453"/>
      <c r="AI230" s="462"/>
      <c r="AJ230" s="788"/>
      <c r="AK230" s="444"/>
      <c r="AL230" s="444"/>
      <c r="AM230" s="788"/>
      <c r="AN230" s="451"/>
      <c r="AO230" s="790"/>
      <c r="AP230" s="785"/>
      <c r="AQ230" s="785"/>
      <c r="AR230" s="785"/>
      <c r="AS230" s="785"/>
      <c r="AT230" s="785"/>
      <c r="AU230" s="785"/>
      <c r="AV230" s="785"/>
      <c r="AW230" s="785"/>
      <c r="AX230" s="785"/>
      <c r="AY230" s="785"/>
      <c r="AZ230" s="802"/>
      <c r="BA230" s="779"/>
      <c r="BB230" s="781"/>
      <c r="BC230" s="781"/>
      <c r="BD230" s="781"/>
      <c r="BE230" s="803"/>
    </row>
    <row r="231" spans="1:57" ht="33.75" customHeight="1" thickBot="1">
      <c r="A231" s="448"/>
      <c r="B231" s="936"/>
      <c r="C231" s="447"/>
      <c r="D231" s="447"/>
      <c r="E231" s="447"/>
      <c r="F231" s="447"/>
      <c r="G231" s="447"/>
      <c r="H231" s="464" t="s">
        <v>225</v>
      </c>
      <c r="I231" s="167" t="s">
        <v>68</v>
      </c>
      <c r="J231" s="792"/>
      <c r="K231" s="818"/>
      <c r="L231" s="453"/>
      <c r="M231" s="821"/>
      <c r="N231" s="446"/>
      <c r="O231" s="447"/>
      <c r="P231" s="789" t="s">
        <v>228</v>
      </c>
      <c r="Q231" s="798" t="s">
        <v>98</v>
      </c>
      <c r="R231" s="448">
        <f>+IFERROR(VLOOKUP(Q231,[6]DATOS!$E$2:$F$17,2,FALSE),"")</f>
        <v>15</v>
      </c>
      <c r="S231" s="448"/>
      <c r="T231" s="448"/>
      <c r="U231" s="546"/>
      <c r="V231" s="448"/>
      <c r="W231" s="448"/>
      <c r="X231" s="448"/>
      <c r="Y231" s="447"/>
      <c r="Z231" s="448"/>
      <c r="AA231" s="816"/>
      <c r="AB231" s="816"/>
      <c r="AC231" s="816"/>
      <c r="AD231" s="816"/>
      <c r="AE231" s="447"/>
      <c r="AF231" s="447"/>
      <c r="AG231" s="447"/>
      <c r="AH231" s="453"/>
      <c r="AI231" s="462"/>
      <c r="AJ231" s="788"/>
      <c r="AK231" s="444"/>
      <c r="AL231" s="444"/>
      <c r="AM231" s="788"/>
      <c r="AN231" s="451"/>
      <c r="AO231" s="790"/>
      <c r="AP231" s="785"/>
      <c r="AQ231" s="785"/>
      <c r="AR231" s="785"/>
      <c r="AS231" s="785"/>
      <c r="AT231" s="785"/>
      <c r="AU231" s="785"/>
      <c r="AV231" s="785"/>
      <c r="AW231" s="785"/>
      <c r="AX231" s="785"/>
      <c r="AY231" s="785"/>
      <c r="AZ231" s="802"/>
      <c r="BA231" s="779"/>
      <c r="BB231" s="781"/>
      <c r="BC231" s="781"/>
      <c r="BD231" s="781"/>
      <c r="BE231" s="803"/>
    </row>
    <row r="232" spans="1:57" ht="33.75" customHeight="1" thickBot="1">
      <c r="A232" s="448"/>
      <c r="B232" s="936"/>
      <c r="C232" s="447"/>
      <c r="D232" s="447"/>
      <c r="E232" s="447"/>
      <c r="F232" s="447"/>
      <c r="G232" s="447"/>
      <c r="H232" s="464"/>
      <c r="I232" s="167" t="s">
        <v>68</v>
      </c>
      <c r="J232" s="792"/>
      <c r="K232" s="818"/>
      <c r="L232" s="453"/>
      <c r="M232" s="821"/>
      <c r="N232" s="446"/>
      <c r="O232" s="447"/>
      <c r="P232" s="789"/>
      <c r="Q232" s="799"/>
      <c r="R232" s="448"/>
      <c r="S232" s="448"/>
      <c r="T232" s="448"/>
      <c r="U232" s="546"/>
      <c r="V232" s="448"/>
      <c r="W232" s="448"/>
      <c r="X232" s="448"/>
      <c r="Y232" s="447"/>
      <c r="Z232" s="448"/>
      <c r="AA232" s="816"/>
      <c r="AB232" s="816"/>
      <c r="AC232" s="816"/>
      <c r="AD232" s="816"/>
      <c r="AE232" s="447"/>
      <c r="AF232" s="447"/>
      <c r="AG232" s="447"/>
      <c r="AH232" s="453"/>
      <c r="AI232" s="462"/>
      <c r="AJ232" s="788"/>
      <c r="AK232" s="444"/>
      <c r="AL232" s="444"/>
      <c r="AM232" s="788"/>
      <c r="AN232" s="451"/>
      <c r="AO232" s="790"/>
      <c r="AP232" s="785"/>
      <c r="AQ232" s="785"/>
      <c r="AR232" s="785"/>
      <c r="AS232" s="785"/>
      <c r="AT232" s="785"/>
      <c r="AU232" s="785"/>
      <c r="AV232" s="785"/>
      <c r="AW232" s="785"/>
      <c r="AX232" s="785"/>
      <c r="AY232" s="785"/>
      <c r="AZ232" s="802"/>
      <c r="BA232" s="779"/>
      <c r="BB232" s="781"/>
      <c r="BC232" s="781"/>
      <c r="BD232" s="781"/>
      <c r="BE232" s="803"/>
    </row>
    <row r="233" spans="1:57" ht="33.75" customHeight="1" thickBot="1">
      <c r="A233" s="448"/>
      <c r="B233" s="936"/>
      <c r="C233" s="447"/>
      <c r="D233" s="447"/>
      <c r="E233" s="447"/>
      <c r="F233" s="447"/>
      <c r="G233" s="447"/>
      <c r="H233" s="464" t="s">
        <v>224</v>
      </c>
      <c r="I233" s="167" t="s">
        <v>68</v>
      </c>
      <c r="J233" s="792"/>
      <c r="K233" s="818"/>
      <c r="L233" s="453"/>
      <c r="M233" s="821"/>
      <c r="N233" s="446"/>
      <c r="O233" s="447"/>
      <c r="P233" s="789"/>
      <c r="Q233" s="799"/>
      <c r="R233" s="448"/>
      <c r="S233" s="448"/>
      <c r="T233" s="448"/>
      <c r="U233" s="546"/>
      <c r="V233" s="448"/>
      <c r="W233" s="448"/>
      <c r="X233" s="448"/>
      <c r="Y233" s="447"/>
      <c r="Z233" s="448"/>
      <c r="AA233" s="816"/>
      <c r="AB233" s="816"/>
      <c r="AC233" s="816"/>
      <c r="AD233" s="816"/>
      <c r="AE233" s="447"/>
      <c r="AF233" s="447"/>
      <c r="AG233" s="447"/>
      <c r="AH233" s="453"/>
      <c r="AI233" s="462"/>
      <c r="AJ233" s="788"/>
      <c r="AK233" s="444"/>
      <c r="AL233" s="444"/>
      <c r="AM233" s="788"/>
      <c r="AN233" s="451"/>
      <c r="AO233" s="790"/>
      <c r="AP233" s="785"/>
      <c r="AQ233" s="785"/>
      <c r="AR233" s="785"/>
      <c r="AS233" s="785"/>
      <c r="AT233" s="785"/>
      <c r="AU233" s="785"/>
      <c r="AV233" s="785"/>
      <c r="AW233" s="785"/>
      <c r="AX233" s="785"/>
      <c r="AY233" s="785"/>
      <c r="AZ233" s="802"/>
      <c r="BA233" s="779"/>
      <c r="BB233" s="781"/>
      <c r="BC233" s="781"/>
      <c r="BD233" s="781"/>
      <c r="BE233" s="803"/>
    </row>
    <row r="234" spans="1:57" ht="33.75" customHeight="1" thickBot="1">
      <c r="A234" s="448"/>
      <c r="B234" s="936"/>
      <c r="C234" s="447"/>
      <c r="D234" s="447"/>
      <c r="E234" s="447"/>
      <c r="F234" s="447"/>
      <c r="G234" s="447"/>
      <c r="H234" s="464"/>
      <c r="I234" s="167" t="s">
        <v>68</v>
      </c>
      <c r="J234" s="792"/>
      <c r="K234" s="818"/>
      <c r="L234" s="453"/>
      <c r="M234" s="821"/>
      <c r="N234" s="446"/>
      <c r="O234" s="447"/>
      <c r="P234" s="789"/>
      <c r="Q234" s="799"/>
      <c r="R234" s="448"/>
      <c r="S234" s="448"/>
      <c r="T234" s="448"/>
      <c r="U234" s="546"/>
      <c r="V234" s="448"/>
      <c r="W234" s="448"/>
      <c r="X234" s="448"/>
      <c r="Y234" s="447"/>
      <c r="Z234" s="448"/>
      <c r="AA234" s="816"/>
      <c r="AB234" s="816"/>
      <c r="AC234" s="816"/>
      <c r="AD234" s="816"/>
      <c r="AE234" s="447"/>
      <c r="AF234" s="447"/>
      <c r="AG234" s="447"/>
      <c r="AH234" s="453"/>
      <c r="AI234" s="462"/>
      <c r="AJ234" s="788"/>
      <c r="AK234" s="444"/>
      <c r="AL234" s="444"/>
      <c r="AM234" s="788"/>
      <c r="AN234" s="451"/>
      <c r="AO234" s="790"/>
      <c r="AP234" s="785"/>
      <c r="AQ234" s="785"/>
      <c r="AR234" s="785"/>
      <c r="AS234" s="785"/>
      <c r="AT234" s="785"/>
      <c r="AU234" s="785"/>
      <c r="AV234" s="785"/>
      <c r="AW234" s="785"/>
      <c r="AX234" s="785"/>
      <c r="AY234" s="785"/>
      <c r="AZ234" s="802"/>
      <c r="BA234" s="779"/>
      <c r="BB234" s="781"/>
      <c r="BC234" s="781"/>
      <c r="BD234" s="781"/>
      <c r="BE234" s="803"/>
    </row>
    <row r="235" spans="1:57" ht="33.75" customHeight="1" thickBot="1">
      <c r="A235" s="448"/>
      <c r="B235" s="936"/>
      <c r="C235" s="447"/>
      <c r="D235" s="447"/>
      <c r="E235" s="447"/>
      <c r="F235" s="447"/>
      <c r="G235" s="447"/>
      <c r="H235" s="464" t="s">
        <v>223</v>
      </c>
      <c r="I235" s="167" t="s">
        <v>68</v>
      </c>
      <c r="J235" s="792"/>
      <c r="K235" s="818"/>
      <c r="L235" s="453"/>
      <c r="M235" s="821"/>
      <c r="N235" s="446"/>
      <c r="O235" s="447"/>
      <c r="P235" s="789"/>
      <c r="Q235" s="800"/>
      <c r="R235" s="448"/>
      <c r="S235" s="448"/>
      <c r="T235" s="448"/>
      <c r="U235" s="546"/>
      <c r="V235" s="448"/>
      <c r="W235" s="448"/>
      <c r="X235" s="448"/>
      <c r="Y235" s="447"/>
      <c r="Z235" s="448"/>
      <c r="AA235" s="816"/>
      <c r="AB235" s="816"/>
      <c r="AC235" s="816"/>
      <c r="AD235" s="816"/>
      <c r="AE235" s="447"/>
      <c r="AF235" s="447"/>
      <c r="AG235" s="447"/>
      <c r="AH235" s="453"/>
      <c r="AI235" s="462"/>
      <c r="AJ235" s="788"/>
      <c r="AK235" s="444"/>
      <c r="AL235" s="444"/>
      <c r="AM235" s="788"/>
      <c r="AN235" s="451"/>
      <c r="AO235" s="790"/>
      <c r="AP235" s="785"/>
      <c r="AQ235" s="785"/>
      <c r="AR235" s="785"/>
      <c r="AS235" s="785"/>
      <c r="AT235" s="785"/>
      <c r="AU235" s="785"/>
      <c r="AV235" s="785"/>
      <c r="AW235" s="785"/>
      <c r="AX235" s="785"/>
      <c r="AY235" s="785"/>
      <c r="AZ235" s="802"/>
      <c r="BA235" s="779"/>
      <c r="BB235" s="781"/>
      <c r="BC235" s="781"/>
      <c r="BD235" s="781"/>
      <c r="BE235" s="803"/>
    </row>
    <row r="236" spans="1:57" ht="33.75" customHeight="1" thickBot="1">
      <c r="A236" s="448"/>
      <c r="B236" s="936"/>
      <c r="C236" s="447"/>
      <c r="D236" s="447"/>
      <c r="E236" s="447"/>
      <c r="F236" s="447"/>
      <c r="G236" s="447"/>
      <c r="H236" s="464"/>
      <c r="I236" s="167" t="s">
        <v>68</v>
      </c>
      <c r="J236" s="792"/>
      <c r="K236" s="818"/>
      <c r="L236" s="453"/>
      <c r="M236" s="821"/>
      <c r="N236" s="446"/>
      <c r="O236" s="447"/>
      <c r="P236" s="789" t="s">
        <v>226</v>
      </c>
      <c r="Q236" s="798" t="s">
        <v>87</v>
      </c>
      <c r="R236" s="448">
        <f>+IFERROR(VLOOKUP(Q236,[6]DATOS!$E$2:$F$17,2,FALSE),"")</f>
        <v>10</v>
      </c>
      <c r="S236" s="448"/>
      <c r="T236" s="448"/>
      <c r="U236" s="546"/>
      <c r="V236" s="448"/>
      <c r="W236" s="448"/>
      <c r="X236" s="448"/>
      <c r="Y236" s="447"/>
      <c r="Z236" s="448"/>
      <c r="AA236" s="816"/>
      <c r="AB236" s="816"/>
      <c r="AC236" s="816"/>
      <c r="AD236" s="816"/>
      <c r="AE236" s="447"/>
      <c r="AF236" s="447"/>
      <c r="AG236" s="447"/>
      <c r="AH236" s="453"/>
      <c r="AI236" s="462"/>
      <c r="AJ236" s="788"/>
      <c r="AK236" s="444"/>
      <c r="AL236" s="444"/>
      <c r="AM236" s="788"/>
      <c r="AN236" s="451"/>
      <c r="AO236" s="790"/>
      <c r="AP236" s="785"/>
      <c r="AQ236" s="785"/>
      <c r="AR236" s="785"/>
      <c r="AS236" s="785"/>
      <c r="AT236" s="785"/>
      <c r="AU236" s="785"/>
      <c r="AV236" s="785"/>
      <c r="AW236" s="785"/>
      <c r="AX236" s="785"/>
      <c r="AY236" s="785"/>
      <c r="AZ236" s="802"/>
      <c r="BA236" s="779"/>
      <c r="BB236" s="781"/>
      <c r="BC236" s="781"/>
      <c r="BD236" s="781"/>
      <c r="BE236" s="803"/>
    </row>
    <row r="237" spans="1:57" ht="33.75" customHeight="1" thickBot="1">
      <c r="A237" s="448"/>
      <c r="B237" s="936"/>
      <c r="C237" s="447"/>
      <c r="D237" s="447"/>
      <c r="E237" s="447"/>
      <c r="F237" s="447"/>
      <c r="G237" s="447"/>
      <c r="H237" s="464" t="s">
        <v>222</v>
      </c>
      <c r="I237" s="167" t="s">
        <v>68</v>
      </c>
      <c r="J237" s="792"/>
      <c r="K237" s="818"/>
      <c r="L237" s="453"/>
      <c r="M237" s="821"/>
      <c r="N237" s="446"/>
      <c r="O237" s="447"/>
      <c r="P237" s="789"/>
      <c r="Q237" s="799"/>
      <c r="R237" s="448"/>
      <c r="S237" s="448"/>
      <c r="T237" s="448"/>
      <c r="U237" s="546"/>
      <c r="V237" s="448"/>
      <c r="W237" s="448"/>
      <c r="X237" s="448"/>
      <c r="Y237" s="447"/>
      <c r="Z237" s="448"/>
      <c r="AA237" s="816"/>
      <c r="AB237" s="816"/>
      <c r="AC237" s="816"/>
      <c r="AD237" s="816"/>
      <c r="AE237" s="447"/>
      <c r="AF237" s="447"/>
      <c r="AG237" s="447"/>
      <c r="AH237" s="453"/>
      <c r="AI237" s="462"/>
      <c r="AJ237" s="788"/>
      <c r="AK237" s="444"/>
      <c r="AL237" s="444"/>
      <c r="AM237" s="788"/>
      <c r="AN237" s="451"/>
      <c r="AO237" s="790"/>
      <c r="AP237" s="785"/>
      <c r="AQ237" s="785"/>
      <c r="AR237" s="785"/>
      <c r="AS237" s="785"/>
      <c r="AT237" s="785"/>
      <c r="AU237" s="785"/>
      <c r="AV237" s="785"/>
      <c r="AW237" s="785"/>
      <c r="AX237" s="785"/>
      <c r="AY237" s="785"/>
      <c r="AZ237" s="802"/>
      <c r="BA237" s="779"/>
      <c r="BB237" s="781"/>
      <c r="BC237" s="781"/>
      <c r="BD237" s="781"/>
      <c r="BE237" s="803"/>
    </row>
    <row r="238" spans="1:57" ht="33.75" customHeight="1" thickBot="1">
      <c r="A238" s="448"/>
      <c r="B238" s="936"/>
      <c r="C238" s="447"/>
      <c r="D238" s="447"/>
      <c r="E238" s="447"/>
      <c r="F238" s="447"/>
      <c r="G238" s="447"/>
      <c r="H238" s="464"/>
      <c r="I238" s="167" t="s">
        <v>68</v>
      </c>
      <c r="J238" s="792"/>
      <c r="K238" s="818"/>
      <c r="L238" s="453"/>
      <c r="M238" s="821"/>
      <c r="N238" s="446"/>
      <c r="O238" s="447"/>
      <c r="P238" s="789"/>
      <c r="Q238" s="799"/>
      <c r="R238" s="448"/>
      <c r="S238" s="448"/>
      <c r="T238" s="448"/>
      <c r="U238" s="546"/>
      <c r="V238" s="448"/>
      <c r="W238" s="448"/>
      <c r="X238" s="448"/>
      <c r="Y238" s="447"/>
      <c r="Z238" s="448"/>
      <c r="AA238" s="816"/>
      <c r="AB238" s="816"/>
      <c r="AC238" s="816"/>
      <c r="AD238" s="816"/>
      <c r="AE238" s="447"/>
      <c r="AF238" s="447"/>
      <c r="AG238" s="447"/>
      <c r="AH238" s="453"/>
      <c r="AI238" s="462"/>
      <c r="AJ238" s="788"/>
      <c r="AK238" s="444"/>
      <c r="AL238" s="444"/>
      <c r="AM238" s="788"/>
      <c r="AN238" s="451"/>
      <c r="AO238" s="790"/>
      <c r="AP238" s="785"/>
      <c r="AQ238" s="785"/>
      <c r="AR238" s="785"/>
      <c r="AS238" s="785"/>
      <c r="AT238" s="785"/>
      <c r="AU238" s="785"/>
      <c r="AV238" s="785"/>
      <c r="AW238" s="785"/>
      <c r="AX238" s="785"/>
      <c r="AY238" s="785"/>
      <c r="AZ238" s="802"/>
      <c r="BA238" s="779"/>
      <c r="BB238" s="781"/>
      <c r="BC238" s="781"/>
      <c r="BD238" s="781"/>
      <c r="BE238" s="803"/>
    </row>
    <row r="239" spans="1:57" ht="33.75" customHeight="1" thickBot="1">
      <c r="A239" s="448"/>
      <c r="B239" s="936"/>
      <c r="C239" s="447"/>
      <c r="D239" s="447"/>
      <c r="E239" s="447"/>
      <c r="F239" s="447"/>
      <c r="G239" s="447"/>
      <c r="H239" s="464" t="s">
        <v>221</v>
      </c>
      <c r="I239" s="167" t="s">
        <v>68</v>
      </c>
      <c r="J239" s="792"/>
      <c r="K239" s="818"/>
      <c r="L239" s="453"/>
      <c r="M239" s="821"/>
      <c r="N239" s="446"/>
      <c r="O239" s="447"/>
      <c r="P239" s="789"/>
      <c r="Q239" s="799"/>
      <c r="R239" s="448"/>
      <c r="S239" s="448"/>
      <c r="T239" s="448"/>
      <c r="U239" s="546"/>
      <c r="V239" s="448"/>
      <c r="W239" s="448"/>
      <c r="X239" s="448"/>
      <c r="Y239" s="447"/>
      <c r="Z239" s="448"/>
      <c r="AA239" s="816"/>
      <c r="AB239" s="816"/>
      <c r="AC239" s="816"/>
      <c r="AD239" s="816"/>
      <c r="AE239" s="447"/>
      <c r="AF239" s="447"/>
      <c r="AG239" s="447"/>
      <c r="AH239" s="453"/>
      <c r="AI239" s="462"/>
      <c r="AJ239" s="788"/>
      <c r="AK239" s="444"/>
      <c r="AL239" s="444"/>
      <c r="AM239" s="788"/>
      <c r="AN239" s="451"/>
      <c r="AO239" s="790"/>
      <c r="AP239" s="785"/>
      <c r="AQ239" s="785"/>
      <c r="AR239" s="785"/>
      <c r="AS239" s="785"/>
      <c r="AT239" s="785"/>
      <c r="AU239" s="785"/>
      <c r="AV239" s="785"/>
      <c r="AW239" s="785"/>
      <c r="AX239" s="785"/>
      <c r="AY239" s="785"/>
      <c r="AZ239" s="802"/>
      <c r="BA239" s="779"/>
      <c r="BB239" s="781"/>
      <c r="BC239" s="781"/>
      <c r="BD239" s="781"/>
      <c r="BE239" s="803"/>
    </row>
    <row r="240" spans="1:57" ht="33.75" customHeight="1" thickBot="1">
      <c r="A240" s="448"/>
      <c r="B240" s="936"/>
      <c r="C240" s="447"/>
      <c r="D240" s="447"/>
      <c r="E240" s="447"/>
      <c r="F240" s="447"/>
      <c r="G240" s="447"/>
      <c r="H240" s="464"/>
      <c r="I240" s="167" t="s">
        <v>68</v>
      </c>
      <c r="J240" s="792"/>
      <c r="K240" s="818"/>
      <c r="L240" s="453"/>
      <c r="M240" s="821"/>
      <c r="N240" s="446"/>
      <c r="O240" s="447"/>
      <c r="P240" s="789"/>
      <c r="Q240" s="800"/>
      <c r="R240" s="448"/>
      <c r="S240" s="448"/>
      <c r="T240" s="448"/>
      <c r="U240" s="589"/>
      <c r="V240" s="448"/>
      <c r="W240" s="448"/>
      <c r="X240" s="448"/>
      <c r="Y240" s="447"/>
      <c r="Z240" s="448"/>
      <c r="AA240" s="816"/>
      <c r="AB240" s="816"/>
      <c r="AC240" s="816"/>
      <c r="AD240" s="816"/>
      <c r="AE240" s="447"/>
      <c r="AF240" s="447"/>
      <c r="AG240" s="447"/>
      <c r="AH240" s="453"/>
      <c r="AI240" s="462"/>
      <c r="AJ240" s="788"/>
      <c r="AK240" s="444"/>
      <c r="AL240" s="444"/>
      <c r="AM240" s="788"/>
      <c r="AN240" s="451"/>
      <c r="AO240" s="801"/>
      <c r="AP240" s="786"/>
      <c r="AQ240" s="786"/>
      <c r="AR240" s="786"/>
      <c r="AS240" s="786"/>
      <c r="AT240" s="786"/>
      <c r="AU240" s="786"/>
      <c r="AV240" s="786"/>
      <c r="AW240" s="786"/>
      <c r="AX240" s="786"/>
      <c r="AY240" s="786"/>
      <c r="AZ240" s="827"/>
      <c r="BA240" s="780"/>
      <c r="BB240" s="787"/>
      <c r="BC240" s="787"/>
      <c r="BD240" s="787"/>
      <c r="BE240" s="813"/>
    </row>
    <row r="241" spans="1:57" ht="97" thickBot="1">
      <c r="A241" s="448"/>
      <c r="B241" s="937"/>
      <c r="C241" s="447"/>
      <c r="D241" s="447"/>
      <c r="E241" s="447"/>
      <c r="F241" s="447"/>
      <c r="G241" s="447"/>
      <c r="H241" s="120"/>
      <c r="I241" s="167" t="s">
        <v>68</v>
      </c>
      <c r="J241" s="793"/>
      <c r="K241" s="819"/>
      <c r="L241" s="453"/>
      <c r="M241" s="822"/>
      <c r="N241" s="127"/>
      <c r="O241" s="70"/>
      <c r="P241" s="70"/>
      <c r="Q241" s="166"/>
      <c r="R241" s="70"/>
      <c r="S241" s="70"/>
      <c r="T241" s="70"/>
      <c r="U241" s="70"/>
      <c r="V241" s="70"/>
      <c r="W241" s="70"/>
      <c r="X241" s="70"/>
      <c r="Y241" s="70"/>
      <c r="Z241" s="70"/>
      <c r="AA241" s="70"/>
      <c r="AB241" s="70"/>
      <c r="AC241" s="70"/>
      <c r="AD241" s="70"/>
      <c r="AE241" s="119"/>
      <c r="AF241" s="119"/>
      <c r="AG241" s="119"/>
      <c r="AH241" s="453"/>
      <c r="AI241" s="823"/>
      <c r="AJ241" s="118" t="s">
        <v>530</v>
      </c>
      <c r="AK241" s="163" t="s">
        <v>383</v>
      </c>
      <c r="AL241" s="163" t="s">
        <v>382</v>
      </c>
      <c r="AM241" s="91" t="s">
        <v>381</v>
      </c>
      <c r="AN241" s="128"/>
    </row>
    <row r="242" spans="1:57" ht="46.5" customHeight="1" thickBot="1">
      <c r="A242" s="315">
        <v>8</v>
      </c>
      <c r="B242" s="916" t="s">
        <v>567</v>
      </c>
      <c r="C242" s="452" t="s">
        <v>380</v>
      </c>
      <c r="D242" s="304" t="s">
        <v>32</v>
      </c>
      <c r="E242" s="452" t="s">
        <v>379</v>
      </c>
      <c r="F242" s="304" t="s">
        <v>378</v>
      </c>
      <c r="G242" s="672" t="s">
        <v>100</v>
      </c>
      <c r="H242" s="84" t="s">
        <v>252</v>
      </c>
      <c r="I242" s="167" t="s">
        <v>68</v>
      </c>
      <c r="J242" s="602">
        <f>COUNTIF(I242:I267,[3]DATOS!$D$24)</f>
        <v>26</v>
      </c>
      <c r="K242" s="604" t="str">
        <f>+IF(AND(J242&lt;6,J242&gt;0),"Moderado",IF(AND(J242&lt;12,J242&gt;5),"Mayor",IF(AND(J242&lt;20,J242&gt;11),"Catastrófico","Responda las Preguntas de Impacto")))</f>
        <v>Responda las Preguntas de Impacto</v>
      </c>
      <c r="L242" s="452"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743"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27" t="s">
        <v>377</v>
      </c>
      <c r="O242" s="307" t="s">
        <v>65</v>
      </c>
      <c r="P242" s="82" t="s">
        <v>237</v>
      </c>
      <c r="Q242" s="77" t="s">
        <v>76</v>
      </c>
      <c r="R242" s="77">
        <f>+IFERROR(VLOOKUP(Q242,[15]DATOS!$E$2:$F$17,2,FALSE),"")</f>
        <v>15</v>
      </c>
      <c r="S242" s="646">
        <f>SUM(R242:R249)</f>
        <v>100</v>
      </c>
      <c r="T242" s="310" t="str">
        <f>+IF(AND(S242&lt;=100,S242&gt;=96),"Fuerte",IF(AND(S242&lt;=95,S242&gt;=86),"Moderado",IF(AND(S242&lt;=85,J242&gt;=0),"Débil"," ")))</f>
        <v>Fuerte</v>
      </c>
      <c r="U242" s="310" t="s">
        <v>90</v>
      </c>
      <c r="V242" s="310"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10">
        <f>IF(V242="Fuerte",100,IF(V242="Moderado",50,IF(V242="Débil",0)))</f>
        <v>100</v>
      </c>
      <c r="X242" s="588">
        <f>AVERAGE(W242:W267)</f>
        <v>100</v>
      </c>
      <c r="Y242" s="590" t="s">
        <v>262</v>
      </c>
      <c r="Z242" s="588" t="s">
        <v>249</v>
      </c>
      <c r="AA242" s="726" t="s">
        <v>376</v>
      </c>
      <c r="AB242" s="710" t="str">
        <f>+IF(X242=100,"Fuerte",IF(AND(X242&lt;=99,X242&gt;=50),"Moderado",IF(X242&lt;50,"Débil"," ")))</f>
        <v>Fuerte</v>
      </c>
      <c r="AC242" s="488" t="s">
        <v>95</v>
      </c>
      <c r="AD242" s="488" t="s">
        <v>95</v>
      </c>
      <c r="AE242" s="711"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52"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52" t="str">
        <f>K242</f>
        <v>Responda las Preguntas de Impacto</v>
      </c>
      <c r="AH242" s="452"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564"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443" t="s">
        <v>529</v>
      </c>
      <c r="AK242" s="728">
        <v>43466</v>
      </c>
      <c r="AL242" s="458">
        <v>43830</v>
      </c>
      <c r="AM242" s="655" t="s">
        <v>375</v>
      </c>
      <c r="AN242" s="775" t="s">
        <v>374</v>
      </c>
      <c r="AO242" s="584"/>
      <c r="AP242" s="545"/>
      <c r="AQ242" s="545"/>
      <c r="AR242" s="545"/>
      <c r="AS242" s="545"/>
      <c r="AT242" s="545"/>
      <c r="AU242" s="545"/>
      <c r="AV242" s="545"/>
      <c r="AW242" s="545"/>
      <c r="AX242" s="545"/>
      <c r="AY242" s="545"/>
      <c r="AZ242" s="548"/>
      <c r="BA242" s="551"/>
      <c r="BB242" s="578"/>
      <c r="BC242" s="578"/>
      <c r="BD242" s="578"/>
      <c r="BE242" s="581"/>
    </row>
    <row r="243" spans="1:57" ht="30" customHeight="1" thickBot="1">
      <c r="A243" s="316"/>
      <c r="B243" s="938"/>
      <c r="C243" s="453"/>
      <c r="D243" s="305"/>
      <c r="E243" s="453"/>
      <c r="F243" s="305"/>
      <c r="G243" s="576"/>
      <c r="H243" s="79" t="s">
        <v>245</v>
      </c>
      <c r="I243" s="167" t="s">
        <v>68</v>
      </c>
      <c r="J243" s="495"/>
      <c r="K243" s="498"/>
      <c r="L243" s="453"/>
      <c r="M243" s="744"/>
      <c r="N243" s="328"/>
      <c r="O243" s="308"/>
      <c r="P243" s="82" t="s">
        <v>235</v>
      </c>
      <c r="Q243" s="77" t="s">
        <v>78</v>
      </c>
      <c r="R243" s="77">
        <f>+IFERROR(VLOOKUP(Q243,[15]DATOS!$E$2:$F$17,2,FALSE),"")</f>
        <v>15</v>
      </c>
      <c r="S243" s="647"/>
      <c r="T243" s="310"/>
      <c r="U243" s="310"/>
      <c r="V243" s="310"/>
      <c r="W243" s="310"/>
      <c r="X243" s="546"/>
      <c r="Y243" s="453"/>
      <c r="Z243" s="546"/>
      <c r="AA243" s="505"/>
      <c r="AB243" s="643"/>
      <c r="AC243" s="488"/>
      <c r="AD243" s="488"/>
      <c r="AE243" s="712"/>
      <c r="AF243" s="453"/>
      <c r="AG243" s="453"/>
      <c r="AH243" s="453"/>
      <c r="AI243" s="483"/>
      <c r="AJ243" s="443"/>
      <c r="AK243" s="459"/>
      <c r="AL243" s="459"/>
      <c r="AM243" s="596"/>
      <c r="AN243" s="558"/>
      <c r="AO243" s="585"/>
      <c r="AP243" s="546"/>
      <c r="AQ243" s="546"/>
      <c r="AR243" s="546"/>
      <c r="AS243" s="546"/>
      <c r="AT243" s="546"/>
      <c r="AU243" s="546"/>
      <c r="AV243" s="546"/>
      <c r="AW243" s="546"/>
      <c r="AX243" s="546"/>
      <c r="AY243" s="546"/>
      <c r="AZ243" s="549"/>
      <c r="BA243" s="552"/>
      <c r="BB243" s="579"/>
      <c r="BC243" s="579"/>
      <c r="BD243" s="579"/>
      <c r="BE243" s="582"/>
    </row>
    <row r="244" spans="1:57" ht="30" customHeight="1" thickBot="1">
      <c r="A244" s="316"/>
      <c r="B244" s="938"/>
      <c r="C244" s="453"/>
      <c r="D244" s="305"/>
      <c r="E244" s="453"/>
      <c r="F244" s="305"/>
      <c r="G244" s="576"/>
      <c r="H244" s="79" t="s">
        <v>244</v>
      </c>
      <c r="I244" s="167" t="s">
        <v>68</v>
      </c>
      <c r="J244" s="495"/>
      <c r="K244" s="498"/>
      <c r="L244" s="453"/>
      <c r="M244" s="744"/>
      <c r="N244" s="328"/>
      <c r="O244" s="308"/>
      <c r="P244" s="82" t="s">
        <v>233</v>
      </c>
      <c r="Q244" s="77" t="s">
        <v>80</v>
      </c>
      <c r="R244" s="77">
        <f>+IFERROR(VLOOKUP(Q244,[15]DATOS!$E$2:$F$17,2,FALSE),"")</f>
        <v>15</v>
      </c>
      <c r="S244" s="647"/>
      <c r="T244" s="310"/>
      <c r="U244" s="310"/>
      <c r="V244" s="310"/>
      <c r="W244" s="310"/>
      <c r="X244" s="546"/>
      <c r="Y244" s="453"/>
      <c r="Z244" s="546"/>
      <c r="AA244" s="505"/>
      <c r="AB244" s="643"/>
      <c r="AC244" s="488"/>
      <c r="AD244" s="488"/>
      <c r="AE244" s="712"/>
      <c r="AF244" s="453"/>
      <c r="AG244" s="453"/>
      <c r="AH244" s="453"/>
      <c r="AI244" s="483"/>
      <c r="AJ244" s="443"/>
      <c r="AK244" s="459"/>
      <c r="AL244" s="459"/>
      <c r="AM244" s="596"/>
      <c r="AN244" s="558"/>
      <c r="AO244" s="585"/>
      <c r="AP244" s="546"/>
      <c r="AQ244" s="546"/>
      <c r="AR244" s="546"/>
      <c r="AS244" s="546"/>
      <c r="AT244" s="546"/>
      <c r="AU244" s="546"/>
      <c r="AV244" s="546"/>
      <c r="AW244" s="546"/>
      <c r="AX244" s="546"/>
      <c r="AY244" s="546"/>
      <c r="AZ244" s="549"/>
      <c r="BA244" s="552"/>
      <c r="BB244" s="579"/>
      <c r="BC244" s="579"/>
      <c r="BD244" s="579"/>
      <c r="BE244" s="582"/>
    </row>
    <row r="245" spans="1:57" ht="30" customHeight="1" thickBot="1">
      <c r="A245" s="316"/>
      <c r="B245" s="938"/>
      <c r="C245" s="453"/>
      <c r="D245" s="305"/>
      <c r="E245" s="453"/>
      <c r="F245" s="305"/>
      <c r="G245" s="576"/>
      <c r="H245" s="79" t="s">
        <v>243</v>
      </c>
      <c r="I245" s="167" t="s">
        <v>68</v>
      </c>
      <c r="J245" s="495"/>
      <c r="K245" s="498"/>
      <c r="L245" s="453"/>
      <c r="M245" s="744"/>
      <c r="N245" s="328"/>
      <c r="O245" s="308"/>
      <c r="P245" s="82" t="s">
        <v>231</v>
      </c>
      <c r="Q245" s="77" t="s">
        <v>82</v>
      </c>
      <c r="R245" s="77">
        <f>+IFERROR(VLOOKUP(Q245,[15]DATOS!$E$2:$F$17,2,FALSE),"")</f>
        <v>15</v>
      </c>
      <c r="S245" s="647"/>
      <c r="T245" s="310"/>
      <c r="U245" s="310"/>
      <c r="V245" s="310"/>
      <c r="W245" s="310"/>
      <c r="X245" s="546"/>
      <c r="Y245" s="453"/>
      <c r="Z245" s="546"/>
      <c r="AA245" s="505"/>
      <c r="AB245" s="643"/>
      <c r="AC245" s="488"/>
      <c r="AD245" s="488"/>
      <c r="AE245" s="712"/>
      <c r="AF245" s="453"/>
      <c r="AG245" s="453"/>
      <c r="AH245" s="453"/>
      <c r="AI245" s="483"/>
      <c r="AJ245" s="443"/>
      <c r="AK245" s="459"/>
      <c r="AL245" s="459"/>
      <c r="AM245" s="596"/>
      <c r="AN245" s="558"/>
      <c r="AO245" s="585"/>
      <c r="AP245" s="546"/>
      <c r="AQ245" s="546"/>
      <c r="AR245" s="546"/>
      <c r="AS245" s="546"/>
      <c r="AT245" s="546"/>
      <c r="AU245" s="546"/>
      <c r="AV245" s="546"/>
      <c r="AW245" s="546"/>
      <c r="AX245" s="546"/>
      <c r="AY245" s="546"/>
      <c r="AZ245" s="549"/>
      <c r="BA245" s="552"/>
      <c r="BB245" s="579"/>
      <c r="BC245" s="579"/>
      <c r="BD245" s="579"/>
      <c r="BE245" s="582"/>
    </row>
    <row r="246" spans="1:57" ht="30" customHeight="1" thickBot="1">
      <c r="A246" s="316"/>
      <c r="B246" s="938"/>
      <c r="C246" s="453"/>
      <c r="D246" s="305"/>
      <c r="E246" s="453"/>
      <c r="F246" s="305"/>
      <c r="G246" s="576"/>
      <c r="H246" s="79" t="s">
        <v>242</v>
      </c>
      <c r="I246" s="167" t="s">
        <v>68</v>
      </c>
      <c r="J246" s="495"/>
      <c r="K246" s="498"/>
      <c r="L246" s="453"/>
      <c r="M246" s="744"/>
      <c r="N246" s="328"/>
      <c r="O246" s="308"/>
      <c r="P246" s="82" t="s">
        <v>229</v>
      </c>
      <c r="Q246" s="77" t="s">
        <v>85</v>
      </c>
      <c r="R246" s="77">
        <f>+IFERROR(VLOOKUP(Q246,[15]DATOS!$E$2:$F$17,2,FALSE),"")</f>
        <v>15</v>
      </c>
      <c r="S246" s="647"/>
      <c r="T246" s="310"/>
      <c r="U246" s="310"/>
      <c r="V246" s="310"/>
      <c r="W246" s="310"/>
      <c r="X246" s="546"/>
      <c r="Y246" s="453"/>
      <c r="Z246" s="546"/>
      <c r="AA246" s="505"/>
      <c r="AB246" s="643"/>
      <c r="AC246" s="488"/>
      <c r="AD246" s="488"/>
      <c r="AE246" s="712"/>
      <c r="AF246" s="453"/>
      <c r="AG246" s="453"/>
      <c r="AH246" s="453"/>
      <c r="AI246" s="483"/>
      <c r="AJ246" s="443"/>
      <c r="AK246" s="459"/>
      <c r="AL246" s="459"/>
      <c r="AM246" s="596"/>
      <c r="AN246" s="558"/>
      <c r="AO246" s="585"/>
      <c r="AP246" s="546"/>
      <c r="AQ246" s="546"/>
      <c r="AR246" s="546"/>
      <c r="AS246" s="546"/>
      <c r="AT246" s="546"/>
      <c r="AU246" s="546"/>
      <c r="AV246" s="546"/>
      <c r="AW246" s="546"/>
      <c r="AX246" s="546"/>
      <c r="AY246" s="546"/>
      <c r="AZ246" s="549"/>
      <c r="BA246" s="552"/>
      <c r="BB246" s="579"/>
      <c r="BC246" s="579"/>
      <c r="BD246" s="579"/>
      <c r="BE246" s="582"/>
    </row>
    <row r="247" spans="1:57" ht="30" customHeight="1" thickBot="1">
      <c r="A247" s="316"/>
      <c r="B247" s="938"/>
      <c r="C247" s="453"/>
      <c r="D247" s="305"/>
      <c r="E247" s="453"/>
      <c r="F247" s="305"/>
      <c r="G247" s="576"/>
      <c r="H247" s="79" t="s">
        <v>241</v>
      </c>
      <c r="I247" s="167" t="s">
        <v>68</v>
      </c>
      <c r="J247" s="495"/>
      <c r="K247" s="498"/>
      <c r="L247" s="453"/>
      <c r="M247" s="744"/>
      <c r="N247" s="328"/>
      <c r="O247" s="308"/>
      <c r="P247" s="83" t="s">
        <v>228</v>
      </c>
      <c r="Q247" s="77" t="s">
        <v>98</v>
      </c>
      <c r="R247" s="77">
        <f>+IFERROR(VLOOKUP(Q247,[15]DATOS!$E$2:$F$17,2,FALSE),"")</f>
        <v>15</v>
      </c>
      <c r="S247" s="647"/>
      <c r="T247" s="310"/>
      <c r="U247" s="310"/>
      <c r="V247" s="310"/>
      <c r="W247" s="310"/>
      <c r="X247" s="546"/>
      <c r="Y247" s="453"/>
      <c r="Z247" s="546"/>
      <c r="AA247" s="505"/>
      <c r="AB247" s="643"/>
      <c r="AC247" s="488"/>
      <c r="AD247" s="488"/>
      <c r="AE247" s="712"/>
      <c r="AF247" s="453"/>
      <c r="AG247" s="453"/>
      <c r="AH247" s="453"/>
      <c r="AI247" s="483"/>
      <c r="AJ247" s="443"/>
      <c r="AK247" s="459"/>
      <c r="AL247" s="459"/>
      <c r="AM247" s="596"/>
      <c r="AN247" s="558"/>
      <c r="AO247" s="585"/>
      <c r="AP247" s="546"/>
      <c r="AQ247" s="546"/>
      <c r="AR247" s="546"/>
      <c r="AS247" s="546"/>
      <c r="AT247" s="546"/>
      <c r="AU247" s="546"/>
      <c r="AV247" s="546"/>
      <c r="AW247" s="546"/>
      <c r="AX247" s="546"/>
      <c r="AY247" s="546"/>
      <c r="AZ247" s="549"/>
      <c r="BA247" s="552"/>
      <c r="BB247" s="579"/>
      <c r="BC247" s="579"/>
      <c r="BD247" s="579"/>
      <c r="BE247" s="582"/>
    </row>
    <row r="248" spans="1:57" ht="30" customHeight="1" thickBot="1">
      <c r="A248" s="316"/>
      <c r="B248" s="938"/>
      <c r="C248" s="453"/>
      <c r="D248" s="305"/>
      <c r="E248" s="453"/>
      <c r="F248" s="305"/>
      <c r="G248" s="576"/>
      <c r="H248" s="79" t="s">
        <v>240</v>
      </c>
      <c r="I248" s="167" t="s">
        <v>68</v>
      </c>
      <c r="J248" s="495"/>
      <c r="K248" s="498"/>
      <c r="L248" s="453"/>
      <c r="M248" s="744"/>
      <c r="N248" s="328"/>
      <c r="O248" s="308"/>
      <c r="P248" s="82" t="s">
        <v>226</v>
      </c>
      <c r="Q248" s="82" t="s">
        <v>87</v>
      </c>
      <c r="R248" s="82">
        <f>+IFERROR(VLOOKUP(Q248,[15]DATOS!$E$2:$F$17,2,FALSE),"")</f>
        <v>10</v>
      </c>
      <c r="S248" s="647"/>
      <c r="T248" s="310"/>
      <c r="U248" s="310"/>
      <c r="V248" s="310"/>
      <c r="W248" s="310"/>
      <c r="X248" s="546"/>
      <c r="Y248" s="453"/>
      <c r="Z248" s="546"/>
      <c r="AA248" s="505"/>
      <c r="AB248" s="643"/>
      <c r="AC248" s="488"/>
      <c r="AD248" s="488"/>
      <c r="AE248" s="712"/>
      <c r="AF248" s="453"/>
      <c r="AG248" s="453"/>
      <c r="AH248" s="453"/>
      <c r="AI248" s="483"/>
      <c r="AJ248" s="443"/>
      <c r="AK248" s="459"/>
      <c r="AL248" s="459"/>
      <c r="AM248" s="596"/>
      <c r="AN248" s="558"/>
      <c r="AO248" s="585"/>
      <c r="AP248" s="546"/>
      <c r="AQ248" s="546"/>
      <c r="AR248" s="546"/>
      <c r="AS248" s="546"/>
      <c r="AT248" s="546"/>
      <c r="AU248" s="546"/>
      <c r="AV248" s="546"/>
      <c r="AW248" s="546"/>
      <c r="AX248" s="546"/>
      <c r="AY248" s="546"/>
      <c r="AZ248" s="549"/>
      <c r="BA248" s="552"/>
      <c r="BB248" s="579"/>
      <c r="BC248" s="579"/>
      <c r="BD248" s="579"/>
      <c r="BE248" s="582"/>
    </row>
    <row r="249" spans="1:57" ht="72" customHeight="1" thickBot="1">
      <c r="A249" s="316"/>
      <c r="B249" s="938"/>
      <c r="C249" s="453"/>
      <c r="D249" s="305"/>
      <c r="E249" s="454"/>
      <c r="F249" s="305"/>
      <c r="G249" s="576"/>
      <c r="H249" s="79" t="s">
        <v>239</v>
      </c>
      <c r="I249" s="167" t="s">
        <v>68</v>
      </c>
      <c r="J249" s="495"/>
      <c r="K249" s="498"/>
      <c r="L249" s="453"/>
      <c r="M249" s="744"/>
      <c r="N249" s="328"/>
      <c r="O249" s="308"/>
      <c r="P249" s="81"/>
      <c r="Q249" s="81"/>
      <c r="R249" s="81"/>
      <c r="S249" s="648"/>
      <c r="T249" s="310"/>
      <c r="U249" s="310"/>
      <c r="V249" s="310"/>
      <c r="W249" s="310"/>
      <c r="X249" s="546"/>
      <c r="Y249" s="454"/>
      <c r="Z249" s="547"/>
      <c r="AA249" s="774"/>
      <c r="AB249" s="643"/>
      <c r="AC249" s="488"/>
      <c r="AD249" s="488"/>
      <c r="AE249" s="712"/>
      <c r="AF249" s="453"/>
      <c r="AG249" s="453"/>
      <c r="AH249" s="453"/>
      <c r="AI249" s="483"/>
      <c r="AJ249" s="443"/>
      <c r="AK249" s="460"/>
      <c r="AL249" s="460"/>
      <c r="AM249" s="597"/>
      <c r="AN249" s="558"/>
      <c r="AO249" s="586"/>
      <c r="AP249" s="547"/>
      <c r="AQ249" s="547"/>
      <c r="AR249" s="547"/>
      <c r="AS249" s="547"/>
      <c r="AT249" s="547"/>
      <c r="AU249" s="547"/>
      <c r="AV249" s="547"/>
      <c r="AW249" s="547"/>
      <c r="AX249" s="547"/>
      <c r="AY249" s="547"/>
      <c r="AZ249" s="550"/>
      <c r="BA249" s="553"/>
      <c r="BB249" s="580"/>
      <c r="BC249" s="580"/>
      <c r="BD249" s="580"/>
      <c r="BE249" s="583"/>
    </row>
    <row r="250" spans="1:57" ht="30" customHeight="1" thickBot="1">
      <c r="A250" s="316"/>
      <c r="B250" s="938"/>
      <c r="C250" s="453"/>
      <c r="D250" s="305"/>
      <c r="E250" s="575" t="s">
        <v>373</v>
      </c>
      <c r="F250" s="305"/>
      <c r="G250" s="576"/>
      <c r="H250" s="79" t="s">
        <v>238</v>
      </c>
      <c r="I250" s="167" t="s">
        <v>68</v>
      </c>
      <c r="J250" s="495"/>
      <c r="K250" s="498"/>
      <c r="L250" s="453"/>
      <c r="M250" s="744"/>
      <c r="N250" s="328" t="s">
        <v>372</v>
      </c>
      <c r="O250" s="452" t="s">
        <v>65</v>
      </c>
      <c r="P250" s="77" t="s">
        <v>237</v>
      </c>
      <c r="Q250" s="77" t="s">
        <v>76</v>
      </c>
      <c r="R250" s="77">
        <f>+IFERROR(VLOOKUP(Q250,[15]DATOS!$E$2:$F$17,2,FALSE),"")</f>
        <v>15</v>
      </c>
      <c r="S250" s="588">
        <f>SUM(R250:R259)</f>
        <v>100</v>
      </c>
      <c r="T250" s="588" t="str">
        <f>+IF(AND(S250&lt;=100,S250&gt;=96),"Fuerte",IF(AND(S250&lt;=95,S250&gt;=86),"Moderado",IF(AND(S250&lt;=85,J250&gt;=0),"Débil"," ")))</f>
        <v>Fuerte</v>
      </c>
      <c r="U250" s="588" t="s">
        <v>90</v>
      </c>
      <c r="V250" s="588"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588">
        <f>IF(V250="Fuerte",100,IF(V250="Moderado",50,IF(V250="Débil",0)))</f>
        <v>100</v>
      </c>
      <c r="X250" s="546"/>
      <c r="Y250" s="590" t="s">
        <v>371</v>
      </c>
      <c r="Z250" s="645" t="s">
        <v>264</v>
      </c>
      <c r="AA250" s="590" t="s">
        <v>338</v>
      </c>
      <c r="AB250" s="643"/>
      <c r="AC250" s="488"/>
      <c r="AD250" s="488"/>
      <c r="AE250" s="712"/>
      <c r="AF250" s="453"/>
      <c r="AG250" s="453"/>
      <c r="AH250" s="453"/>
      <c r="AI250" s="483"/>
      <c r="AJ250" s="776" t="s">
        <v>528</v>
      </c>
      <c r="AK250" s="458">
        <v>43466</v>
      </c>
      <c r="AL250" s="458">
        <v>43830</v>
      </c>
      <c r="AM250" s="590" t="s">
        <v>370</v>
      </c>
      <c r="AN250" s="558"/>
      <c r="AO250" s="572"/>
      <c r="AP250" s="310"/>
      <c r="AQ250" s="310"/>
      <c r="AR250" s="310"/>
      <c r="AS250" s="310"/>
      <c r="AT250" s="310"/>
      <c r="AU250" s="310"/>
      <c r="AV250" s="310"/>
      <c r="AW250" s="310"/>
      <c r="AX250" s="310"/>
      <c r="AY250" s="310"/>
      <c r="AZ250" s="357"/>
      <c r="BA250" s="363"/>
      <c r="BB250" s="359"/>
      <c r="BC250" s="359"/>
      <c r="BD250" s="359"/>
      <c r="BE250" s="571"/>
    </row>
    <row r="251" spans="1:57" ht="30" customHeight="1" thickBot="1">
      <c r="A251" s="316"/>
      <c r="B251" s="938"/>
      <c r="C251" s="453"/>
      <c r="D251" s="305"/>
      <c r="E251" s="576"/>
      <c r="F251" s="305"/>
      <c r="G251" s="576"/>
      <c r="H251" s="79" t="s">
        <v>236</v>
      </c>
      <c r="I251" s="167" t="s">
        <v>68</v>
      </c>
      <c r="J251" s="495"/>
      <c r="K251" s="498"/>
      <c r="L251" s="453"/>
      <c r="M251" s="744"/>
      <c r="N251" s="328"/>
      <c r="O251" s="453"/>
      <c r="P251" s="78" t="s">
        <v>235</v>
      </c>
      <c r="Q251" s="77" t="s">
        <v>78</v>
      </c>
      <c r="R251" s="77">
        <f>+IFERROR(VLOOKUP(Q251,[15]DATOS!$E$2:$F$17,2,FALSE),"")</f>
        <v>15</v>
      </c>
      <c r="S251" s="546"/>
      <c r="T251" s="546"/>
      <c r="U251" s="546"/>
      <c r="V251" s="546"/>
      <c r="W251" s="546"/>
      <c r="X251" s="546"/>
      <c r="Y251" s="453"/>
      <c r="Z251" s="546"/>
      <c r="AA251" s="453"/>
      <c r="AB251" s="643"/>
      <c r="AC251" s="488"/>
      <c r="AD251" s="488"/>
      <c r="AE251" s="712"/>
      <c r="AF251" s="453"/>
      <c r="AG251" s="453"/>
      <c r="AH251" s="453"/>
      <c r="AI251" s="483"/>
      <c r="AJ251" s="777"/>
      <c r="AK251" s="459"/>
      <c r="AL251" s="459"/>
      <c r="AM251" s="453"/>
      <c r="AN251" s="558"/>
      <c r="AO251" s="572"/>
      <c r="AP251" s="310"/>
      <c r="AQ251" s="310"/>
      <c r="AR251" s="310"/>
      <c r="AS251" s="310"/>
      <c r="AT251" s="310"/>
      <c r="AU251" s="310"/>
      <c r="AV251" s="310"/>
      <c r="AW251" s="310"/>
      <c r="AX251" s="310"/>
      <c r="AY251" s="310"/>
      <c r="AZ251" s="357"/>
      <c r="BA251" s="363"/>
      <c r="BB251" s="359"/>
      <c r="BC251" s="359"/>
      <c r="BD251" s="359"/>
      <c r="BE251" s="571"/>
    </row>
    <row r="252" spans="1:57" ht="30" customHeight="1" thickBot="1">
      <c r="A252" s="316"/>
      <c r="B252" s="938"/>
      <c r="C252" s="453"/>
      <c r="D252" s="305"/>
      <c r="E252" s="576"/>
      <c r="F252" s="305"/>
      <c r="G252" s="576"/>
      <c r="H252" s="79" t="s">
        <v>234</v>
      </c>
      <c r="I252" s="167" t="s">
        <v>68</v>
      </c>
      <c r="J252" s="495"/>
      <c r="K252" s="498"/>
      <c r="L252" s="453"/>
      <c r="M252" s="744"/>
      <c r="N252" s="328"/>
      <c r="O252" s="453"/>
      <c r="P252" s="78" t="s">
        <v>233</v>
      </c>
      <c r="Q252" s="77" t="s">
        <v>80</v>
      </c>
      <c r="R252" s="77">
        <f>+IFERROR(VLOOKUP(Q252,[15]DATOS!$E$2:$F$17,2,FALSE),"")</f>
        <v>15</v>
      </c>
      <c r="S252" s="546"/>
      <c r="T252" s="546"/>
      <c r="U252" s="546"/>
      <c r="V252" s="546"/>
      <c r="W252" s="546"/>
      <c r="X252" s="546"/>
      <c r="Y252" s="453"/>
      <c r="Z252" s="546"/>
      <c r="AA252" s="453"/>
      <c r="AB252" s="643"/>
      <c r="AC252" s="488"/>
      <c r="AD252" s="488"/>
      <c r="AE252" s="712"/>
      <c r="AF252" s="453"/>
      <c r="AG252" s="453"/>
      <c r="AH252" s="453"/>
      <c r="AI252" s="483"/>
      <c r="AJ252" s="777"/>
      <c r="AK252" s="459"/>
      <c r="AL252" s="459"/>
      <c r="AM252" s="453"/>
      <c r="AN252" s="558"/>
      <c r="AO252" s="572"/>
      <c r="AP252" s="310"/>
      <c r="AQ252" s="310"/>
      <c r="AR252" s="310"/>
      <c r="AS252" s="310"/>
      <c r="AT252" s="310"/>
      <c r="AU252" s="310"/>
      <c r="AV252" s="310"/>
      <c r="AW252" s="310"/>
      <c r="AX252" s="310"/>
      <c r="AY252" s="310"/>
      <c r="AZ252" s="357"/>
      <c r="BA252" s="363"/>
      <c r="BB252" s="359"/>
      <c r="BC252" s="359"/>
      <c r="BD252" s="359"/>
      <c r="BE252" s="571"/>
    </row>
    <row r="253" spans="1:57" ht="30" customHeight="1" thickBot="1">
      <c r="A253" s="316"/>
      <c r="B253" s="938"/>
      <c r="C253" s="453"/>
      <c r="D253" s="305"/>
      <c r="E253" s="576"/>
      <c r="F253" s="305"/>
      <c r="G253" s="576"/>
      <c r="H253" s="79" t="s">
        <v>232</v>
      </c>
      <c r="I253" s="167" t="s">
        <v>68</v>
      </c>
      <c r="J253" s="495"/>
      <c r="K253" s="498"/>
      <c r="L253" s="453"/>
      <c r="M253" s="744"/>
      <c r="N253" s="328"/>
      <c r="O253" s="453"/>
      <c r="P253" s="78" t="s">
        <v>231</v>
      </c>
      <c r="Q253" s="77" t="s">
        <v>82</v>
      </c>
      <c r="R253" s="77">
        <f>+IFERROR(VLOOKUP(Q253,[15]DATOS!$E$2:$F$17,2,FALSE),"")</f>
        <v>15</v>
      </c>
      <c r="S253" s="546"/>
      <c r="T253" s="546"/>
      <c r="U253" s="546"/>
      <c r="V253" s="546"/>
      <c r="W253" s="546"/>
      <c r="X253" s="546"/>
      <c r="Y253" s="453"/>
      <c r="Z253" s="546"/>
      <c r="AA253" s="453"/>
      <c r="AB253" s="643"/>
      <c r="AC253" s="488"/>
      <c r="AD253" s="488"/>
      <c r="AE253" s="712"/>
      <c r="AF253" s="453"/>
      <c r="AG253" s="453"/>
      <c r="AH253" s="453"/>
      <c r="AI253" s="483"/>
      <c r="AJ253" s="777"/>
      <c r="AK253" s="459"/>
      <c r="AL253" s="459"/>
      <c r="AM253" s="453"/>
      <c r="AN253" s="558"/>
      <c r="AO253" s="572"/>
      <c r="AP253" s="310"/>
      <c r="AQ253" s="310"/>
      <c r="AR253" s="310"/>
      <c r="AS253" s="310"/>
      <c r="AT253" s="310"/>
      <c r="AU253" s="310"/>
      <c r="AV253" s="310"/>
      <c r="AW253" s="310"/>
      <c r="AX253" s="310"/>
      <c r="AY253" s="310"/>
      <c r="AZ253" s="357"/>
      <c r="BA253" s="363"/>
      <c r="BB253" s="359"/>
      <c r="BC253" s="359"/>
      <c r="BD253" s="359"/>
      <c r="BE253" s="571"/>
    </row>
    <row r="254" spans="1:57" ht="18.75" customHeight="1" thickBot="1">
      <c r="A254" s="316"/>
      <c r="B254" s="938"/>
      <c r="C254" s="453"/>
      <c r="D254" s="305"/>
      <c r="E254" s="576"/>
      <c r="F254" s="305"/>
      <c r="G254" s="576"/>
      <c r="H254" s="466" t="s">
        <v>230</v>
      </c>
      <c r="I254" s="167" t="s">
        <v>68</v>
      </c>
      <c r="J254" s="495"/>
      <c r="K254" s="498"/>
      <c r="L254" s="453"/>
      <c r="M254" s="744"/>
      <c r="N254" s="328"/>
      <c r="O254" s="453"/>
      <c r="P254" s="78" t="s">
        <v>229</v>
      </c>
      <c r="Q254" s="77" t="s">
        <v>85</v>
      </c>
      <c r="R254" s="77">
        <f>+IFERROR(VLOOKUP(Q254,[15]DATOS!$E$2:$F$17,2,FALSE),"")</f>
        <v>15</v>
      </c>
      <c r="S254" s="546"/>
      <c r="T254" s="546"/>
      <c r="U254" s="546"/>
      <c r="V254" s="546"/>
      <c r="W254" s="546"/>
      <c r="X254" s="546"/>
      <c r="Y254" s="453"/>
      <c r="Z254" s="546"/>
      <c r="AA254" s="453"/>
      <c r="AB254" s="643"/>
      <c r="AC254" s="488"/>
      <c r="AD254" s="488"/>
      <c r="AE254" s="712"/>
      <c r="AF254" s="453"/>
      <c r="AG254" s="453"/>
      <c r="AH254" s="453"/>
      <c r="AI254" s="483"/>
      <c r="AJ254" s="777"/>
      <c r="AK254" s="459"/>
      <c r="AL254" s="459"/>
      <c r="AM254" s="453"/>
      <c r="AN254" s="558"/>
      <c r="AO254" s="572"/>
      <c r="AP254" s="310"/>
      <c r="AQ254" s="310"/>
      <c r="AR254" s="310"/>
      <c r="AS254" s="310"/>
      <c r="AT254" s="310"/>
      <c r="AU254" s="310"/>
      <c r="AV254" s="310"/>
      <c r="AW254" s="310"/>
      <c r="AX254" s="310"/>
      <c r="AY254" s="310"/>
      <c r="AZ254" s="357"/>
      <c r="BA254" s="363"/>
      <c r="BB254" s="359"/>
      <c r="BC254" s="359"/>
      <c r="BD254" s="359"/>
      <c r="BE254" s="571"/>
    </row>
    <row r="255" spans="1:57" ht="45.75" customHeight="1" thickBot="1">
      <c r="A255" s="316"/>
      <c r="B255" s="938"/>
      <c r="C255" s="453"/>
      <c r="D255" s="305"/>
      <c r="E255" s="576"/>
      <c r="F255" s="305"/>
      <c r="G255" s="576"/>
      <c r="H255" s="466"/>
      <c r="I255" s="167" t="s">
        <v>68</v>
      </c>
      <c r="J255" s="495"/>
      <c r="K255" s="498"/>
      <c r="L255" s="453"/>
      <c r="M255" s="744"/>
      <c r="N255" s="328"/>
      <c r="O255" s="453"/>
      <c r="P255" s="78" t="s">
        <v>228</v>
      </c>
      <c r="Q255" s="77" t="s">
        <v>98</v>
      </c>
      <c r="R255" s="77">
        <f>+IFERROR(VLOOKUP(Q255,[15]DATOS!$E$2:$F$17,2,FALSE),"")</f>
        <v>15</v>
      </c>
      <c r="S255" s="546"/>
      <c r="T255" s="546"/>
      <c r="U255" s="546"/>
      <c r="V255" s="546"/>
      <c r="W255" s="546"/>
      <c r="X255" s="546"/>
      <c r="Y255" s="453"/>
      <c r="Z255" s="546"/>
      <c r="AA255" s="453"/>
      <c r="AB255" s="643"/>
      <c r="AC255" s="488"/>
      <c r="AD255" s="488"/>
      <c r="AE255" s="712"/>
      <c r="AF255" s="453"/>
      <c r="AG255" s="453"/>
      <c r="AH255" s="453"/>
      <c r="AI255" s="483"/>
      <c r="AJ255" s="777"/>
      <c r="AK255" s="459"/>
      <c r="AL255" s="459"/>
      <c r="AM255" s="453"/>
      <c r="AN255" s="558"/>
      <c r="AO255" s="572"/>
      <c r="AP255" s="310"/>
      <c r="AQ255" s="310"/>
      <c r="AR255" s="310"/>
      <c r="AS255" s="310"/>
      <c r="AT255" s="310"/>
      <c r="AU255" s="310"/>
      <c r="AV255" s="310"/>
      <c r="AW255" s="310"/>
      <c r="AX255" s="310"/>
      <c r="AY255" s="310"/>
      <c r="AZ255" s="357"/>
      <c r="BA255" s="363"/>
      <c r="BB255" s="359"/>
      <c r="BC255" s="359"/>
      <c r="BD255" s="359"/>
      <c r="BE255" s="571"/>
    </row>
    <row r="256" spans="1:57" ht="27.75" customHeight="1" thickBot="1">
      <c r="A256" s="316"/>
      <c r="B256" s="938"/>
      <c r="C256" s="453"/>
      <c r="D256" s="305"/>
      <c r="E256" s="576"/>
      <c r="F256" s="305"/>
      <c r="G256" s="576"/>
      <c r="H256" s="600" t="s">
        <v>227</v>
      </c>
      <c r="I256" s="167" t="s">
        <v>68</v>
      </c>
      <c r="J256" s="495"/>
      <c r="K256" s="498"/>
      <c r="L256" s="453"/>
      <c r="M256" s="744"/>
      <c r="N256" s="328"/>
      <c r="O256" s="453"/>
      <c r="P256" s="78" t="s">
        <v>226</v>
      </c>
      <c r="Q256" s="82" t="s">
        <v>87</v>
      </c>
      <c r="R256" s="77">
        <f>+IFERROR(VLOOKUP(Q256,[15]DATOS!$E$2:$F$17,2,FALSE),"")</f>
        <v>10</v>
      </c>
      <c r="S256" s="546"/>
      <c r="T256" s="546"/>
      <c r="U256" s="546"/>
      <c r="V256" s="546"/>
      <c r="W256" s="546"/>
      <c r="X256" s="546"/>
      <c r="Y256" s="453"/>
      <c r="Z256" s="546"/>
      <c r="AA256" s="453"/>
      <c r="AB256" s="643"/>
      <c r="AC256" s="488"/>
      <c r="AD256" s="488"/>
      <c r="AE256" s="712"/>
      <c r="AF256" s="453"/>
      <c r="AG256" s="453"/>
      <c r="AH256" s="453"/>
      <c r="AI256" s="483"/>
      <c r="AJ256" s="777"/>
      <c r="AK256" s="459"/>
      <c r="AL256" s="459"/>
      <c r="AM256" s="453"/>
      <c r="AN256" s="558"/>
      <c r="AO256" s="572"/>
      <c r="AP256" s="310"/>
      <c r="AQ256" s="310"/>
      <c r="AR256" s="310"/>
      <c r="AS256" s="310"/>
      <c r="AT256" s="310"/>
      <c r="AU256" s="310"/>
      <c r="AV256" s="310"/>
      <c r="AW256" s="310"/>
      <c r="AX256" s="310"/>
      <c r="AY256" s="310"/>
      <c r="AZ256" s="357"/>
      <c r="BA256" s="363"/>
      <c r="BB256" s="359"/>
      <c r="BC256" s="359"/>
      <c r="BD256" s="359"/>
      <c r="BE256" s="571"/>
    </row>
    <row r="257" spans="1:57" ht="26.25" customHeight="1" thickBot="1">
      <c r="A257" s="316"/>
      <c r="B257" s="938"/>
      <c r="C257" s="453"/>
      <c r="D257" s="305"/>
      <c r="E257" s="576"/>
      <c r="F257" s="305"/>
      <c r="G257" s="576"/>
      <c r="H257" s="601"/>
      <c r="I257" s="167" t="s">
        <v>68</v>
      </c>
      <c r="J257" s="495"/>
      <c r="K257" s="498"/>
      <c r="L257" s="453"/>
      <c r="M257" s="744"/>
      <c r="N257" s="576"/>
      <c r="O257" s="453"/>
      <c r="P257" s="588"/>
      <c r="Q257" s="588"/>
      <c r="R257" s="588"/>
      <c r="S257" s="546"/>
      <c r="T257" s="546"/>
      <c r="U257" s="546"/>
      <c r="V257" s="546"/>
      <c r="W257" s="546"/>
      <c r="X257" s="546"/>
      <c r="Y257" s="453"/>
      <c r="Z257" s="546"/>
      <c r="AA257" s="453"/>
      <c r="AB257" s="643"/>
      <c r="AC257" s="488"/>
      <c r="AD257" s="488"/>
      <c r="AE257" s="712"/>
      <c r="AF257" s="453"/>
      <c r="AG257" s="453"/>
      <c r="AH257" s="453"/>
      <c r="AI257" s="558"/>
      <c r="AJ257" s="777"/>
      <c r="AK257" s="459"/>
      <c r="AL257" s="459"/>
      <c r="AM257" s="453"/>
      <c r="AN257" s="558"/>
      <c r="AO257" s="572"/>
      <c r="AP257" s="310"/>
      <c r="AQ257" s="310"/>
      <c r="AR257" s="310"/>
      <c r="AS257" s="310"/>
      <c r="AT257" s="310"/>
      <c r="AU257" s="310"/>
      <c r="AV257" s="310"/>
      <c r="AW257" s="310"/>
      <c r="AX257" s="310"/>
      <c r="AY257" s="310"/>
      <c r="AZ257" s="357"/>
      <c r="BA257" s="363"/>
      <c r="BB257" s="359"/>
      <c r="BC257" s="359"/>
      <c r="BD257" s="359"/>
      <c r="BE257" s="571"/>
    </row>
    <row r="258" spans="1:57" ht="18.75" customHeight="1" thickBot="1">
      <c r="A258" s="316"/>
      <c r="B258" s="938"/>
      <c r="C258" s="453"/>
      <c r="D258" s="305"/>
      <c r="E258" s="576"/>
      <c r="F258" s="305"/>
      <c r="G258" s="576"/>
      <c r="H258" s="466" t="s">
        <v>225</v>
      </c>
      <c r="I258" s="167" t="s">
        <v>68</v>
      </c>
      <c r="J258" s="495"/>
      <c r="K258" s="498"/>
      <c r="L258" s="453"/>
      <c r="M258" s="744"/>
      <c r="N258" s="576"/>
      <c r="O258" s="453"/>
      <c r="P258" s="546"/>
      <c r="Q258" s="546"/>
      <c r="R258" s="546"/>
      <c r="S258" s="546"/>
      <c r="T258" s="546"/>
      <c r="U258" s="546"/>
      <c r="V258" s="546"/>
      <c r="W258" s="546"/>
      <c r="X258" s="546"/>
      <c r="Y258" s="453"/>
      <c r="Z258" s="546"/>
      <c r="AA258" s="453"/>
      <c r="AB258" s="643"/>
      <c r="AC258" s="488"/>
      <c r="AD258" s="488"/>
      <c r="AE258" s="712"/>
      <c r="AF258" s="453"/>
      <c r="AG258" s="453"/>
      <c r="AH258" s="453"/>
      <c r="AI258" s="558"/>
      <c r="AJ258" s="777"/>
      <c r="AK258" s="459"/>
      <c r="AL258" s="459"/>
      <c r="AM258" s="453"/>
      <c r="AN258" s="558"/>
      <c r="AO258" s="572"/>
      <c r="AP258" s="310"/>
      <c r="AQ258" s="310"/>
      <c r="AR258" s="310"/>
      <c r="AS258" s="310"/>
      <c r="AT258" s="310"/>
      <c r="AU258" s="310"/>
      <c r="AV258" s="310"/>
      <c r="AW258" s="310"/>
      <c r="AX258" s="310"/>
      <c r="AY258" s="310"/>
      <c r="AZ258" s="357"/>
      <c r="BA258" s="363"/>
      <c r="BB258" s="359"/>
      <c r="BC258" s="359"/>
      <c r="BD258" s="359"/>
      <c r="BE258" s="571"/>
    </row>
    <row r="259" spans="1:57" ht="9.75" customHeight="1" thickBot="1">
      <c r="A259" s="316"/>
      <c r="B259" s="938"/>
      <c r="C259" s="453"/>
      <c r="D259" s="305"/>
      <c r="E259" s="576"/>
      <c r="F259" s="305"/>
      <c r="G259" s="576"/>
      <c r="H259" s="466"/>
      <c r="I259" s="167" t="s">
        <v>68</v>
      </c>
      <c r="J259" s="495"/>
      <c r="K259" s="498"/>
      <c r="L259" s="453"/>
      <c r="M259" s="744"/>
      <c r="N259" s="576"/>
      <c r="O259" s="453"/>
      <c r="P259" s="546"/>
      <c r="Q259" s="546"/>
      <c r="R259" s="546"/>
      <c r="S259" s="546"/>
      <c r="T259" s="546"/>
      <c r="U259" s="546"/>
      <c r="V259" s="546"/>
      <c r="W259" s="546"/>
      <c r="X259" s="546"/>
      <c r="Y259" s="453"/>
      <c r="Z259" s="546"/>
      <c r="AA259" s="453"/>
      <c r="AB259" s="643"/>
      <c r="AC259" s="488"/>
      <c r="AD259" s="488"/>
      <c r="AE259" s="712"/>
      <c r="AF259" s="453"/>
      <c r="AG259" s="453"/>
      <c r="AH259" s="453"/>
      <c r="AI259" s="558"/>
      <c r="AJ259" s="777"/>
      <c r="AK259" s="459"/>
      <c r="AL259" s="459"/>
      <c r="AM259" s="453"/>
      <c r="AN259" s="558"/>
      <c r="AO259" s="572"/>
      <c r="AP259" s="310"/>
      <c r="AQ259" s="310"/>
      <c r="AR259" s="310"/>
      <c r="AS259" s="310"/>
      <c r="AT259" s="310"/>
      <c r="AU259" s="310"/>
      <c r="AV259" s="310"/>
      <c r="AW259" s="310"/>
      <c r="AX259" s="310"/>
      <c r="AY259" s="310"/>
      <c r="AZ259" s="357"/>
      <c r="BA259" s="363"/>
      <c r="BB259" s="359"/>
      <c r="BC259" s="359"/>
      <c r="BD259" s="359"/>
      <c r="BE259" s="571"/>
    </row>
    <row r="260" spans="1:57" ht="18.75" customHeight="1" thickBot="1">
      <c r="A260" s="316"/>
      <c r="B260" s="938"/>
      <c r="C260" s="453"/>
      <c r="D260" s="305"/>
      <c r="E260" s="576"/>
      <c r="F260" s="305"/>
      <c r="G260" s="576"/>
      <c r="H260" s="466" t="s">
        <v>224</v>
      </c>
      <c r="I260" s="167" t="s">
        <v>68</v>
      </c>
      <c r="J260" s="495"/>
      <c r="K260" s="498"/>
      <c r="L260" s="453"/>
      <c r="M260" s="744"/>
      <c r="N260" s="576"/>
      <c r="O260" s="453"/>
      <c r="P260" s="546"/>
      <c r="Q260" s="546"/>
      <c r="R260" s="546"/>
      <c r="S260" s="546"/>
      <c r="T260" s="546"/>
      <c r="U260" s="546"/>
      <c r="V260" s="546"/>
      <c r="W260" s="546"/>
      <c r="X260" s="546"/>
      <c r="Y260" s="453"/>
      <c r="Z260" s="546"/>
      <c r="AA260" s="453"/>
      <c r="AB260" s="643"/>
      <c r="AC260" s="488"/>
      <c r="AD260" s="488"/>
      <c r="AE260" s="712"/>
      <c r="AF260" s="453"/>
      <c r="AG260" s="453"/>
      <c r="AH260" s="453"/>
      <c r="AI260" s="558"/>
      <c r="AJ260" s="777"/>
      <c r="AK260" s="459"/>
      <c r="AL260" s="459"/>
      <c r="AM260" s="453"/>
      <c r="AN260" s="558"/>
      <c r="AO260" s="572"/>
      <c r="AP260" s="310"/>
      <c r="AQ260" s="310"/>
      <c r="AR260" s="310"/>
      <c r="AS260" s="310"/>
      <c r="AT260" s="310"/>
      <c r="AU260" s="310"/>
      <c r="AV260" s="310"/>
      <c r="AW260" s="310"/>
      <c r="AX260" s="310"/>
      <c r="AY260" s="310"/>
      <c r="AZ260" s="357"/>
      <c r="BA260" s="363"/>
      <c r="BB260" s="359"/>
      <c r="BC260" s="359"/>
      <c r="BD260" s="359"/>
      <c r="BE260" s="571"/>
    </row>
    <row r="261" spans="1:57" ht="12.75" customHeight="1" thickBot="1">
      <c r="A261" s="316"/>
      <c r="B261" s="938"/>
      <c r="C261" s="453"/>
      <c r="D261" s="305"/>
      <c r="E261" s="576"/>
      <c r="F261" s="305"/>
      <c r="G261" s="576"/>
      <c r="H261" s="466"/>
      <c r="I261" s="167" t="s">
        <v>68</v>
      </c>
      <c r="J261" s="495"/>
      <c r="K261" s="498"/>
      <c r="L261" s="453"/>
      <c r="M261" s="744"/>
      <c r="N261" s="576"/>
      <c r="O261" s="453"/>
      <c r="P261" s="546"/>
      <c r="Q261" s="546"/>
      <c r="R261" s="546"/>
      <c r="S261" s="546"/>
      <c r="T261" s="546"/>
      <c r="U261" s="546"/>
      <c r="V261" s="546"/>
      <c r="W261" s="546"/>
      <c r="X261" s="546"/>
      <c r="Y261" s="453"/>
      <c r="Z261" s="546"/>
      <c r="AA261" s="453"/>
      <c r="AB261" s="643"/>
      <c r="AC261" s="488"/>
      <c r="AD261" s="488"/>
      <c r="AE261" s="712"/>
      <c r="AF261" s="453"/>
      <c r="AG261" s="453"/>
      <c r="AH261" s="453"/>
      <c r="AI261" s="558"/>
      <c r="AJ261" s="777"/>
      <c r="AK261" s="459"/>
      <c r="AL261" s="459"/>
      <c r="AM261" s="453"/>
      <c r="AN261" s="558"/>
      <c r="AO261" s="572"/>
      <c r="AP261" s="310"/>
      <c r="AQ261" s="310"/>
      <c r="AR261" s="310"/>
      <c r="AS261" s="310"/>
      <c r="AT261" s="310"/>
      <c r="AU261" s="310"/>
      <c r="AV261" s="310"/>
      <c r="AW261" s="310"/>
      <c r="AX261" s="310"/>
      <c r="AY261" s="310"/>
      <c r="AZ261" s="357"/>
      <c r="BA261" s="363"/>
      <c r="BB261" s="359"/>
      <c r="BC261" s="359"/>
      <c r="BD261" s="359"/>
      <c r="BE261" s="571"/>
    </row>
    <row r="262" spans="1:57" ht="18.75" customHeight="1" thickBot="1">
      <c r="A262" s="316"/>
      <c r="B262" s="938"/>
      <c r="C262" s="453"/>
      <c r="D262" s="305"/>
      <c r="E262" s="576"/>
      <c r="F262" s="305"/>
      <c r="G262" s="576"/>
      <c r="H262" s="466" t="s">
        <v>223</v>
      </c>
      <c r="I262" s="167" t="s">
        <v>68</v>
      </c>
      <c r="J262" s="495"/>
      <c r="K262" s="498"/>
      <c r="L262" s="453"/>
      <c r="M262" s="744"/>
      <c r="N262" s="576"/>
      <c r="O262" s="453"/>
      <c r="P262" s="546"/>
      <c r="Q262" s="546"/>
      <c r="R262" s="546"/>
      <c r="S262" s="546"/>
      <c r="T262" s="546"/>
      <c r="U262" s="546"/>
      <c r="V262" s="546"/>
      <c r="W262" s="546"/>
      <c r="X262" s="546"/>
      <c r="Y262" s="453"/>
      <c r="Z262" s="546"/>
      <c r="AA262" s="453"/>
      <c r="AB262" s="643"/>
      <c r="AC262" s="488"/>
      <c r="AD262" s="488"/>
      <c r="AE262" s="712"/>
      <c r="AF262" s="453"/>
      <c r="AG262" s="453"/>
      <c r="AH262" s="453"/>
      <c r="AI262" s="558"/>
      <c r="AJ262" s="777"/>
      <c r="AK262" s="459"/>
      <c r="AL262" s="459"/>
      <c r="AM262" s="453"/>
      <c r="AN262" s="558"/>
      <c r="AO262" s="572"/>
      <c r="AP262" s="310"/>
      <c r="AQ262" s="310"/>
      <c r="AR262" s="310"/>
      <c r="AS262" s="310"/>
      <c r="AT262" s="310"/>
      <c r="AU262" s="310"/>
      <c r="AV262" s="310"/>
      <c r="AW262" s="310"/>
      <c r="AX262" s="310"/>
      <c r="AY262" s="310"/>
      <c r="AZ262" s="357"/>
      <c r="BA262" s="363"/>
      <c r="BB262" s="359"/>
      <c r="BC262" s="359"/>
      <c r="BD262" s="359"/>
      <c r="BE262" s="571"/>
    </row>
    <row r="263" spans="1:57" ht="12.75" customHeight="1" thickBot="1">
      <c r="A263" s="316"/>
      <c r="B263" s="938"/>
      <c r="C263" s="453"/>
      <c r="D263" s="305"/>
      <c r="E263" s="576"/>
      <c r="F263" s="305"/>
      <c r="G263" s="576"/>
      <c r="H263" s="466"/>
      <c r="I263" s="167" t="s">
        <v>68</v>
      </c>
      <c r="J263" s="495"/>
      <c r="K263" s="498"/>
      <c r="L263" s="453"/>
      <c r="M263" s="744"/>
      <c r="N263" s="576"/>
      <c r="O263" s="453"/>
      <c r="P263" s="546"/>
      <c r="Q263" s="546"/>
      <c r="R263" s="546"/>
      <c r="S263" s="546"/>
      <c r="T263" s="546"/>
      <c r="U263" s="546"/>
      <c r="V263" s="546"/>
      <c r="W263" s="546"/>
      <c r="X263" s="546"/>
      <c r="Y263" s="453"/>
      <c r="Z263" s="546"/>
      <c r="AA263" s="453"/>
      <c r="AB263" s="643"/>
      <c r="AC263" s="488"/>
      <c r="AD263" s="488"/>
      <c r="AE263" s="712"/>
      <c r="AF263" s="453"/>
      <c r="AG263" s="453"/>
      <c r="AH263" s="453"/>
      <c r="AI263" s="558"/>
      <c r="AJ263" s="777"/>
      <c r="AK263" s="459"/>
      <c r="AL263" s="459"/>
      <c r="AM263" s="453"/>
      <c r="AN263" s="558"/>
      <c r="AO263" s="572"/>
      <c r="AP263" s="310"/>
      <c r="AQ263" s="310"/>
      <c r="AR263" s="310"/>
      <c r="AS263" s="310"/>
      <c r="AT263" s="310"/>
      <c r="AU263" s="310"/>
      <c r="AV263" s="310"/>
      <c r="AW263" s="310"/>
      <c r="AX263" s="310"/>
      <c r="AY263" s="310"/>
      <c r="AZ263" s="357"/>
      <c r="BA263" s="363"/>
      <c r="BB263" s="359"/>
      <c r="BC263" s="359"/>
      <c r="BD263" s="359"/>
      <c r="BE263" s="571"/>
    </row>
    <row r="264" spans="1:57" ht="14.25" customHeight="1" thickBot="1">
      <c r="A264" s="316"/>
      <c r="B264" s="938"/>
      <c r="C264" s="453"/>
      <c r="D264" s="305"/>
      <c r="E264" s="576"/>
      <c r="F264" s="305"/>
      <c r="G264" s="576"/>
      <c r="H264" s="600" t="s">
        <v>222</v>
      </c>
      <c r="I264" s="167" t="s">
        <v>68</v>
      </c>
      <c r="J264" s="495"/>
      <c r="K264" s="498"/>
      <c r="L264" s="453"/>
      <c r="M264" s="744"/>
      <c r="N264" s="576"/>
      <c r="O264" s="453"/>
      <c r="P264" s="546"/>
      <c r="Q264" s="546"/>
      <c r="R264" s="546"/>
      <c r="S264" s="546"/>
      <c r="T264" s="546"/>
      <c r="U264" s="546"/>
      <c r="V264" s="546"/>
      <c r="W264" s="546"/>
      <c r="X264" s="546"/>
      <c r="Y264" s="453"/>
      <c r="Z264" s="546"/>
      <c r="AA264" s="453"/>
      <c r="AB264" s="643"/>
      <c r="AC264" s="488"/>
      <c r="AD264" s="488"/>
      <c r="AE264" s="712"/>
      <c r="AF264" s="453"/>
      <c r="AG264" s="453"/>
      <c r="AH264" s="453"/>
      <c r="AI264" s="558"/>
      <c r="AJ264" s="777"/>
      <c r="AK264" s="459"/>
      <c r="AL264" s="459"/>
      <c r="AM264" s="453"/>
      <c r="AN264" s="558"/>
      <c r="AO264" s="572"/>
      <c r="AP264" s="310"/>
      <c r="AQ264" s="310"/>
      <c r="AR264" s="310"/>
      <c r="AS264" s="310"/>
      <c r="AT264" s="310"/>
      <c r="AU264" s="310"/>
      <c r="AV264" s="310"/>
      <c r="AW264" s="310"/>
      <c r="AX264" s="310"/>
      <c r="AY264" s="310"/>
      <c r="AZ264" s="357"/>
      <c r="BA264" s="363"/>
      <c r="BB264" s="359"/>
      <c r="BC264" s="359"/>
      <c r="BD264" s="359"/>
      <c r="BE264" s="571"/>
    </row>
    <row r="265" spans="1:57" ht="13.5" customHeight="1" thickBot="1">
      <c r="A265" s="316"/>
      <c r="B265" s="938"/>
      <c r="C265" s="453"/>
      <c r="D265" s="305"/>
      <c r="E265" s="576"/>
      <c r="F265" s="305"/>
      <c r="G265" s="576"/>
      <c r="H265" s="601"/>
      <c r="I265" s="167" t="s">
        <v>68</v>
      </c>
      <c r="J265" s="495"/>
      <c r="K265" s="498"/>
      <c r="L265" s="453"/>
      <c r="M265" s="744"/>
      <c r="N265" s="576"/>
      <c r="O265" s="453"/>
      <c r="P265" s="546"/>
      <c r="Q265" s="546"/>
      <c r="R265" s="546"/>
      <c r="S265" s="546"/>
      <c r="T265" s="546"/>
      <c r="U265" s="546"/>
      <c r="V265" s="546"/>
      <c r="W265" s="546"/>
      <c r="X265" s="546"/>
      <c r="Y265" s="453"/>
      <c r="Z265" s="546"/>
      <c r="AA265" s="453"/>
      <c r="AB265" s="643"/>
      <c r="AC265" s="488"/>
      <c r="AD265" s="488"/>
      <c r="AE265" s="712"/>
      <c r="AF265" s="453"/>
      <c r="AG265" s="453"/>
      <c r="AH265" s="453"/>
      <c r="AI265" s="558"/>
      <c r="AJ265" s="777"/>
      <c r="AK265" s="459"/>
      <c r="AL265" s="459"/>
      <c r="AM265" s="453"/>
      <c r="AN265" s="558"/>
      <c r="AO265" s="572"/>
      <c r="AP265" s="310"/>
      <c r="AQ265" s="310"/>
      <c r="AR265" s="310"/>
      <c r="AS265" s="310"/>
      <c r="AT265" s="310"/>
      <c r="AU265" s="310"/>
      <c r="AV265" s="310"/>
      <c r="AW265" s="310"/>
      <c r="AX265" s="310"/>
      <c r="AY265" s="310"/>
      <c r="AZ265" s="357"/>
      <c r="BA265" s="363"/>
      <c r="BB265" s="359"/>
      <c r="BC265" s="359"/>
      <c r="BD265" s="359"/>
      <c r="BE265" s="571"/>
    </row>
    <row r="266" spans="1:57" ht="18.75" customHeight="1" thickBot="1">
      <c r="A266" s="316"/>
      <c r="B266" s="938"/>
      <c r="C266" s="453"/>
      <c r="D266" s="305"/>
      <c r="E266" s="576"/>
      <c r="F266" s="305"/>
      <c r="G266" s="576"/>
      <c r="H266" s="622" t="s">
        <v>221</v>
      </c>
      <c r="I266" s="167" t="s">
        <v>68</v>
      </c>
      <c r="J266" s="495"/>
      <c r="K266" s="498"/>
      <c r="L266" s="453"/>
      <c r="M266" s="744"/>
      <c r="N266" s="576"/>
      <c r="O266" s="453"/>
      <c r="P266" s="546"/>
      <c r="Q266" s="546"/>
      <c r="R266" s="546"/>
      <c r="S266" s="546"/>
      <c r="T266" s="546"/>
      <c r="U266" s="546"/>
      <c r="V266" s="546"/>
      <c r="W266" s="546"/>
      <c r="X266" s="546"/>
      <c r="Y266" s="453"/>
      <c r="Z266" s="546"/>
      <c r="AA266" s="453"/>
      <c r="AB266" s="643"/>
      <c r="AC266" s="488"/>
      <c r="AD266" s="488"/>
      <c r="AE266" s="712"/>
      <c r="AF266" s="453"/>
      <c r="AG266" s="453"/>
      <c r="AH266" s="453"/>
      <c r="AI266" s="558"/>
      <c r="AJ266" s="777"/>
      <c r="AK266" s="459"/>
      <c r="AL266" s="459"/>
      <c r="AM266" s="453"/>
      <c r="AN266" s="558"/>
      <c r="AO266" s="572"/>
      <c r="AP266" s="310"/>
      <c r="AQ266" s="310"/>
      <c r="AR266" s="310"/>
      <c r="AS266" s="310"/>
      <c r="AT266" s="310"/>
      <c r="AU266" s="310"/>
      <c r="AV266" s="310"/>
      <c r="AW266" s="310"/>
      <c r="AX266" s="310"/>
      <c r="AY266" s="310"/>
      <c r="AZ266" s="357"/>
      <c r="BA266" s="363"/>
      <c r="BB266" s="359"/>
      <c r="BC266" s="359"/>
      <c r="BD266" s="359"/>
      <c r="BE266" s="571"/>
    </row>
    <row r="267" spans="1:57" ht="15.75" customHeight="1" thickBot="1">
      <c r="A267" s="317"/>
      <c r="B267" s="939"/>
      <c r="C267" s="500"/>
      <c r="D267" s="306"/>
      <c r="E267" s="577"/>
      <c r="F267" s="306"/>
      <c r="G267" s="577"/>
      <c r="H267" s="623"/>
      <c r="I267" s="167" t="s">
        <v>68</v>
      </c>
      <c r="J267" s="603"/>
      <c r="K267" s="605"/>
      <c r="L267" s="453"/>
      <c r="M267" s="745"/>
      <c r="N267" s="577"/>
      <c r="O267" s="500"/>
      <c r="P267" s="589"/>
      <c r="Q267" s="589"/>
      <c r="R267" s="589"/>
      <c r="S267" s="589"/>
      <c r="T267" s="589"/>
      <c r="U267" s="589"/>
      <c r="V267" s="589"/>
      <c r="W267" s="589"/>
      <c r="X267" s="589"/>
      <c r="Y267" s="500"/>
      <c r="Z267" s="589"/>
      <c r="AA267" s="500"/>
      <c r="AB267" s="644"/>
      <c r="AC267" s="488"/>
      <c r="AD267" s="488"/>
      <c r="AE267" s="713"/>
      <c r="AF267" s="500"/>
      <c r="AG267" s="500"/>
      <c r="AH267" s="453"/>
      <c r="AI267" s="559"/>
      <c r="AJ267" s="778"/>
      <c r="AK267" s="734"/>
      <c r="AL267" s="734"/>
      <c r="AM267" s="500"/>
      <c r="AN267" s="559"/>
      <c r="AO267" s="573"/>
      <c r="AP267" s="311"/>
      <c r="AQ267" s="311"/>
      <c r="AR267" s="311"/>
      <c r="AS267" s="311"/>
      <c r="AT267" s="311"/>
      <c r="AU267" s="311"/>
      <c r="AV267" s="311"/>
      <c r="AW267" s="311"/>
      <c r="AX267" s="311"/>
      <c r="AY267" s="311"/>
      <c r="AZ267" s="364"/>
      <c r="BA267" s="365"/>
      <c r="BB267" s="366"/>
      <c r="BC267" s="366"/>
      <c r="BD267" s="366"/>
      <c r="BE267" s="574"/>
    </row>
    <row r="268" spans="1:57" ht="46.5" customHeight="1" thickBot="1">
      <c r="A268" s="315">
        <v>9</v>
      </c>
      <c r="B268" s="916" t="s">
        <v>568</v>
      </c>
      <c r="C268" s="452" t="s">
        <v>369</v>
      </c>
      <c r="D268" s="304" t="s">
        <v>32</v>
      </c>
      <c r="E268" s="452" t="s">
        <v>368</v>
      </c>
      <c r="F268" s="304" t="s">
        <v>367</v>
      </c>
      <c r="G268" s="672" t="s">
        <v>100</v>
      </c>
      <c r="H268" s="84" t="s">
        <v>252</v>
      </c>
      <c r="I268" s="167" t="s">
        <v>68</v>
      </c>
      <c r="J268" s="602">
        <f>COUNTIF(I268:I293,[3]DATOS!$D$24)</f>
        <v>26</v>
      </c>
      <c r="K268" s="604" t="str">
        <f>+IF(AND(J268&lt;6,J268&gt;0),"Moderado",IF(AND(J268&lt;12,J268&gt;5),"Mayor",IF(AND(J268&lt;20,J268&gt;11),"Catastrófico","Responda las Preguntas de Impacto")))</f>
        <v>Responda las Preguntas de Impacto</v>
      </c>
      <c r="L268" s="452"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743"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27" t="s">
        <v>366</v>
      </c>
      <c r="O268" s="307" t="s">
        <v>65</v>
      </c>
      <c r="P268" s="82" t="s">
        <v>237</v>
      </c>
      <c r="Q268" s="77" t="s">
        <v>76</v>
      </c>
      <c r="R268" s="77">
        <f>+IFERROR(VLOOKUP(Q268,[16]DATOS!$E$2:$F$17,2,FALSE),"")</f>
        <v>15</v>
      </c>
      <c r="S268" s="646">
        <f>SUM(R268:R275)</f>
        <v>100</v>
      </c>
      <c r="T268" s="310" t="str">
        <f>+IF(AND(S268&lt;=100,S268&gt;=96),"Fuerte",IF(AND(S268&lt;=95,S268&gt;=86),"Moderado",IF(AND(S268&lt;=85,J268&gt;=0),"Débil"," ")))</f>
        <v>Fuerte</v>
      </c>
      <c r="U268" s="310" t="s">
        <v>90</v>
      </c>
      <c r="V268" s="310"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10">
        <f>IF(V268="Fuerte",100,IF(V268="Moderado",50,IF(V268="Débil",0)))</f>
        <v>100</v>
      </c>
      <c r="X268" s="588">
        <f>AVERAGE(W268:W293)</f>
        <v>100</v>
      </c>
      <c r="Y268" s="590" t="s">
        <v>365</v>
      </c>
      <c r="Z268" s="588" t="s">
        <v>249</v>
      </c>
      <c r="AA268" s="726" t="s">
        <v>364</v>
      </c>
      <c r="AB268" s="710" t="str">
        <f>+IF(X268=100,"Fuerte",IF(AND(X268&lt;=99,X268&gt;=50),"Moderado",IF(X268&lt;50,"Débil"," ")))</f>
        <v>Fuerte</v>
      </c>
      <c r="AC268" s="488" t="s">
        <v>95</v>
      </c>
      <c r="AD268" s="488" t="s">
        <v>95</v>
      </c>
      <c r="AE268" s="711"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52"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52" t="str">
        <f>K268</f>
        <v>Responda las Preguntas de Impacto</v>
      </c>
      <c r="AH268" s="452"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564"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443" t="s">
        <v>363</v>
      </c>
      <c r="AK268" s="728">
        <v>43466</v>
      </c>
      <c r="AL268" s="458">
        <v>43830</v>
      </c>
      <c r="AM268" s="655" t="s">
        <v>362</v>
      </c>
      <c r="AN268" s="775" t="s">
        <v>361</v>
      </c>
      <c r="AO268" s="584"/>
      <c r="AP268" s="545"/>
      <c r="AQ268" s="545"/>
      <c r="AR268" s="545"/>
      <c r="AS268" s="545"/>
      <c r="AT268" s="545"/>
      <c r="AU268" s="545"/>
      <c r="AV268" s="545"/>
      <c r="AW268" s="545"/>
      <c r="AX268" s="545"/>
      <c r="AY268" s="545"/>
      <c r="AZ268" s="548"/>
      <c r="BA268" s="551"/>
      <c r="BB268" s="578"/>
      <c r="BC268" s="578"/>
      <c r="BD268" s="578"/>
      <c r="BE268" s="581"/>
    </row>
    <row r="269" spans="1:57" ht="30" customHeight="1" thickBot="1">
      <c r="A269" s="316"/>
      <c r="B269" s="486"/>
      <c r="C269" s="453"/>
      <c r="D269" s="305"/>
      <c r="E269" s="453"/>
      <c r="F269" s="305"/>
      <c r="G269" s="576"/>
      <c r="H269" s="79" t="s">
        <v>245</v>
      </c>
      <c r="I269" s="167" t="s">
        <v>68</v>
      </c>
      <c r="J269" s="495"/>
      <c r="K269" s="498"/>
      <c r="L269" s="453"/>
      <c r="M269" s="744"/>
      <c r="N269" s="328"/>
      <c r="O269" s="308"/>
      <c r="P269" s="82" t="s">
        <v>235</v>
      </c>
      <c r="Q269" s="77" t="s">
        <v>78</v>
      </c>
      <c r="R269" s="77">
        <f>+IFERROR(VLOOKUP(Q269,[16]DATOS!$E$2:$F$17,2,FALSE),"")</f>
        <v>15</v>
      </c>
      <c r="S269" s="647"/>
      <c r="T269" s="310"/>
      <c r="U269" s="310"/>
      <c r="V269" s="310"/>
      <c r="W269" s="310"/>
      <c r="X269" s="546"/>
      <c r="Y269" s="453"/>
      <c r="Z269" s="546"/>
      <c r="AA269" s="505"/>
      <c r="AB269" s="643"/>
      <c r="AC269" s="488"/>
      <c r="AD269" s="488"/>
      <c r="AE269" s="712"/>
      <c r="AF269" s="453"/>
      <c r="AG269" s="453"/>
      <c r="AH269" s="453"/>
      <c r="AI269" s="483"/>
      <c r="AJ269" s="443"/>
      <c r="AK269" s="459"/>
      <c r="AL269" s="459"/>
      <c r="AM269" s="596"/>
      <c r="AN269" s="558"/>
      <c r="AO269" s="585"/>
      <c r="AP269" s="546"/>
      <c r="AQ269" s="546"/>
      <c r="AR269" s="546"/>
      <c r="AS269" s="546"/>
      <c r="AT269" s="546"/>
      <c r="AU269" s="546"/>
      <c r="AV269" s="546"/>
      <c r="AW269" s="546"/>
      <c r="AX269" s="546"/>
      <c r="AY269" s="546"/>
      <c r="AZ269" s="549"/>
      <c r="BA269" s="552"/>
      <c r="BB269" s="579"/>
      <c r="BC269" s="579"/>
      <c r="BD269" s="579"/>
      <c r="BE269" s="582"/>
    </row>
    <row r="270" spans="1:57" ht="30" customHeight="1" thickBot="1">
      <c r="A270" s="316"/>
      <c r="B270" s="486"/>
      <c r="C270" s="453"/>
      <c r="D270" s="305"/>
      <c r="E270" s="453"/>
      <c r="F270" s="305"/>
      <c r="G270" s="576"/>
      <c r="H270" s="79" t="s">
        <v>244</v>
      </c>
      <c r="I270" s="167" t="s">
        <v>68</v>
      </c>
      <c r="J270" s="495"/>
      <c r="K270" s="498"/>
      <c r="L270" s="453"/>
      <c r="M270" s="744"/>
      <c r="N270" s="328"/>
      <c r="O270" s="308"/>
      <c r="P270" s="82" t="s">
        <v>233</v>
      </c>
      <c r="Q270" s="77" t="s">
        <v>80</v>
      </c>
      <c r="R270" s="77">
        <f>+IFERROR(VLOOKUP(Q270,[16]DATOS!$E$2:$F$17,2,FALSE),"")</f>
        <v>15</v>
      </c>
      <c r="S270" s="647"/>
      <c r="T270" s="310"/>
      <c r="U270" s="310"/>
      <c r="V270" s="310"/>
      <c r="W270" s="310"/>
      <c r="X270" s="546"/>
      <c r="Y270" s="453"/>
      <c r="Z270" s="546"/>
      <c r="AA270" s="505"/>
      <c r="AB270" s="643"/>
      <c r="AC270" s="488"/>
      <c r="AD270" s="488"/>
      <c r="AE270" s="712"/>
      <c r="AF270" s="453"/>
      <c r="AG270" s="453"/>
      <c r="AH270" s="453"/>
      <c r="AI270" s="483"/>
      <c r="AJ270" s="443"/>
      <c r="AK270" s="459"/>
      <c r="AL270" s="459"/>
      <c r="AM270" s="596"/>
      <c r="AN270" s="558"/>
      <c r="AO270" s="585"/>
      <c r="AP270" s="546"/>
      <c r="AQ270" s="546"/>
      <c r="AR270" s="546"/>
      <c r="AS270" s="546"/>
      <c r="AT270" s="546"/>
      <c r="AU270" s="546"/>
      <c r="AV270" s="546"/>
      <c r="AW270" s="546"/>
      <c r="AX270" s="546"/>
      <c r="AY270" s="546"/>
      <c r="AZ270" s="549"/>
      <c r="BA270" s="552"/>
      <c r="BB270" s="579"/>
      <c r="BC270" s="579"/>
      <c r="BD270" s="579"/>
      <c r="BE270" s="582"/>
    </row>
    <row r="271" spans="1:57" ht="30" customHeight="1" thickBot="1">
      <c r="A271" s="316"/>
      <c r="B271" s="486"/>
      <c r="C271" s="453"/>
      <c r="D271" s="305"/>
      <c r="E271" s="453"/>
      <c r="F271" s="305"/>
      <c r="G271" s="576"/>
      <c r="H271" s="79" t="s">
        <v>243</v>
      </c>
      <c r="I271" s="167" t="s">
        <v>68</v>
      </c>
      <c r="J271" s="495"/>
      <c r="K271" s="498"/>
      <c r="L271" s="453"/>
      <c r="M271" s="744"/>
      <c r="N271" s="328"/>
      <c r="O271" s="308"/>
      <c r="P271" s="82" t="s">
        <v>231</v>
      </c>
      <c r="Q271" s="77" t="s">
        <v>82</v>
      </c>
      <c r="R271" s="77">
        <f>+IFERROR(VLOOKUP(Q271,[16]DATOS!$E$2:$F$17,2,FALSE),"")</f>
        <v>15</v>
      </c>
      <c r="S271" s="647"/>
      <c r="T271" s="310"/>
      <c r="U271" s="310"/>
      <c r="V271" s="310"/>
      <c r="W271" s="310"/>
      <c r="X271" s="546"/>
      <c r="Y271" s="453"/>
      <c r="Z271" s="546"/>
      <c r="AA271" s="505"/>
      <c r="AB271" s="643"/>
      <c r="AC271" s="488"/>
      <c r="AD271" s="488"/>
      <c r="AE271" s="712"/>
      <c r="AF271" s="453"/>
      <c r="AG271" s="453"/>
      <c r="AH271" s="453"/>
      <c r="AI271" s="483"/>
      <c r="AJ271" s="443"/>
      <c r="AK271" s="459"/>
      <c r="AL271" s="459"/>
      <c r="AM271" s="596"/>
      <c r="AN271" s="558"/>
      <c r="AO271" s="585"/>
      <c r="AP271" s="546"/>
      <c r="AQ271" s="546"/>
      <c r="AR271" s="546"/>
      <c r="AS271" s="546"/>
      <c r="AT271" s="546"/>
      <c r="AU271" s="546"/>
      <c r="AV271" s="546"/>
      <c r="AW271" s="546"/>
      <c r="AX271" s="546"/>
      <c r="AY271" s="546"/>
      <c r="AZ271" s="549"/>
      <c r="BA271" s="552"/>
      <c r="BB271" s="579"/>
      <c r="BC271" s="579"/>
      <c r="BD271" s="579"/>
      <c r="BE271" s="582"/>
    </row>
    <row r="272" spans="1:57" ht="30" customHeight="1" thickBot="1">
      <c r="A272" s="316"/>
      <c r="B272" s="486"/>
      <c r="C272" s="453"/>
      <c r="D272" s="305"/>
      <c r="E272" s="453"/>
      <c r="F272" s="305"/>
      <c r="G272" s="576"/>
      <c r="H272" s="79" t="s">
        <v>242</v>
      </c>
      <c r="I272" s="167" t="s">
        <v>68</v>
      </c>
      <c r="J272" s="495"/>
      <c r="K272" s="498"/>
      <c r="L272" s="453"/>
      <c r="M272" s="744"/>
      <c r="N272" s="328"/>
      <c r="O272" s="308"/>
      <c r="P272" s="82" t="s">
        <v>229</v>
      </c>
      <c r="Q272" s="77" t="s">
        <v>85</v>
      </c>
      <c r="R272" s="77">
        <f>+IFERROR(VLOOKUP(Q272,[16]DATOS!$E$2:$F$17,2,FALSE),"")</f>
        <v>15</v>
      </c>
      <c r="S272" s="647"/>
      <c r="T272" s="310"/>
      <c r="U272" s="310"/>
      <c r="V272" s="310"/>
      <c r="W272" s="310"/>
      <c r="X272" s="546"/>
      <c r="Y272" s="453"/>
      <c r="Z272" s="546"/>
      <c r="AA272" s="505"/>
      <c r="AB272" s="643"/>
      <c r="AC272" s="488"/>
      <c r="AD272" s="488"/>
      <c r="AE272" s="712"/>
      <c r="AF272" s="453"/>
      <c r="AG272" s="453"/>
      <c r="AH272" s="453"/>
      <c r="AI272" s="483"/>
      <c r="AJ272" s="443"/>
      <c r="AK272" s="459"/>
      <c r="AL272" s="459"/>
      <c r="AM272" s="596"/>
      <c r="AN272" s="558"/>
      <c r="AO272" s="585"/>
      <c r="AP272" s="546"/>
      <c r="AQ272" s="546"/>
      <c r="AR272" s="546"/>
      <c r="AS272" s="546"/>
      <c r="AT272" s="546"/>
      <c r="AU272" s="546"/>
      <c r="AV272" s="546"/>
      <c r="AW272" s="546"/>
      <c r="AX272" s="546"/>
      <c r="AY272" s="546"/>
      <c r="AZ272" s="549"/>
      <c r="BA272" s="552"/>
      <c r="BB272" s="579"/>
      <c r="BC272" s="579"/>
      <c r="BD272" s="579"/>
      <c r="BE272" s="582"/>
    </row>
    <row r="273" spans="1:57" ht="30" customHeight="1" thickBot="1">
      <c r="A273" s="316"/>
      <c r="B273" s="486"/>
      <c r="C273" s="453"/>
      <c r="D273" s="305"/>
      <c r="E273" s="453"/>
      <c r="F273" s="305"/>
      <c r="G273" s="576"/>
      <c r="H273" s="79" t="s">
        <v>241</v>
      </c>
      <c r="I273" s="167" t="s">
        <v>68</v>
      </c>
      <c r="J273" s="495"/>
      <c r="K273" s="498"/>
      <c r="L273" s="453"/>
      <c r="M273" s="744"/>
      <c r="N273" s="328"/>
      <c r="O273" s="308"/>
      <c r="P273" s="83" t="s">
        <v>228</v>
      </c>
      <c r="Q273" s="77" t="s">
        <v>98</v>
      </c>
      <c r="R273" s="77">
        <f>+IFERROR(VLOOKUP(Q273,[16]DATOS!$E$2:$F$17,2,FALSE),"")</f>
        <v>15</v>
      </c>
      <c r="S273" s="647"/>
      <c r="T273" s="310"/>
      <c r="U273" s="310"/>
      <c r="V273" s="310"/>
      <c r="W273" s="310"/>
      <c r="X273" s="546"/>
      <c r="Y273" s="453"/>
      <c r="Z273" s="546"/>
      <c r="AA273" s="505"/>
      <c r="AB273" s="643"/>
      <c r="AC273" s="488"/>
      <c r="AD273" s="488"/>
      <c r="AE273" s="712"/>
      <c r="AF273" s="453"/>
      <c r="AG273" s="453"/>
      <c r="AH273" s="453"/>
      <c r="AI273" s="483"/>
      <c r="AJ273" s="443"/>
      <c r="AK273" s="459"/>
      <c r="AL273" s="459"/>
      <c r="AM273" s="596"/>
      <c r="AN273" s="558"/>
      <c r="AO273" s="585"/>
      <c r="AP273" s="546"/>
      <c r="AQ273" s="546"/>
      <c r="AR273" s="546"/>
      <c r="AS273" s="546"/>
      <c r="AT273" s="546"/>
      <c r="AU273" s="546"/>
      <c r="AV273" s="546"/>
      <c r="AW273" s="546"/>
      <c r="AX273" s="546"/>
      <c r="AY273" s="546"/>
      <c r="AZ273" s="549"/>
      <c r="BA273" s="552"/>
      <c r="BB273" s="579"/>
      <c r="BC273" s="579"/>
      <c r="BD273" s="579"/>
      <c r="BE273" s="582"/>
    </row>
    <row r="274" spans="1:57" ht="30" customHeight="1" thickBot="1">
      <c r="A274" s="316"/>
      <c r="B274" s="486"/>
      <c r="C274" s="453"/>
      <c r="D274" s="305"/>
      <c r="E274" s="453"/>
      <c r="F274" s="305"/>
      <c r="G274" s="576"/>
      <c r="H274" s="79" t="s">
        <v>240</v>
      </c>
      <c r="I274" s="167" t="s">
        <v>68</v>
      </c>
      <c r="J274" s="495"/>
      <c r="K274" s="498"/>
      <c r="L274" s="453"/>
      <c r="M274" s="744"/>
      <c r="N274" s="328"/>
      <c r="O274" s="308"/>
      <c r="P274" s="82" t="s">
        <v>226</v>
      </c>
      <c r="Q274" s="82" t="s">
        <v>87</v>
      </c>
      <c r="R274" s="82">
        <f>+IFERROR(VLOOKUP(Q274,[16]DATOS!$E$2:$F$17,2,FALSE),"")</f>
        <v>10</v>
      </c>
      <c r="S274" s="647"/>
      <c r="T274" s="310"/>
      <c r="U274" s="310"/>
      <c r="V274" s="310"/>
      <c r="W274" s="310"/>
      <c r="X274" s="546"/>
      <c r="Y274" s="453"/>
      <c r="Z274" s="546"/>
      <c r="AA274" s="505"/>
      <c r="AB274" s="643"/>
      <c r="AC274" s="488"/>
      <c r="AD274" s="488"/>
      <c r="AE274" s="712"/>
      <c r="AF274" s="453"/>
      <c r="AG274" s="453"/>
      <c r="AH274" s="453"/>
      <c r="AI274" s="483"/>
      <c r="AJ274" s="443"/>
      <c r="AK274" s="459"/>
      <c r="AL274" s="459"/>
      <c r="AM274" s="596"/>
      <c r="AN274" s="558"/>
      <c r="AO274" s="585"/>
      <c r="AP274" s="546"/>
      <c r="AQ274" s="546"/>
      <c r="AR274" s="546"/>
      <c r="AS274" s="546"/>
      <c r="AT274" s="546"/>
      <c r="AU274" s="546"/>
      <c r="AV274" s="546"/>
      <c r="AW274" s="546"/>
      <c r="AX274" s="546"/>
      <c r="AY274" s="546"/>
      <c r="AZ274" s="549"/>
      <c r="BA274" s="552"/>
      <c r="BB274" s="579"/>
      <c r="BC274" s="579"/>
      <c r="BD274" s="579"/>
      <c r="BE274" s="582"/>
    </row>
    <row r="275" spans="1:57" ht="72" customHeight="1" thickBot="1">
      <c r="A275" s="316"/>
      <c r="B275" s="486"/>
      <c r="C275" s="453"/>
      <c r="D275" s="305"/>
      <c r="E275" s="454"/>
      <c r="F275" s="305"/>
      <c r="G275" s="576"/>
      <c r="H275" s="79" t="s">
        <v>239</v>
      </c>
      <c r="I275" s="167" t="s">
        <v>68</v>
      </c>
      <c r="J275" s="495"/>
      <c r="K275" s="498"/>
      <c r="L275" s="453"/>
      <c r="M275" s="744"/>
      <c r="N275" s="328"/>
      <c r="O275" s="308"/>
      <c r="P275" s="81"/>
      <c r="Q275" s="81"/>
      <c r="R275" s="81"/>
      <c r="S275" s="648"/>
      <c r="T275" s="310"/>
      <c r="U275" s="310"/>
      <c r="V275" s="310"/>
      <c r="W275" s="310"/>
      <c r="X275" s="546"/>
      <c r="Y275" s="454"/>
      <c r="Z275" s="547"/>
      <c r="AA275" s="774"/>
      <c r="AB275" s="643"/>
      <c r="AC275" s="488"/>
      <c r="AD275" s="488"/>
      <c r="AE275" s="712"/>
      <c r="AF275" s="453"/>
      <c r="AG275" s="453"/>
      <c r="AH275" s="453"/>
      <c r="AI275" s="483"/>
      <c r="AJ275" s="443"/>
      <c r="AK275" s="460"/>
      <c r="AL275" s="460"/>
      <c r="AM275" s="597"/>
      <c r="AN275" s="558"/>
      <c r="AO275" s="586"/>
      <c r="AP275" s="547"/>
      <c r="AQ275" s="547"/>
      <c r="AR275" s="547"/>
      <c r="AS275" s="547"/>
      <c r="AT275" s="547"/>
      <c r="AU275" s="547"/>
      <c r="AV275" s="547"/>
      <c r="AW275" s="547"/>
      <c r="AX275" s="547"/>
      <c r="AY275" s="547"/>
      <c r="AZ275" s="550"/>
      <c r="BA275" s="553"/>
      <c r="BB275" s="580"/>
      <c r="BC275" s="580"/>
      <c r="BD275" s="580"/>
      <c r="BE275" s="583"/>
    </row>
    <row r="276" spans="1:57" ht="30" customHeight="1" thickBot="1">
      <c r="A276" s="316"/>
      <c r="B276" s="486"/>
      <c r="C276" s="453"/>
      <c r="D276" s="305"/>
      <c r="E276" s="575" t="s">
        <v>360</v>
      </c>
      <c r="F276" s="305"/>
      <c r="G276" s="576"/>
      <c r="H276" s="79" t="s">
        <v>238</v>
      </c>
      <c r="I276" s="167" t="s">
        <v>68</v>
      </c>
      <c r="J276" s="495"/>
      <c r="K276" s="498"/>
      <c r="L276" s="453"/>
      <c r="M276" s="744"/>
      <c r="N276" s="328" t="s">
        <v>359</v>
      </c>
      <c r="O276" s="452" t="s">
        <v>65</v>
      </c>
      <c r="P276" s="77" t="s">
        <v>237</v>
      </c>
      <c r="Q276" s="77" t="s">
        <v>76</v>
      </c>
      <c r="R276" s="77">
        <f>+IFERROR(VLOOKUP(Q276,[16]DATOS!$E$2:$F$17,2,FALSE),"")</f>
        <v>15</v>
      </c>
      <c r="S276" s="588">
        <f>SUM(R276:R285)</f>
        <v>100</v>
      </c>
      <c r="T276" s="588" t="str">
        <f>+IF(AND(S276&lt;=100,S276&gt;=96),"Fuerte",IF(AND(S276&lt;=95,S276&gt;=86),"Moderado",IF(AND(S276&lt;=85,J276&gt;=0),"Débil"," ")))</f>
        <v>Fuerte</v>
      </c>
      <c r="U276" s="588" t="s">
        <v>90</v>
      </c>
      <c r="V276" s="588"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588">
        <f>IF(V276="Fuerte",100,IF(V276="Moderado",50,IF(V276="Débil",0)))</f>
        <v>100</v>
      </c>
      <c r="X276" s="546"/>
      <c r="Y276" s="590" t="s">
        <v>358</v>
      </c>
      <c r="Z276" s="645" t="s">
        <v>264</v>
      </c>
      <c r="AA276" s="590" t="s">
        <v>357</v>
      </c>
      <c r="AB276" s="643"/>
      <c r="AC276" s="488"/>
      <c r="AD276" s="488"/>
      <c r="AE276" s="712"/>
      <c r="AF276" s="453"/>
      <c r="AG276" s="453"/>
      <c r="AH276" s="453"/>
      <c r="AI276" s="483"/>
      <c r="AJ276" s="443" t="s">
        <v>527</v>
      </c>
      <c r="AK276" s="444">
        <v>43466</v>
      </c>
      <c r="AL276" s="444">
        <v>43830</v>
      </c>
      <c r="AM276" s="308" t="s">
        <v>356</v>
      </c>
      <c r="AN276" s="558"/>
      <c r="AO276" s="572"/>
      <c r="AP276" s="310"/>
      <c r="AQ276" s="310"/>
      <c r="AR276" s="310"/>
      <c r="AS276" s="310"/>
      <c r="AT276" s="310"/>
      <c r="AU276" s="310"/>
      <c r="AV276" s="310"/>
      <c r="AW276" s="310"/>
      <c r="AX276" s="310"/>
      <c r="AY276" s="310"/>
      <c r="AZ276" s="357"/>
      <c r="BA276" s="363"/>
      <c r="BB276" s="359"/>
      <c r="BC276" s="359"/>
      <c r="BD276" s="359"/>
      <c r="BE276" s="571"/>
    </row>
    <row r="277" spans="1:57" ht="30" customHeight="1" thickBot="1">
      <c r="A277" s="316"/>
      <c r="B277" s="486"/>
      <c r="C277" s="453"/>
      <c r="D277" s="305"/>
      <c r="E277" s="576"/>
      <c r="F277" s="305"/>
      <c r="G277" s="576"/>
      <c r="H277" s="79" t="s">
        <v>236</v>
      </c>
      <c r="I277" s="167" t="s">
        <v>68</v>
      </c>
      <c r="J277" s="495"/>
      <c r="K277" s="498"/>
      <c r="L277" s="453"/>
      <c r="M277" s="744"/>
      <c r="N277" s="328"/>
      <c r="O277" s="453"/>
      <c r="P277" s="78" t="s">
        <v>235</v>
      </c>
      <c r="Q277" s="77" t="s">
        <v>78</v>
      </c>
      <c r="R277" s="77">
        <f>+IFERROR(VLOOKUP(Q277,[16]DATOS!$E$2:$F$17,2,FALSE),"")</f>
        <v>15</v>
      </c>
      <c r="S277" s="546"/>
      <c r="T277" s="546"/>
      <c r="U277" s="546"/>
      <c r="V277" s="546"/>
      <c r="W277" s="546"/>
      <c r="X277" s="546"/>
      <c r="Y277" s="453"/>
      <c r="Z277" s="546"/>
      <c r="AA277" s="453"/>
      <c r="AB277" s="643"/>
      <c r="AC277" s="488"/>
      <c r="AD277" s="488"/>
      <c r="AE277" s="712"/>
      <c r="AF277" s="453"/>
      <c r="AG277" s="453"/>
      <c r="AH277" s="453"/>
      <c r="AI277" s="483"/>
      <c r="AJ277" s="443"/>
      <c r="AK277" s="444"/>
      <c r="AL277" s="444"/>
      <c r="AM277" s="308"/>
      <c r="AN277" s="558"/>
      <c r="AO277" s="572"/>
      <c r="AP277" s="310"/>
      <c r="AQ277" s="310"/>
      <c r="AR277" s="310"/>
      <c r="AS277" s="310"/>
      <c r="AT277" s="310"/>
      <c r="AU277" s="310"/>
      <c r="AV277" s="310"/>
      <c r="AW277" s="310"/>
      <c r="AX277" s="310"/>
      <c r="AY277" s="310"/>
      <c r="AZ277" s="357"/>
      <c r="BA277" s="363"/>
      <c r="BB277" s="359"/>
      <c r="BC277" s="359"/>
      <c r="BD277" s="359"/>
      <c r="BE277" s="571"/>
    </row>
    <row r="278" spans="1:57" ht="30" customHeight="1" thickBot="1">
      <c r="A278" s="316"/>
      <c r="B278" s="486"/>
      <c r="C278" s="453"/>
      <c r="D278" s="305"/>
      <c r="E278" s="576"/>
      <c r="F278" s="305"/>
      <c r="G278" s="576"/>
      <c r="H278" s="79" t="s">
        <v>234</v>
      </c>
      <c r="I278" s="167" t="s">
        <v>68</v>
      </c>
      <c r="J278" s="495"/>
      <c r="K278" s="498"/>
      <c r="L278" s="453"/>
      <c r="M278" s="744"/>
      <c r="N278" s="328"/>
      <c r="O278" s="453"/>
      <c r="P278" s="78" t="s">
        <v>233</v>
      </c>
      <c r="Q278" s="77" t="s">
        <v>80</v>
      </c>
      <c r="R278" s="77">
        <f>+IFERROR(VLOOKUP(Q278,[16]DATOS!$E$2:$F$17,2,FALSE),"")</f>
        <v>15</v>
      </c>
      <c r="S278" s="546"/>
      <c r="T278" s="546"/>
      <c r="U278" s="546"/>
      <c r="V278" s="546"/>
      <c r="W278" s="546"/>
      <c r="X278" s="546"/>
      <c r="Y278" s="453"/>
      <c r="Z278" s="546"/>
      <c r="AA278" s="453"/>
      <c r="AB278" s="643"/>
      <c r="AC278" s="488"/>
      <c r="AD278" s="488"/>
      <c r="AE278" s="712"/>
      <c r="AF278" s="453"/>
      <c r="AG278" s="453"/>
      <c r="AH278" s="453"/>
      <c r="AI278" s="483"/>
      <c r="AJ278" s="443"/>
      <c r="AK278" s="444"/>
      <c r="AL278" s="444"/>
      <c r="AM278" s="308"/>
      <c r="AN278" s="558"/>
      <c r="AO278" s="572"/>
      <c r="AP278" s="310"/>
      <c r="AQ278" s="310"/>
      <c r="AR278" s="310"/>
      <c r="AS278" s="310"/>
      <c r="AT278" s="310"/>
      <c r="AU278" s="310"/>
      <c r="AV278" s="310"/>
      <c r="AW278" s="310"/>
      <c r="AX278" s="310"/>
      <c r="AY278" s="310"/>
      <c r="AZ278" s="357"/>
      <c r="BA278" s="363"/>
      <c r="BB278" s="359"/>
      <c r="BC278" s="359"/>
      <c r="BD278" s="359"/>
      <c r="BE278" s="571"/>
    </row>
    <row r="279" spans="1:57" ht="30" customHeight="1" thickBot="1">
      <c r="A279" s="316"/>
      <c r="B279" s="486"/>
      <c r="C279" s="453"/>
      <c r="D279" s="305"/>
      <c r="E279" s="576"/>
      <c r="F279" s="305"/>
      <c r="G279" s="576"/>
      <c r="H279" s="79" t="s">
        <v>232</v>
      </c>
      <c r="I279" s="167" t="s">
        <v>68</v>
      </c>
      <c r="J279" s="495"/>
      <c r="K279" s="498"/>
      <c r="L279" s="453"/>
      <c r="M279" s="744"/>
      <c r="N279" s="328"/>
      <c r="O279" s="453"/>
      <c r="P279" s="78" t="s">
        <v>231</v>
      </c>
      <c r="Q279" s="77" t="s">
        <v>82</v>
      </c>
      <c r="R279" s="77">
        <f>+IFERROR(VLOOKUP(Q279,[16]DATOS!$E$2:$F$17,2,FALSE),"")</f>
        <v>15</v>
      </c>
      <c r="S279" s="546"/>
      <c r="T279" s="546"/>
      <c r="U279" s="546"/>
      <c r="V279" s="546"/>
      <c r="W279" s="546"/>
      <c r="X279" s="546"/>
      <c r="Y279" s="453"/>
      <c r="Z279" s="546"/>
      <c r="AA279" s="453"/>
      <c r="AB279" s="643"/>
      <c r="AC279" s="488"/>
      <c r="AD279" s="488"/>
      <c r="AE279" s="712"/>
      <c r="AF279" s="453"/>
      <c r="AG279" s="453"/>
      <c r="AH279" s="453"/>
      <c r="AI279" s="483"/>
      <c r="AJ279" s="443"/>
      <c r="AK279" s="444"/>
      <c r="AL279" s="444"/>
      <c r="AM279" s="308"/>
      <c r="AN279" s="558"/>
      <c r="AO279" s="572"/>
      <c r="AP279" s="310"/>
      <c r="AQ279" s="310"/>
      <c r="AR279" s="310"/>
      <c r="AS279" s="310"/>
      <c r="AT279" s="310"/>
      <c r="AU279" s="310"/>
      <c r="AV279" s="310"/>
      <c r="AW279" s="310"/>
      <c r="AX279" s="310"/>
      <c r="AY279" s="310"/>
      <c r="AZ279" s="357"/>
      <c r="BA279" s="363"/>
      <c r="BB279" s="359"/>
      <c r="BC279" s="359"/>
      <c r="BD279" s="359"/>
      <c r="BE279" s="571"/>
    </row>
    <row r="280" spans="1:57" ht="18.75" customHeight="1" thickBot="1">
      <c r="A280" s="316"/>
      <c r="B280" s="486"/>
      <c r="C280" s="453"/>
      <c r="D280" s="305"/>
      <c r="E280" s="576"/>
      <c r="F280" s="305"/>
      <c r="G280" s="576"/>
      <c r="H280" s="466" t="s">
        <v>230</v>
      </c>
      <c r="I280" s="167" t="s">
        <v>68</v>
      </c>
      <c r="J280" s="495"/>
      <c r="K280" s="498"/>
      <c r="L280" s="453"/>
      <c r="M280" s="744"/>
      <c r="N280" s="328"/>
      <c r="O280" s="453"/>
      <c r="P280" s="78" t="s">
        <v>229</v>
      </c>
      <c r="Q280" s="77" t="s">
        <v>85</v>
      </c>
      <c r="R280" s="77">
        <f>+IFERROR(VLOOKUP(Q280,[16]DATOS!$E$2:$F$17,2,FALSE),"")</f>
        <v>15</v>
      </c>
      <c r="S280" s="546"/>
      <c r="T280" s="546"/>
      <c r="U280" s="546"/>
      <c r="V280" s="546"/>
      <c r="W280" s="546"/>
      <c r="X280" s="546"/>
      <c r="Y280" s="453"/>
      <c r="Z280" s="546"/>
      <c r="AA280" s="453"/>
      <c r="AB280" s="643"/>
      <c r="AC280" s="488"/>
      <c r="AD280" s="488"/>
      <c r="AE280" s="712"/>
      <c r="AF280" s="453"/>
      <c r="AG280" s="453"/>
      <c r="AH280" s="453"/>
      <c r="AI280" s="483"/>
      <c r="AJ280" s="443"/>
      <c r="AK280" s="444"/>
      <c r="AL280" s="444"/>
      <c r="AM280" s="308"/>
      <c r="AN280" s="558"/>
      <c r="AO280" s="572"/>
      <c r="AP280" s="310"/>
      <c r="AQ280" s="310"/>
      <c r="AR280" s="310"/>
      <c r="AS280" s="310"/>
      <c r="AT280" s="310"/>
      <c r="AU280" s="310"/>
      <c r="AV280" s="310"/>
      <c r="AW280" s="310"/>
      <c r="AX280" s="310"/>
      <c r="AY280" s="310"/>
      <c r="AZ280" s="357"/>
      <c r="BA280" s="363"/>
      <c r="BB280" s="359"/>
      <c r="BC280" s="359"/>
      <c r="BD280" s="359"/>
      <c r="BE280" s="571"/>
    </row>
    <row r="281" spans="1:57" ht="45.75" customHeight="1" thickBot="1">
      <c r="A281" s="316"/>
      <c r="B281" s="486"/>
      <c r="C281" s="453"/>
      <c r="D281" s="305"/>
      <c r="E281" s="576"/>
      <c r="F281" s="305"/>
      <c r="G281" s="576"/>
      <c r="H281" s="466"/>
      <c r="I281" s="167" t="s">
        <v>68</v>
      </c>
      <c r="J281" s="495"/>
      <c r="K281" s="498"/>
      <c r="L281" s="453"/>
      <c r="M281" s="744"/>
      <c r="N281" s="328"/>
      <c r="O281" s="453"/>
      <c r="P281" s="78" t="s">
        <v>228</v>
      </c>
      <c r="Q281" s="77" t="s">
        <v>98</v>
      </c>
      <c r="R281" s="77">
        <f>+IFERROR(VLOOKUP(Q281,[16]DATOS!$E$2:$F$17,2,FALSE),"")</f>
        <v>15</v>
      </c>
      <c r="S281" s="546"/>
      <c r="T281" s="546"/>
      <c r="U281" s="546"/>
      <c r="V281" s="546"/>
      <c r="W281" s="546"/>
      <c r="X281" s="546"/>
      <c r="Y281" s="453"/>
      <c r="Z281" s="546"/>
      <c r="AA281" s="453"/>
      <c r="AB281" s="643"/>
      <c r="AC281" s="488"/>
      <c r="AD281" s="488"/>
      <c r="AE281" s="712"/>
      <c r="AF281" s="453"/>
      <c r="AG281" s="453"/>
      <c r="AH281" s="453"/>
      <c r="AI281" s="483"/>
      <c r="AJ281" s="443"/>
      <c r="AK281" s="444"/>
      <c r="AL281" s="444"/>
      <c r="AM281" s="308"/>
      <c r="AN281" s="558"/>
      <c r="AO281" s="572"/>
      <c r="AP281" s="310"/>
      <c r="AQ281" s="310"/>
      <c r="AR281" s="310"/>
      <c r="AS281" s="310"/>
      <c r="AT281" s="310"/>
      <c r="AU281" s="310"/>
      <c r="AV281" s="310"/>
      <c r="AW281" s="310"/>
      <c r="AX281" s="310"/>
      <c r="AY281" s="310"/>
      <c r="AZ281" s="357"/>
      <c r="BA281" s="363"/>
      <c r="BB281" s="359"/>
      <c r="BC281" s="359"/>
      <c r="BD281" s="359"/>
      <c r="BE281" s="571"/>
    </row>
    <row r="282" spans="1:57" ht="170.25" customHeight="1" thickBot="1">
      <c r="A282" s="316"/>
      <c r="B282" s="486"/>
      <c r="C282" s="453"/>
      <c r="D282" s="305"/>
      <c r="E282" s="576"/>
      <c r="F282" s="305"/>
      <c r="G282" s="576"/>
      <c r="H282" s="600" t="s">
        <v>227</v>
      </c>
      <c r="I282" s="167" t="s">
        <v>68</v>
      </c>
      <c r="J282" s="495"/>
      <c r="K282" s="498"/>
      <c r="L282" s="453"/>
      <c r="M282" s="744"/>
      <c r="N282" s="328"/>
      <c r="O282" s="453"/>
      <c r="P282" s="78" t="s">
        <v>226</v>
      </c>
      <c r="Q282" s="82" t="s">
        <v>87</v>
      </c>
      <c r="R282" s="77">
        <f>+IFERROR(VLOOKUP(Q282,[16]DATOS!$E$2:$F$17,2,FALSE),"")</f>
        <v>10</v>
      </c>
      <c r="S282" s="546"/>
      <c r="T282" s="546"/>
      <c r="U282" s="546"/>
      <c r="V282" s="546"/>
      <c r="W282" s="546"/>
      <c r="X282" s="546"/>
      <c r="Y282" s="453"/>
      <c r="Z282" s="546"/>
      <c r="AA282" s="453"/>
      <c r="AB282" s="643"/>
      <c r="AC282" s="488"/>
      <c r="AD282" s="488"/>
      <c r="AE282" s="712"/>
      <c r="AF282" s="453"/>
      <c r="AG282" s="453"/>
      <c r="AH282" s="453"/>
      <c r="AI282" s="483"/>
      <c r="AJ282" s="443"/>
      <c r="AK282" s="444"/>
      <c r="AL282" s="444"/>
      <c r="AM282" s="308"/>
      <c r="AN282" s="558"/>
      <c r="AO282" s="572"/>
      <c r="AP282" s="310"/>
      <c r="AQ282" s="310"/>
      <c r="AR282" s="310"/>
      <c r="AS282" s="310"/>
      <c r="AT282" s="310"/>
      <c r="AU282" s="310"/>
      <c r="AV282" s="310"/>
      <c r="AW282" s="310"/>
      <c r="AX282" s="310"/>
      <c r="AY282" s="310"/>
      <c r="AZ282" s="357"/>
      <c r="BA282" s="363"/>
      <c r="BB282" s="359"/>
      <c r="BC282" s="359"/>
      <c r="BD282" s="359"/>
      <c r="BE282" s="571"/>
    </row>
    <row r="283" spans="1:57" ht="59.25" customHeight="1" thickBot="1">
      <c r="A283" s="316"/>
      <c r="B283" s="486"/>
      <c r="C283" s="453"/>
      <c r="D283" s="305"/>
      <c r="E283" s="576"/>
      <c r="F283" s="305"/>
      <c r="G283" s="576"/>
      <c r="H283" s="601"/>
      <c r="I283" s="167" t="s">
        <v>68</v>
      </c>
      <c r="J283" s="495"/>
      <c r="K283" s="498"/>
      <c r="L283" s="453"/>
      <c r="M283" s="744"/>
      <c r="N283" s="576"/>
      <c r="O283" s="453"/>
      <c r="P283" s="588"/>
      <c r="Q283" s="588"/>
      <c r="R283" s="588"/>
      <c r="S283" s="546"/>
      <c r="T283" s="546"/>
      <c r="U283" s="546"/>
      <c r="V283" s="546"/>
      <c r="W283" s="546"/>
      <c r="X283" s="546"/>
      <c r="Y283" s="453"/>
      <c r="Z283" s="546"/>
      <c r="AA283" s="453"/>
      <c r="AB283" s="643"/>
      <c r="AC283" s="488"/>
      <c r="AD283" s="488"/>
      <c r="AE283" s="712"/>
      <c r="AF283" s="453"/>
      <c r="AG283" s="453"/>
      <c r="AH283" s="453"/>
      <c r="AI283" s="558"/>
      <c r="AJ283" s="619" t="s">
        <v>526</v>
      </c>
      <c r="AK283" s="639" t="s">
        <v>297</v>
      </c>
      <c r="AL283" s="639" t="s">
        <v>257</v>
      </c>
      <c r="AM283" s="590" t="s">
        <v>256</v>
      </c>
      <c r="AN283" s="558"/>
      <c r="AO283" s="572"/>
      <c r="AP283" s="310"/>
      <c r="AQ283" s="310"/>
      <c r="AR283" s="310"/>
      <c r="AS283" s="310"/>
      <c r="AT283" s="310"/>
      <c r="AU283" s="310"/>
      <c r="AV283" s="310"/>
      <c r="AW283" s="310"/>
      <c r="AX283" s="310"/>
      <c r="AY283" s="310"/>
      <c r="AZ283" s="357"/>
      <c r="BA283" s="363"/>
      <c r="BB283" s="359"/>
      <c r="BC283" s="359"/>
      <c r="BD283" s="359"/>
      <c r="BE283" s="571"/>
    </row>
    <row r="284" spans="1:57" ht="18.75" customHeight="1" thickBot="1">
      <c r="A284" s="316"/>
      <c r="B284" s="486"/>
      <c r="C284" s="453"/>
      <c r="D284" s="305"/>
      <c r="E284" s="576"/>
      <c r="F284" s="305"/>
      <c r="G284" s="576"/>
      <c r="H284" s="466" t="s">
        <v>225</v>
      </c>
      <c r="I284" s="167" t="s">
        <v>68</v>
      </c>
      <c r="J284" s="495"/>
      <c r="K284" s="498"/>
      <c r="L284" s="453"/>
      <c r="M284" s="744"/>
      <c r="N284" s="576"/>
      <c r="O284" s="453"/>
      <c r="P284" s="546"/>
      <c r="Q284" s="546"/>
      <c r="R284" s="546"/>
      <c r="S284" s="546"/>
      <c r="T284" s="546"/>
      <c r="U284" s="546"/>
      <c r="V284" s="546"/>
      <c r="W284" s="546"/>
      <c r="X284" s="546"/>
      <c r="Y284" s="453"/>
      <c r="Z284" s="546"/>
      <c r="AA284" s="453"/>
      <c r="AB284" s="643"/>
      <c r="AC284" s="488"/>
      <c r="AD284" s="488"/>
      <c r="AE284" s="712"/>
      <c r="AF284" s="453"/>
      <c r="AG284" s="453"/>
      <c r="AH284" s="453"/>
      <c r="AI284" s="558"/>
      <c r="AJ284" s="620"/>
      <c r="AK284" s="640"/>
      <c r="AL284" s="640"/>
      <c r="AM284" s="453"/>
      <c r="AN284" s="558"/>
      <c r="AO284" s="572"/>
      <c r="AP284" s="310"/>
      <c r="AQ284" s="310"/>
      <c r="AR284" s="310"/>
      <c r="AS284" s="310"/>
      <c r="AT284" s="310"/>
      <c r="AU284" s="310"/>
      <c r="AV284" s="310"/>
      <c r="AW284" s="310"/>
      <c r="AX284" s="310"/>
      <c r="AY284" s="310"/>
      <c r="AZ284" s="357"/>
      <c r="BA284" s="363"/>
      <c r="BB284" s="359"/>
      <c r="BC284" s="359"/>
      <c r="BD284" s="359"/>
      <c r="BE284" s="571"/>
    </row>
    <row r="285" spans="1:57" ht="9.75" customHeight="1" thickBot="1">
      <c r="A285" s="316"/>
      <c r="B285" s="486"/>
      <c r="C285" s="453"/>
      <c r="D285" s="305"/>
      <c r="E285" s="576"/>
      <c r="F285" s="305"/>
      <c r="G285" s="576"/>
      <c r="H285" s="466"/>
      <c r="I285" s="167" t="s">
        <v>68</v>
      </c>
      <c r="J285" s="495"/>
      <c r="K285" s="498"/>
      <c r="L285" s="453"/>
      <c r="M285" s="744"/>
      <c r="N285" s="576"/>
      <c r="O285" s="453"/>
      <c r="P285" s="546"/>
      <c r="Q285" s="546"/>
      <c r="R285" s="546"/>
      <c r="S285" s="546"/>
      <c r="T285" s="546"/>
      <c r="U285" s="546"/>
      <c r="V285" s="546"/>
      <c r="W285" s="546"/>
      <c r="X285" s="546"/>
      <c r="Y285" s="453"/>
      <c r="Z285" s="546"/>
      <c r="AA285" s="453"/>
      <c r="AB285" s="643"/>
      <c r="AC285" s="488"/>
      <c r="AD285" s="488"/>
      <c r="AE285" s="712"/>
      <c r="AF285" s="453"/>
      <c r="AG285" s="453"/>
      <c r="AH285" s="453"/>
      <c r="AI285" s="558"/>
      <c r="AJ285" s="620"/>
      <c r="AK285" s="640"/>
      <c r="AL285" s="640"/>
      <c r="AM285" s="453"/>
      <c r="AN285" s="558"/>
      <c r="AO285" s="572"/>
      <c r="AP285" s="310"/>
      <c r="AQ285" s="310"/>
      <c r="AR285" s="310"/>
      <c r="AS285" s="310"/>
      <c r="AT285" s="310"/>
      <c r="AU285" s="310"/>
      <c r="AV285" s="310"/>
      <c r="AW285" s="310"/>
      <c r="AX285" s="310"/>
      <c r="AY285" s="310"/>
      <c r="AZ285" s="357"/>
      <c r="BA285" s="363"/>
      <c r="BB285" s="359"/>
      <c r="BC285" s="359"/>
      <c r="BD285" s="359"/>
      <c r="BE285" s="571"/>
    </row>
    <row r="286" spans="1:57" ht="18.75" customHeight="1" thickBot="1">
      <c r="A286" s="316"/>
      <c r="B286" s="486"/>
      <c r="C286" s="453"/>
      <c r="D286" s="305"/>
      <c r="E286" s="576"/>
      <c r="F286" s="305"/>
      <c r="G286" s="576"/>
      <c r="H286" s="466" t="s">
        <v>224</v>
      </c>
      <c r="I286" s="167" t="s">
        <v>68</v>
      </c>
      <c r="J286" s="495"/>
      <c r="K286" s="498"/>
      <c r="L286" s="453"/>
      <c r="M286" s="744"/>
      <c r="N286" s="576"/>
      <c r="O286" s="453"/>
      <c r="P286" s="546"/>
      <c r="Q286" s="546"/>
      <c r="R286" s="546"/>
      <c r="S286" s="546"/>
      <c r="T286" s="546"/>
      <c r="U286" s="546"/>
      <c r="V286" s="546"/>
      <c r="W286" s="546"/>
      <c r="X286" s="546"/>
      <c r="Y286" s="453"/>
      <c r="Z286" s="546"/>
      <c r="AA286" s="453"/>
      <c r="AB286" s="643"/>
      <c r="AC286" s="488"/>
      <c r="AD286" s="488"/>
      <c r="AE286" s="712"/>
      <c r="AF286" s="453"/>
      <c r="AG286" s="453"/>
      <c r="AH286" s="453"/>
      <c r="AI286" s="558"/>
      <c r="AJ286" s="620"/>
      <c r="AK286" s="640"/>
      <c r="AL286" s="640"/>
      <c r="AM286" s="453"/>
      <c r="AN286" s="558"/>
      <c r="AO286" s="572"/>
      <c r="AP286" s="310"/>
      <c r="AQ286" s="310"/>
      <c r="AR286" s="310"/>
      <c r="AS286" s="310"/>
      <c r="AT286" s="310"/>
      <c r="AU286" s="310"/>
      <c r="AV286" s="310"/>
      <c r="AW286" s="310"/>
      <c r="AX286" s="310"/>
      <c r="AY286" s="310"/>
      <c r="AZ286" s="357"/>
      <c r="BA286" s="363"/>
      <c r="BB286" s="359"/>
      <c r="BC286" s="359"/>
      <c r="BD286" s="359"/>
      <c r="BE286" s="571"/>
    </row>
    <row r="287" spans="1:57" ht="12.75" customHeight="1" thickBot="1">
      <c r="A287" s="316"/>
      <c r="B287" s="486"/>
      <c r="C287" s="453"/>
      <c r="D287" s="305"/>
      <c r="E287" s="576"/>
      <c r="F287" s="305"/>
      <c r="G287" s="576"/>
      <c r="H287" s="466"/>
      <c r="I287" s="167" t="s">
        <v>68</v>
      </c>
      <c r="J287" s="495"/>
      <c r="K287" s="498"/>
      <c r="L287" s="453"/>
      <c r="M287" s="744"/>
      <c r="N287" s="576"/>
      <c r="O287" s="453"/>
      <c r="P287" s="546"/>
      <c r="Q287" s="546"/>
      <c r="R287" s="546"/>
      <c r="S287" s="546"/>
      <c r="T287" s="546"/>
      <c r="U287" s="546"/>
      <c r="V287" s="546"/>
      <c r="W287" s="546"/>
      <c r="X287" s="546"/>
      <c r="Y287" s="453"/>
      <c r="Z287" s="546"/>
      <c r="AA287" s="453"/>
      <c r="AB287" s="643"/>
      <c r="AC287" s="488"/>
      <c r="AD287" s="488"/>
      <c r="AE287" s="712"/>
      <c r="AF287" s="453"/>
      <c r="AG287" s="453"/>
      <c r="AH287" s="453"/>
      <c r="AI287" s="558"/>
      <c r="AJ287" s="620"/>
      <c r="AK287" s="640"/>
      <c r="AL287" s="640"/>
      <c r="AM287" s="453"/>
      <c r="AN287" s="558"/>
      <c r="AO287" s="572"/>
      <c r="AP287" s="310"/>
      <c r="AQ287" s="310"/>
      <c r="AR287" s="310"/>
      <c r="AS287" s="310"/>
      <c r="AT287" s="310"/>
      <c r="AU287" s="310"/>
      <c r="AV287" s="310"/>
      <c r="AW287" s="310"/>
      <c r="AX287" s="310"/>
      <c r="AY287" s="310"/>
      <c r="AZ287" s="357"/>
      <c r="BA287" s="363"/>
      <c r="BB287" s="359"/>
      <c r="BC287" s="359"/>
      <c r="BD287" s="359"/>
      <c r="BE287" s="571"/>
    </row>
    <row r="288" spans="1:57" ht="18.75" customHeight="1" thickBot="1">
      <c r="A288" s="316"/>
      <c r="B288" s="486"/>
      <c r="C288" s="453"/>
      <c r="D288" s="305"/>
      <c r="E288" s="576"/>
      <c r="F288" s="305"/>
      <c r="G288" s="576"/>
      <c r="H288" s="466" t="s">
        <v>223</v>
      </c>
      <c r="I288" s="167" t="s">
        <v>68</v>
      </c>
      <c r="J288" s="495"/>
      <c r="K288" s="498"/>
      <c r="L288" s="453"/>
      <c r="M288" s="744"/>
      <c r="N288" s="576"/>
      <c r="O288" s="453"/>
      <c r="P288" s="546"/>
      <c r="Q288" s="546"/>
      <c r="R288" s="546"/>
      <c r="S288" s="546"/>
      <c r="T288" s="546"/>
      <c r="U288" s="546"/>
      <c r="V288" s="546"/>
      <c r="W288" s="546"/>
      <c r="X288" s="546"/>
      <c r="Y288" s="453"/>
      <c r="Z288" s="546"/>
      <c r="AA288" s="453"/>
      <c r="AB288" s="643"/>
      <c r="AC288" s="488"/>
      <c r="AD288" s="488"/>
      <c r="AE288" s="712"/>
      <c r="AF288" s="453"/>
      <c r="AG288" s="453"/>
      <c r="AH288" s="453"/>
      <c r="AI288" s="558"/>
      <c r="AJ288" s="620"/>
      <c r="AK288" s="640"/>
      <c r="AL288" s="640"/>
      <c r="AM288" s="453"/>
      <c r="AN288" s="558"/>
      <c r="AO288" s="572"/>
      <c r="AP288" s="310"/>
      <c r="AQ288" s="310"/>
      <c r="AR288" s="310"/>
      <c r="AS288" s="310"/>
      <c r="AT288" s="310"/>
      <c r="AU288" s="310"/>
      <c r="AV288" s="310"/>
      <c r="AW288" s="310"/>
      <c r="AX288" s="310"/>
      <c r="AY288" s="310"/>
      <c r="AZ288" s="357"/>
      <c r="BA288" s="363"/>
      <c r="BB288" s="359"/>
      <c r="BC288" s="359"/>
      <c r="BD288" s="359"/>
      <c r="BE288" s="571"/>
    </row>
    <row r="289" spans="1:57" ht="12.75" customHeight="1" thickBot="1">
      <c r="A289" s="316"/>
      <c r="B289" s="486"/>
      <c r="C289" s="453"/>
      <c r="D289" s="305"/>
      <c r="E289" s="576"/>
      <c r="F289" s="305"/>
      <c r="G289" s="576"/>
      <c r="H289" s="466"/>
      <c r="I289" s="167" t="s">
        <v>68</v>
      </c>
      <c r="J289" s="495"/>
      <c r="K289" s="498"/>
      <c r="L289" s="453"/>
      <c r="M289" s="744"/>
      <c r="N289" s="576"/>
      <c r="O289" s="453"/>
      <c r="P289" s="546"/>
      <c r="Q289" s="546"/>
      <c r="R289" s="546"/>
      <c r="S289" s="546"/>
      <c r="T289" s="546"/>
      <c r="U289" s="546"/>
      <c r="V289" s="546"/>
      <c r="W289" s="546"/>
      <c r="X289" s="546"/>
      <c r="Y289" s="453"/>
      <c r="Z289" s="546"/>
      <c r="AA289" s="453"/>
      <c r="AB289" s="643"/>
      <c r="AC289" s="488"/>
      <c r="AD289" s="488"/>
      <c r="AE289" s="712"/>
      <c r="AF289" s="453"/>
      <c r="AG289" s="453"/>
      <c r="AH289" s="453"/>
      <c r="AI289" s="558"/>
      <c r="AJ289" s="620"/>
      <c r="AK289" s="640"/>
      <c r="AL289" s="640"/>
      <c r="AM289" s="453"/>
      <c r="AN289" s="558"/>
      <c r="AO289" s="572"/>
      <c r="AP289" s="310"/>
      <c r="AQ289" s="310"/>
      <c r="AR289" s="310"/>
      <c r="AS289" s="310"/>
      <c r="AT289" s="310"/>
      <c r="AU289" s="310"/>
      <c r="AV289" s="310"/>
      <c r="AW289" s="310"/>
      <c r="AX289" s="310"/>
      <c r="AY289" s="310"/>
      <c r="AZ289" s="357"/>
      <c r="BA289" s="363"/>
      <c r="BB289" s="359"/>
      <c r="BC289" s="359"/>
      <c r="BD289" s="359"/>
      <c r="BE289" s="571"/>
    </row>
    <row r="290" spans="1:57" ht="14.25" customHeight="1" thickBot="1">
      <c r="A290" s="316"/>
      <c r="B290" s="486"/>
      <c r="C290" s="453"/>
      <c r="D290" s="305"/>
      <c r="E290" s="576"/>
      <c r="F290" s="305"/>
      <c r="G290" s="576"/>
      <c r="H290" s="600" t="s">
        <v>222</v>
      </c>
      <c r="I290" s="167" t="s">
        <v>68</v>
      </c>
      <c r="J290" s="495"/>
      <c r="K290" s="498"/>
      <c r="L290" s="453"/>
      <c r="M290" s="744"/>
      <c r="N290" s="576"/>
      <c r="O290" s="453"/>
      <c r="P290" s="546"/>
      <c r="Q290" s="546"/>
      <c r="R290" s="546"/>
      <c r="S290" s="546"/>
      <c r="T290" s="546"/>
      <c r="U290" s="546"/>
      <c r="V290" s="546"/>
      <c r="W290" s="546"/>
      <c r="X290" s="546"/>
      <c r="Y290" s="453"/>
      <c r="Z290" s="546"/>
      <c r="AA290" s="453"/>
      <c r="AB290" s="643"/>
      <c r="AC290" s="488"/>
      <c r="AD290" s="488"/>
      <c r="AE290" s="712"/>
      <c r="AF290" s="453"/>
      <c r="AG290" s="453"/>
      <c r="AH290" s="453"/>
      <c r="AI290" s="558"/>
      <c r="AJ290" s="620"/>
      <c r="AK290" s="640"/>
      <c r="AL290" s="640"/>
      <c r="AM290" s="453"/>
      <c r="AN290" s="558"/>
      <c r="AO290" s="572"/>
      <c r="AP290" s="310"/>
      <c r="AQ290" s="310"/>
      <c r="AR290" s="310"/>
      <c r="AS290" s="310"/>
      <c r="AT290" s="310"/>
      <c r="AU290" s="310"/>
      <c r="AV290" s="310"/>
      <c r="AW290" s="310"/>
      <c r="AX290" s="310"/>
      <c r="AY290" s="310"/>
      <c r="AZ290" s="357"/>
      <c r="BA290" s="363"/>
      <c r="BB290" s="359"/>
      <c r="BC290" s="359"/>
      <c r="BD290" s="359"/>
      <c r="BE290" s="571"/>
    </row>
    <row r="291" spans="1:57" ht="13.5" customHeight="1" thickBot="1">
      <c r="A291" s="316"/>
      <c r="B291" s="486"/>
      <c r="C291" s="453"/>
      <c r="D291" s="305"/>
      <c r="E291" s="576"/>
      <c r="F291" s="305"/>
      <c r="G291" s="576"/>
      <c r="H291" s="601"/>
      <c r="I291" s="167" t="s">
        <v>68</v>
      </c>
      <c r="J291" s="495"/>
      <c r="K291" s="498"/>
      <c r="L291" s="453"/>
      <c r="M291" s="744"/>
      <c r="N291" s="576"/>
      <c r="O291" s="453"/>
      <c r="P291" s="546"/>
      <c r="Q291" s="546"/>
      <c r="R291" s="546"/>
      <c r="S291" s="546"/>
      <c r="T291" s="546"/>
      <c r="U291" s="546"/>
      <c r="V291" s="546"/>
      <c r="W291" s="546"/>
      <c r="X291" s="546"/>
      <c r="Y291" s="453"/>
      <c r="Z291" s="546"/>
      <c r="AA291" s="453"/>
      <c r="AB291" s="643"/>
      <c r="AC291" s="488"/>
      <c r="AD291" s="488"/>
      <c r="AE291" s="712"/>
      <c r="AF291" s="453"/>
      <c r="AG291" s="453"/>
      <c r="AH291" s="453"/>
      <c r="AI291" s="558"/>
      <c r="AJ291" s="620"/>
      <c r="AK291" s="640"/>
      <c r="AL291" s="640"/>
      <c r="AM291" s="453"/>
      <c r="AN291" s="558"/>
      <c r="AO291" s="572"/>
      <c r="AP291" s="310"/>
      <c r="AQ291" s="310"/>
      <c r="AR291" s="310"/>
      <c r="AS291" s="310"/>
      <c r="AT291" s="310"/>
      <c r="AU291" s="310"/>
      <c r="AV291" s="310"/>
      <c r="AW291" s="310"/>
      <c r="AX291" s="310"/>
      <c r="AY291" s="310"/>
      <c r="AZ291" s="357"/>
      <c r="BA291" s="363"/>
      <c r="BB291" s="359"/>
      <c r="BC291" s="359"/>
      <c r="BD291" s="359"/>
      <c r="BE291" s="571"/>
    </row>
    <row r="292" spans="1:57" ht="18.75" customHeight="1" thickBot="1">
      <c r="A292" s="316"/>
      <c r="B292" s="486"/>
      <c r="C292" s="453"/>
      <c r="D292" s="305"/>
      <c r="E292" s="576"/>
      <c r="F292" s="305"/>
      <c r="G292" s="576"/>
      <c r="H292" s="622" t="s">
        <v>221</v>
      </c>
      <c r="I292" s="167" t="s">
        <v>68</v>
      </c>
      <c r="J292" s="495"/>
      <c r="K292" s="498"/>
      <c r="L292" s="453"/>
      <c r="M292" s="744"/>
      <c r="N292" s="576"/>
      <c r="O292" s="453"/>
      <c r="P292" s="546"/>
      <c r="Q292" s="546"/>
      <c r="R292" s="546"/>
      <c r="S292" s="546"/>
      <c r="T292" s="546"/>
      <c r="U292" s="546"/>
      <c r="V292" s="546"/>
      <c r="W292" s="546"/>
      <c r="X292" s="546"/>
      <c r="Y292" s="453"/>
      <c r="Z292" s="546"/>
      <c r="AA292" s="453"/>
      <c r="AB292" s="643"/>
      <c r="AC292" s="488"/>
      <c r="AD292" s="488"/>
      <c r="AE292" s="712"/>
      <c r="AF292" s="453"/>
      <c r="AG292" s="453"/>
      <c r="AH292" s="453"/>
      <c r="AI292" s="558"/>
      <c r="AJ292" s="620"/>
      <c r="AK292" s="640"/>
      <c r="AL292" s="640"/>
      <c r="AM292" s="453"/>
      <c r="AN292" s="558"/>
      <c r="AO292" s="572"/>
      <c r="AP292" s="310"/>
      <c r="AQ292" s="310"/>
      <c r="AR292" s="310"/>
      <c r="AS292" s="310"/>
      <c r="AT292" s="310"/>
      <c r="AU292" s="310"/>
      <c r="AV292" s="310"/>
      <c r="AW292" s="310"/>
      <c r="AX292" s="310"/>
      <c r="AY292" s="310"/>
      <c r="AZ292" s="357"/>
      <c r="BA292" s="363"/>
      <c r="BB292" s="359"/>
      <c r="BC292" s="359"/>
      <c r="BD292" s="359"/>
      <c r="BE292" s="571"/>
    </row>
    <row r="293" spans="1:57" ht="15.75" customHeight="1" thickBot="1">
      <c r="A293" s="317"/>
      <c r="B293" s="732"/>
      <c r="C293" s="500"/>
      <c r="D293" s="306"/>
      <c r="E293" s="577"/>
      <c r="F293" s="306"/>
      <c r="G293" s="577"/>
      <c r="H293" s="623"/>
      <c r="I293" s="167" t="s">
        <v>68</v>
      </c>
      <c r="J293" s="603"/>
      <c r="K293" s="605"/>
      <c r="L293" s="453"/>
      <c r="M293" s="745"/>
      <c r="N293" s="577"/>
      <c r="O293" s="500"/>
      <c r="P293" s="589"/>
      <c r="Q293" s="589"/>
      <c r="R293" s="589"/>
      <c r="S293" s="589"/>
      <c r="T293" s="589"/>
      <c r="U293" s="589"/>
      <c r="V293" s="589"/>
      <c r="W293" s="589"/>
      <c r="X293" s="589"/>
      <c r="Y293" s="500"/>
      <c r="Z293" s="589"/>
      <c r="AA293" s="500"/>
      <c r="AB293" s="644"/>
      <c r="AC293" s="488"/>
      <c r="AD293" s="488"/>
      <c r="AE293" s="713"/>
      <c r="AF293" s="500"/>
      <c r="AG293" s="500"/>
      <c r="AH293" s="453"/>
      <c r="AI293" s="559"/>
      <c r="AJ293" s="621"/>
      <c r="AK293" s="641"/>
      <c r="AL293" s="641"/>
      <c r="AM293" s="500"/>
      <c r="AN293" s="559"/>
      <c r="AO293" s="573"/>
      <c r="AP293" s="311"/>
      <c r="AQ293" s="311"/>
      <c r="AR293" s="311"/>
      <c r="AS293" s="311"/>
      <c r="AT293" s="311"/>
      <c r="AU293" s="311"/>
      <c r="AV293" s="311"/>
      <c r="AW293" s="311"/>
      <c r="AX293" s="311"/>
      <c r="AY293" s="311"/>
      <c r="AZ293" s="364"/>
      <c r="BA293" s="365"/>
      <c r="BB293" s="366"/>
      <c r="BC293" s="366"/>
      <c r="BD293" s="366"/>
      <c r="BE293" s="574"/>
    </row>
    <row r="294" spans="1:57" ht="46.5" customHeight="1" thickBot="1">
      <c r="A294" s="766">
        <v>10</v>
      </c>
      <c r="B294" s="916" t="s">
        <v>569</v>
      </c>
      <c r="C294" s="453" t="s">
        <v>355</v>
      </c>
      <c r="D294" s="304" t="s">
        <v>32</v>
      </c>
      <c r="E294" s="453" t="s">
        <v>354</v>
      </c>
      <c r="F294" s="767" t="s">
        <v>353</v>
      </c>
      <c r="G294" s="672" t="s">
        <v>100</v>
      </c>
      <c r="H294" s="117" t="s">
        <v>252</v>
      </c>
      <c r="I294" s="167" t="s">
        <v>68</v>
      </c>
      <c r="J294" s="602">
        <f>COUNTIF(I294:I319,[3]DATOS!$D$24)</f>
        <v>26</v>
      </c>
      <c r="K294" s="498" t="str">
        <f>+IF(AND(J294&lt;6,J294&gt;0),"Moderado",IF(AND(J294&lt;12,J294&gt;5),"Mayor",IF(AND(J294&lt;20,J294&gt;11),"Catastrófico","Responda las Preguntas de Impacto")))</f>
        <v>Responda las Preguntas de Impacto</v>
      </c>
      <c r="L294" s="452"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743"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773" t="s">
        <v>352</v>
      </c>
      <c r="O294" s="454" t="s">
        <v>65</v>
      </c>
      <c r="P294" s="81" t="s">
        <v>237</v>
      </c>
      <c r="Q294" s="77" t="s">
        <v>76</v>
      </c>
      <c r="R294" s="81">
        <f>+IFERROR(VLOOKUP(Q294,[17]DATOS!$E$2:$F$17,2,FALSE),"")</f>
        <v>15</v>
      </c>
      <c r="S294" s="547">
        <f>SUM(R294:R301)</f>
        <v>100</v>
      </c>
      <c r="T294" s="547" t="str">
        <f>+IF(AND(S294&lt;=100,S294&gt;=96),"Fuerte",IF(AND(S294&lt;=95,S294&gt;=86),"Moderado",IF(AND(S294&lt;=85,J294&gt;=0),"Débil"," ")))</f>
        <v>Fuerte</v>
      </c>
      <c r="U294" s="547" t="s">
        <v>90</v>
      </c>
      <c r="V294" s="547"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547">
        <f>IF(V294="Fuerte",100,IF(V294="Moderado",50,IF(V294="Débil",0)))</f>
        <v>100</v>
      </c>
      <c r="X294" s="546">
        <f>AVERAGE(W294:W319)</f>
        <v>100</v>
      </c>
      <c r="Y294" s="761" t="s">
        <v>349</v>
      </c>
      <c r="Z294" s="768" t="s">
        <v>249</v>
      </c>
      <c r="AA294" s="770" t="s">
        <v>351</v>
      </c>
      <c r="AB294" s="643" t="str">
        <f>+IF(X294=100,"Fuerte",IF(AND(X294&lt;=99,X294&gt;=50),"Moderado",IF(X294&lt;50,"Débil"," ")))</f>
        <v>Fuerte</v>
      </c>
      <c r="AC294" s="488" t="s">
        <v>95</v>
      </c>
      <c r="AD294" s="488" t="s">
        <v>95</v>
      </c>
      <c r="AE294" s="772"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53"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53" t="str">
        <f>K294</f>
        <v>Responda las Preguntas de Impacto</v>
      </c>
      <c r="AH294" s="452"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564"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755" t="s">
        <v>525</v>
      </c>
      <c r="AK294" s="459">
        <v>43466</v>
      </c>
      <c r="AL294" s="459">
        <v>43830</v>
      </c>
      <c r="AM294" s="763" t="s">
        <v>349</v>
      </c>
      <c r="AN294" s="764" t="s">
        <v>524</v>
      </c>
      <c r="AO294" s="584"/>
      <c r="AP294" s="545"/>
      <c r="AQ294" s="545"/>
      <c r="AR294" s="545"/>
      <c r="AS294" s="545"/>
      <c r="AT294" s="545"/>
      <c r="AU294" s="545"/>
      <c r="AV294" s="545"/>
      <c r="AW294" s="545"/>
      <c r="AX294" s="545"/>
      <c r="AY294" s="545"/>
      <c r="AZ294" s="548"/>
      <c r="BA294" s="551"/>
      <c r="BB294" s="578"/>
      <c r="BC294" s="578"/>
      <c r="BD294" s="578"/>
      <c r="BE294" s="581"/>
    </row>
    <row r="295" spans="1:57" ht="30" customHeight="1" thickBot="1">
      <c r="A295" s="316"/>
      <c r="B295" s="486"/>
      <c r="C295" s="453"/>
      <c r="D295" s="305"/>
      <c r="E295" s="453"/>
      <c r="F295" s="305"/>
      <c r="G295" s="576"/>
      <c r="H295" s="79" t="s">
        <v>245</v>
      </c>
      <c r="I295" s="167" t="s">
        <v>68</v>
      </c>
      <c r="J295" s="495"/>
      <c r="K295" s="498"/>
      <c r="L295" s="453"/>
      <c r="M295" s="744"/>
      <c r="N295" s="328"/>
      <c r="O295" s="308"/>
      <c r="P295" s="82" t="s">
        <v>235</v>
      </c>
      <c r="Q295" s="77" t="s">
        <v>78</v>
      </c>
      <c r="R295" s="82">
        <f>+IFERROR(VLOOKUP(Q295,[17]DATOS!$E$2:$F$17,2,FALSE),"")</f>
        <v>15</v>
      </c>
      <c r="S295" s="310"/>
      <c r="T295" s="310"/>
      <c r="U295" s="310"/>
      <c r="V295" s="310"/>
      <c r="W295" s="310"/>
      <c r="X295" s="546"/>
      <c r="Y295" s="768"/>
      <c r="Z295" s="768"/>
      <c r="AA295" s="770"/>
      <c r="AB295" s="643"/>
      <c r="AC295" s="488"/>
      <c r="AD295" s="488"/>
      <c r="AE295" s="712"/>
      <c r="AF295" s="453"/>
      <c r="AG295" s="453"/>
      <c r="AH295" s="453"/>
      <c r="AI295" s="483"/>
      <c r="AJ295" s="756"/>
      <c r="AK295" s="459"/>
      <c r="AL295" s="459"/>
      <c r="AM295" s="763"/>
      <c r="AN295" s="765"/>
      <c r="AO295" s="585"/>
      <c r="AP295" s="546"/>
      <c r="AQ295" s="546"/>
      <c r="AR295" s="546"/>
      <c r="AS295" s="546"/>
      <c r="AT295" s="546"/>
      <c r="AU295" s="546"/>
      <c r="AV295" s="546"/>
      <c r="AW295" s="546"/>
      <c r="AX295" s="546"/>
      <c r="AY295" s="546"/>
      <c r="AZ295" s="549"/>
      <c r="BA295" s="552"/>
      <c r="BB295" s="579"/>
      <c r="BC295" s="579"/>
      <c r="BD295" s="579"/>
      <c r="BE295" s="582"/>
    </row>
    <row r="296" spans="1:57" ht="30" customHeight="1" thickBot="1">
      <c r="A296" s="316"/>
      <c r="B296" s="486"/>
      <c r="C296" s="453"/>
      <c r="D296" s="305"/>
      <c r="E296" s="453"/>
      <c r="F296" s="305"/>
      <c r="G296" s="576"/>
      <c r="H296" s="79" t="s">
        <v>244</v>
      </c>
      <c r="I296" s="167" t="s">
        <v>68</v>
      </c>
      <c r="J296" s="495"/>
      <c r="K296" s="498"/>
      <c r="L296" s="453"/>
      <c r="M296" s="744"/>
      <c r="N296" s="328"/>
      <c r="O296" s="308"/>
      <c r="P296" s="82" t="s">
        <v>233</v>
      </c>
      <c r="Q296" s="77" t="s">
        <v>80</v>
      </c>
      <c r="R296" s="82">
        <f>+IFERROR(VLOOKUP(Q296,[17]DATOS!$E$2:$F$17,2,FALSE),"")</f>
        <v>15</v>
      </c>
      <c r="S296" s="310"/>
      <c r="T296" s="310"/>
      <c r="U296" s="310"/>
      <c r="V296" s="310"/>
      <c r="W296" s="310"/>
      <c r="X296" s="546"/>
      <c r="Y296" s="768"/>
      <c r="Z296" s="768"/>
      <c r="AA296" s="770"/>
      <c r="AB296" s="643"/>
      <c r="AC296" s="488"/>
      <c r="AD296" s="488"/>
      <c r="AE296" s="712"/>
      <c r="AF296" s="453"/>
      <c r="AG296" s="453"/>
      <c r="AH296" s="453"/>
      <c r="AI296" s="483"/>
      <c r="AJ296" s="756"/>
      <c r="AK296" s="459"/>
      <c r="AL296" s="459"/>
      <c r="AM296" s="763"/>
      <c r="AN296" s="765"/>
      <c r="AO296" s="585"/>
      <c r="AP296" s="546"/>
      <c r="AQ296" s="546"/>
      <c r="AR296" s="546"/>
      <c r="AS296" s="546"/>
      <c r="AT296" s="546"/>
      <c r="AU296" s="546"/>
      <c r="AV296" s="546"/>
      <c r="AW296" s="546"/>
      <c r="AX296" s="546"/>
      <c r="AY296" s="546"/>
      <c r="AZ296" s="549"/>
      <c r="BA296" s="552"/>
      <c r="BB296" s="579"/>
      <c r="BC296" s="579"/>
      <c r="BD296" s="579"/>
      <c r="BE296" s="582"/>
    </row>
    <row r="297" spans="1:57" ht="30" customHeight="1" thickBot="1">
      <c r="A297" s="316"/>
      <c r="B297" s="486"/>
      <c r="C297" s="453"/>
      <c r="D297" s="305"/>
      <c r="E297" s="453"/>
      <c r="F297" s="305"/>
      <c r="G297" s="576"/>
      <c r="H297" s="79" t="s">
        <v>243</v>
      </c>
      <c r="I297" s="167" t="s">
        <v>68</v>
      </c>
      <c r="J297" s="495"/>
      <c r="K297" s="498"/>
      <c r="L297" s="453"/>
      <c r="M297" s="744"/>
      <c r="N297" s="328"/>
      <c r="O297" s="308"/>
      <c r="P297" s="82" t="s">
        <v>231</v>
      </c>
      <c r="Q297" s="77" t="s">
        <v>82</v>
      </c>
      <c r="R297" s="82">
        <f>+IFERROR(VLOOKUP(Q297,[17]DATOS!$E$2:$F$17,2,FALSE),"")</f>
        <v>15</v>
      </c>
      <c r="S297" s="310"/>
      <c r="T297" s="310"/>
      <c r="U297" s="310"/>
      <c r="V297" s="310"/>
      <c r="W297" s="310"/>
      <c r="X297" s="546"/>
      <c r="Y297" s="768"/>
      <c r="Z297" s="768"/>
      <c r="AA297" s="770"/>
      <c r="AB297" s="643"/>
      <c r="AC297" s="488"/>
      <c r="AD297" s="488"/>
      <c r="AE297" s="712"/>
      <c r="AF297" s="453"/>
      <c r="AG297" s="453"/>
      <c r="AH297" s="453"/>
      <c r="AI297" s="483"/>
      <c r="AJ297" s="756"/>
      <c r="AK297" s="459"/>
      <c r="AL297" s="459"/>
      <c r="AM297" s="763"/>
      <c r="AN297" s="765"/>
      <c r="AO297" s="585"/>
      <c r="AP297" s="546"/>
      <c r="AQ297" s="546"/>
      <c r="AR297" s="546"/>
      <c r="AS297" s="546"/>
      <c r="AT297" s="546"/>
      <c r="AU297" s="546"/>
      <c r="AV297" s="546"/>
      <c r="AW297" s="546"/>
      <c r="AX297" s="546"/>
      <c r="AY297" s="546"/>
      <c r="AZ297" s="549"/>
      <c r="BA297" s="552"/>
      <c r="BB297" s="579"/>
      <c r="BC297" s="579"/>
      <c r="BD297" s="579"/>
      <c r="BE297" s="582"/>
    </row>
    <row r="298" spans="1:57" ht="30" customHeight="1" thickBot="1">
      <c r="A298" s="316"/>
      <c r="B298" s="486"/>
      <c r="C298" s="453"/>
      <c r="D298" s="305"/>
      <c r="E298" s="453"/>
      <c r="F298" s="305"/>
      <c r="G298" s="576"/>
      <c r="H298" s="79" t="s">
        <v>242</v>
      </c>
      <c r="I298" s="167" t="s">
        <v>68</v>
      </c>
      <c r="J298" s="495"/>
      <c r="K298" s="498"/>
      <c r="L298" s="453"/>
      <c r="M298" s="744"/>
      <c r="N298" s="328"/>
      <c r="O298" s="308"/>
      <c r="P298" s="82" t="s">
        <v>229</v>
      </c>
      <c r="Q298" s="77" t="s">
        <v>85</v>
      </c>
      <c r="R298" s="82">
        <f>+IFERROR(VLOOKUP(Q298,[17]DATOS!$E$2:$F$17,2,FALSE),"")</f>
        <v>15</v>
      </c>
      <c r="S298" s="310"/>
      <c r="T298" s="310"/>
      <c r="U298" s="310"/>
      <c r="V298" s="310"/>
      <c r="W298" s="310"/>
      <c r="X298" s="546"/>
      <c r="Y298" s="768"/>
      <c r="Z298" s="768"/>
      <c r="AA298" s="770"/>
      <c r="AB298" s="643"/>
      <c r="AC298" s="488"/>
      <c r="AD298" s="488"/>
      <c r="AE298" s="712"/>
      <c r="AF298" s="453"/>
      <c r="AG298" s="453"/>
      <c r="AH298" s="453"/>
      <c r="AI298" s="483"/>
      <c r="AJ298" s="756"/>
      <c r="AK298" s="459"/>
      <c r="AL298" s="459"/>
      <c r="AM298" s="763"/>
      <c r="AN298" s="765"/>
      <c r="AO298" s="585"/>
      <c r="AP298" s="546"/>
      <c r="AQ298" s="546"/>
      <c r="AR298" s="546"/>
      <c r="AS298" s="546"/>
      <c r="AT298" s="546"/>
      <c r="AU298" s="546"/>
      <c r="AV298" s="546"/>
      <c r="AW298" s="546"/>
      <c r="AX298" s="546"/>
      <c r="AY298" s="546"/>
      <c r="AZ298" s="549"/>
      <c r="BA298" s="552"/>
      <c r="BB298" s="579"/>
      <c r="BC298" s="579"/>
      <c r="BD298" s="579"/>
      <c r="BE298" s="582"/>
    </row>
    <row r="299" spans="1:57" ht="30" customHeight="1" thickBot="1">
      <c r="A299" s="316"/>
      <c r="B299" s="486"/>
      <c r="C299" s="453"/>
      <c r="D299" s="305"/>
      <c r="E299" s="453"/>
      <c r="F299" s="305"/>
      <c r="G299" s="576"/>
      <c r="H299" s="79" t="s">
        <v>241</v>
      </c>
      <c r="I299" s="167" t="s">
        <v>68</v>
      </c>
      <c r="J299" s="495"/>
      <c r="K299" s="498"/>
      <c r="L299" s="453"/>
      <c r="M299" s="744"/>
      <c r="N299" s="328"/>
      <c r="O299" s="308"/>
      <c r="P299" s="83" t="s">
        <v>228</v>
      </c>
      <c r="Q299" s="77" t="s">
        <v>98</v>
      </c>
      <c r="R299" s="82">
        <f>+IFERROR(VLOOKUP(Q299,[17]DATOS!$E$2:$F$17,2,FALSE),"")</f>
        <v>15</v>
      </c>
      <c r="S299" s="310"/>
      <c r="T299" s="310"/>
      <c r="U299" s="310"/>
      <c r="V299" s="310"/>
      <c r="W299" s="310"/>
      <c r="X299" s="546"/>
      <c r="Y299" s="768"/>
      <c r="Z299" s="768"/>
      <c r="AA299" s="770"/>
      <c r="AB299" s="643"/>
      <c r="AC299" s="488"/>
      <c r="AD299" s="488"/>
      <c r="AE299" s="712"/>
      <c r="AF299" s="453"/>
      <c r="AG299" s="453"/>
      <c r="AH299" s="453"/>
      <c r="AI299" s="483"/>
      <c r="AJ299" s="756"/>
      <c r="AK299" s="459"/>
      <c r="AL299" s="459"/>
      <c r="AM299" s="763"/>
      <c r="AN299" s="765"/>
      <c r="AO299" s="585"/>
      <c r="AP299" s="546"/>
      <c r="AQ299" s="546"/>
      <c r="AR299" s="546"/>
      <c r="AS299" s="546"/>
      <c r="AT299" s="546"/>
      <c r="AU299" s="546"/>
      <c r="AV299" s="546"/>
      <c r="AW299" s="546"/>
      <c r="AX299" s="546"/>
      <c r="AY299" s="546"/>
      <c r="AZ299" s="549"/>
      <c r="BA299" s="552"/>
      <c r="BB299" s="579"/>
      <c r="BC299" s="579"/>
      <c r="BD299" s="579"/>
      <c r="BE299" s="582"/>
    </row>
    <row r="300" spans="1:57" ht="30" customHeight="1" thickBot="1">
      <c r="A300" s="316"/>
      <c r="B300" s="486"/>
      <c r="C300" s="453"/>
      <c r="D300" s="305"/>
      <c r="E300" s="453"/>
      <c r="F300" s="305"/>
      <c r="G300" s="576"/>
      <c r="H300" s="79" t="s">
        <v>240</v>
      </c>
      <c r="I300" s="167" t="s">
        <v>68</v>
      </c>
      <c r="J300" s="495"/>
      <c r="K300" s="498"/>
      <c r="L300" s="453"/>
      <c r="M300" s="744"/>
      <c r="N300" s="328"/>
      <c r="O300" s="308"/>
      <c r="P300" s="82" t="s">
        <v>226</v>
      </c>
      <c r="Q300" s="82" t="s">
        <v>87</v>
      </c>
      <c r="R300" s="82">
        <f>+IFERROR(VLOOKUP(Q300,[17]DATOS!$E$2:$F$17,2,FALSE),"")</f>
        <v>10</v>
      </c>
      <c r="S300" s="310"/>
      <c r="T300" s="310"/>
      <c r="U300" s="310"/>
      <c r="V300" s="310"/>
      <c r="W300" s="310"/>
      <c r="X300" s="546"/>
      <c r="Y300" s="768"/>
      <c r="Z300" s="768"/>
      <c r="AA300" s="770"/>
      <c r="AB300" s="643"/>
      <c r="AC300" s="488"/>
      <c r="AD300" s="488"/>
      <c r="AE300" s="712"/>
      <c r="AF300" s="453"/>
      <c r="AG300" s="453"/>
      <c r="AH300" s="453"/>
      <c r="AI300" s="483"/>
      <c r="AJ300" s="756"/>
      <c r="AK300" s="459"/>
      <c r="AL300" s="459"/>
      <c r="AM300" s="763"/>
      <c r="AN300" s="765"/>
      <c r="AO300" s="585"/>
      <c r="AP300" s="546"/>
      <c r="AQ300" s="546"/>
      <c r="AR300" s="546"/>
      <c r="AS300" s="546"/>
      <c r="AT300" s="546"/>
      <c r="AU300" s="546"/>
      <c r="AV300" s="546"/>
      <c r="AW300" s="546"/>
      <c r="AX300" s="546"/>
      <c r="AY300" s="546"/>
      <c r="AZ300" s="549"/>
      <c r="BA300" s="552"/>
      <c r="BB300" s="579"/>
      <c r="BC300" s="579"/>
      <c r="BD300" s="579"/>
      <c r="BE300" s="582"/>
    </row>
    <row r="301" spans="1:57" ht="72" customHeight="1" thickBot="1">
      <c r="A301" s="316"/>
      <c r="B301" s="486"/>
      <c r="C301" s="453"/>
      <c r="D301" s="305"/>
      <c r="E301" s="454"/>
      <c r="F301" s="305"/>
      <c r="G301" s="576"/>
      <c r="H301" s="79" t="s">
        <v>239</v>
      </c>
      <c r="I301" s="167" t="s">
        <v>68</v>
      </c>
      <c r="J301" s="495"/>
      <c r="K301" s="498"/>
      <c r="L301" s="453"/>
      <c r="M301" s="744"/>
      <c r="N301" s="328"/>
      <c r="O301" s="590"/>
      <c r="P301" s="78"/>
      <c r="Q301" s="83"/>
      <c r="R301" s="83"/>
      <c r="S301" s="310"/>
      <c r="T301" s="310"/>
      <c r="U301" s="310"/>
      <c r="V301" s="310"/>
      <c r="W301" s="310"/>
      <c r="X301" s="546"/>
      <c r="Y301" s="769"/>
      <c r="Z301" s="769"/>
      <c r="AA301" s="771"/>
      <c r="AB301" s="643"/>
      <c r="AC301" s="488"/>
      <c r="AD301" s="488"/>
      <c r="AE301" s="712"/>
      <c r="AF301" s="453"/>
      <c r="AG301" s="453"/>
      <c r="AH301" s="453"/>
      <c r="AI301" s="483"/>
      <c r="AJ301" s="756"/>
      <c r="AK301" s="460"/>
      <c r="AL301" s="460"/>
      <c r="AM301" s="755"/>
      <c r="AN301" s="765"/>
      <c r="AO301" s="586"/>
      <c r="AP301" s="547"/>
      <c r="AQ301" s="547"/>
      <c r="AR301" s="547"/>
      <c r="AS301" s="547"/>
      <c r="AT301" s="547"/>
      <c r="AU301" s="547"/>
      <c r="AV301" s="547"/>
      <c r="AW301" s="547"/>
      <c r="AX301" s="547"/>
      <c r="AY301" s="547"/>
      <c r="AZ301" s="550"/>
      <c r="BA301" s="553"/>
      <c r="BB301" s="580"/>
      <c r="BC301" s="580"/>
      <c r="BD301" s="580"/>
      <c r="BE301" s="583"/>
    </row>
    <row r="302" spans="1:57" ht="30" customHeight="1" thickBot="1">
      <c r="A302" s="316"/>
      <c r="B302" s="486"/>
      <c r="C302" s="453"/>
      <c r="D302" s="305"/>
      <c r="E302" s="575"/>
      <c r="F302" s="305"/>
      <c r="G302" s="576"/>
      <c r="H302" s="79" t="s">
        <v>238</v>
      </c>
      <c r="I302" s="167" t="s">
        <v>68</v>
      </c>
      <c r="J302" s="495"/>
      <c r="K302" s="498"/>
      <c r="L302" s="453"/>
      <c r="M302" s="744"/>
      <c r="N302" s="328"/>
      <c r="O302" s="308"/>
      <c r="P302" s="82" t="s">
        <v>237</v>
      </c>
      <c r="Q302" s="77" t="s">
        <v>76</v>
      </c>
      <c r="R302" s="82">
        <f>+IFERROR(VLOOKUP(Q302,[17]DATOS!$E$2:$F$17,2,FALSE),"")</f>
        <v>15</v>
      </c>
      <c r="S302" s="546">
        <f>SUM(R302:R311)</f>
        <v>100</v>
      </c>
      <c r="T302" s="588" t="str">
        <f>+IF(AND(S302&lt;=100,S302&gt;=96),"Fuerte",IF(AND(S302&lt;=95,S302&gt;=86),"Moderado",IF(AND(S302&lt;=85,J302&gt;=0),"Débil"," ")))</f>
        <v>Fuerte</v>
      </c>
      <c r="U302" s="588" t="s">
        <v>90</v>
      </c>
      <c r="V302" s="588"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588"/>
      <c r="X302" s="546"/>
      <c r="Y302" s="590"/>
      <c r="Z302" s="645"/>
      <c r="AA302" s="590"/>
      <c r="AB302" s="643"/>
      <c r="AC302" s="488"/>
      <c r="AD302" s="488"/>
      <c r="AE302" s="712"/>
      <c r="AF302" s="453"/>
      <c r="AG302" s="453"/>
      <c r="AH302" s="453"/>
      <c r="AI302" s="483"/>
      <c r="AJ302" s="443"/>
      <c r="AK302" s="444"/>
      <c r="AL302" s="444"/>
      <c r="AM302" s="308"/>
      <c r="AN302" s="765"/>
      <c r="AO302" s="572"/>
      <c r="AP302" s="310"/>
      <c r="AQ302" s="310"/>
      <c r="AR302" s="310"/>
      <c r="AS302" s="310"/>
      <c r="AT302" s="310"/>
      <c r="AU302" s="310"/>
      <c r="AV302" s="310"/>
      <c r="AW302" s="310"/>
      <c r="AX302" s="310"/>
      <c r="AY302" s="310"/>
      <c r="AZ302" s="357"/>
      <c r="BA302" s="363"/>
      <c r="BB302" s="359"/>
      <c r="BC302" s="359"/>
      <c r="BD302" s="359"/>
      <c r="BE302" s="571"/>
    </row>
    <row r="303" spans="1:57" ht="30" customHeight="1" thickBot="1">
      <c r="A303" s="316"/>
      <c r="B303" s="486"/>
      <c r="C303" s="453"/>
      <c r="D303" s="305"/>
      <c r="E303" s="576"/>
      <c r="F303" s="305"/>
      <c r="G303" s="576"/>
      <c r="H303" s="79" t="s">
        <v>236</v>
      </c>
      <c r="I303" s="167" t="s">
        <v>68</v>
      </c>
      <c r="J303" s="495"/>
      <c r="K303" s="498"/>
      <c r="L303" s="453"/>
      <c r="M303" s="744"/>
      <c r="N303" s="328"/>
      <c r="O303" s="308"/>
      <c r="P303" s="82" t="s">
        <v>235</v>
      </c>
      <c r="Q303" s="77" t="s">
        <v>78</v>
      </c>
      <c r="R303" s="82">
        <f>+IFERROR(VLOOKUP(Q303,[17]DATOS!$E$2:$F$17,2,FALSE),"")</f>
        <v>15</v>
      </c>
      <c r="S303" s="546"/>
      <c r="T303" s="546"/>
      <c r="U303" s="546"/>
      <c r="V303" s="546"/>
      <c r="W303" s="546"/>
      <c r="X303" s="546"/>
      <c r="Y303" s="453"/>
      <c r="Z303" s="546"/>
      <c r="AA303" s="453"/>
      <c r="AB303" s="643"/>
      <c r="AC303" s="488"/>
      <c r="AD303" s="488"/>
      <c r="AE303" s="712"/>
      <c r="AF303" s="453"/>
      <c r="AG303" s="453"/>
      <c r="AH303" s="453"/>
      <c r="AI303" s="483"/>
      <c r="AJ303" s="443"/>
      <c r="AK303" s="444"/>
      <c r="AL303" s="444"/>
      <c r="AM303" s="308"/>
      <c r="AN303" s="765"/>
      <c r="AO303" s="572"/>
      <c r="AP303" s="310"/>
      <c r="AQ303" s="310"/>
      <c r="AR303" s="310"/>
      <c r="AS303" s="310"/>
      <c r="AT303" s="310"/>
      <c r="AU303" s="310"/>
      <c r="AV303" s="310"/>
      <c r="AW303" s="310"/>
      <c r="AX303" s="310"/>
      <c r="AY303" s="310"/>
      <c r="AZ303" s="357"/>
      <c r="BA303" s="363"/>
      <c r="BB303" s="359"/>
      <c r="BC303" s="359"/>
      <c r="BD303" s="359"/>
      <c r="BE303" s="571"/>
    </row>
    <row r="304" spans="1:57" ht="30" customHeight="1" thickBot="1">
      <c r="A304" s="316"/>
      <c r="B304" s="486"/>
      <c r="C304" s="453"/>
      <c r="D304" s="305"/>
      <c r="E304" s="576"/>
      <c r="F304" s="305"/>
      <c r="G304" s="576"/>
      <c r="H304" s="79" t="s">
        <v>234</v>
      </c>
      <c r="I304" s="167" t="s">
        <v>68</v>
      </c>
      <c r="J304" s="495"/>
      <c r="K304" s="498"/>
      <c r="L304" s="453"/>
      <c r="M304" s="744"/>
      <c r="N304" s="328"/>
      <c r="O304" s="308"/>
      <c r="P304" s="82" t="s">
        <v>233</v>
      </c>
      <c r="Q304" s="77" t="s">
        <v>80</v>
      </c>
      <c r="R304" s="82">
        <f>+IFERROR(VLOOKUP(Q304,[17]DATOS!$E$2:$F$17,2,FALSE),"")</f>
        <v>15</v>
      </c>
      <c r="S304" s="546"/>
      <c r="T304" s="546"/>
      <c r="U304" s="546"/>
      <c r="V304" s="546"/>
      <c r="W304" s="546"/>
      <c r="X304" s="546"/>
      <c r="Y304" s="453"/>
      <c r="Z304" s="546"/>
      <c r="AA304" s="453"/>
      <c r="AB304" s="643"/>
      <c r="AC304" s="488"/>
      <c r="AD304" s="488"/>
      <c r="AE304" s="712"/>
      <c r="AF304" s="453"/>
      <c r="AG304" s="453"/>
      <c r="AH304" s="453"/>
      <c r="AI304" s="483"/>
      <c r="AJ304" s="443"/>
      <c r="AK304" s="444"/>
      <c r="AL304" s="444"/>
      <c r="AM304" s="308"/>
      <c r="AN304" s="765"/>
      <c r="AO304" s="572"/>
      <c r="AP304" s="310"/>
      <c r="AQ304" s="310"/>
      <c r="AR304" s="310"/>
      <c r="AS304" s="310"/>
      <c r="AT304" s="310"/>
      <c r="AU304" s="310"/>
      <c r="AV304" s="310"/>
      <c r="AW304" s="310"/>
      <c r="AX304" s="310"/>
      <c r="AY304" s="310"/>
      <c r="AZ304" s="357"/>
      <c r="BA304" s="363"/>
      <c r="BB304" s="359"/>
      <c r="BC304" s="359"/>
      <c r="BD304" s="359"/>
      <c r="BE304" s="571"/>
    </row>
    <row r="305" spans="1:57" ht="30" customHeight="1" thickBot="1">
      <c r="A305" s="316"/>
      <c r="B305" s="486"/>
      <c r="C305" s="453"/>
      <c r="D305" s="305"/>
      <c r="E305" s="576"/>
      <c r="F305" s="305"/>
      <c r="G305" s="576"/>
      <c r="H305" s="79" t="s">
        <v>232</v>
      </c>
      <c r="I305" s="167" t="s">
        <v>68</v>
      </c>
      <c r="J305" s="495"/>
      <c r="K305" s="498"/>
      <c r="L305" s="453"/>
      <c r="M305" s="744"/>
      <c r="N305" s="328"/>
      <c r="O305" s="308"/>
      <c r="P305" s="82" t="s">
        <v>231</v>
      </c>
      <c r="Q305" s="77" t="s">
        <v>82</v>
      </c>
      <c r="R305" s="82">
        <f>+IFERROR(VLOOKUP(Q305,[17]DATOS!$E$2:$F$17,2,FALSE),"")</f>
        <v>15</v>
      </c>
      <c r="S305" s="546"/>
      <c r="T305" s="546"/>
      <c r="U305" s="546"/>
      <c r="V305" s="546"/>
      <c r="W305" s="546"/>
      <c r="X305" s="546"/>
      <c r="Y305" s="453"/>
      <c r="Z305" s="546"/>
      <c r="AA305" s="453"/>
      <c r="AB305" s="643"/>
      <c r="AC305" s="488"/>
      <c r="AD305" s="488"/>
      <c r="AE305" s="712"/>
      <c r="AF305" s="453"/>
      <c r="AG305" s="453"/>
      <c r="AH305" s="453"/>
      <c r="AI305" s="483"/>
      <c r="AJ305" s="443"/>
      <c r="AK305" s="444"/>
      <c r="AL305" s="444"/>
      <c r="AM305" s="308"/>
      <c r="AN305" s="765"/>
      <c r="AO305" s="572"/>
      <c r="AP305" s="310"/>
      <c r="AQ305" s="310"/>
      <c r="AR305" s="310"/>
      <c r="AS305" s="310"/>
      <c r="AT305" s="310"/>
      <c r="AU305" s="310"/>
      <c r="AV305" s="310"/>
      <c r="AW305" s="310"/>
      <c r="AX305" s="310"/>
      <c r="AY305" s="310"/>
      <c r="AZ305" s="357"/>
      <c r="BA305" s="363"/>
      <c r="BB305" s="359"/>
      <c r="BC305" s="359"/>
      <c r="BD305" s="359"/>
      <c r="BE305" s="571"/>
    </row>
    <row r="306" spans="1:57" ht="18.75" customHeight="1" thickBot="1">
      <c r="A306" s="316"/>
      <c r="B306" s="486"/>
      <c r="C306" s="453"/>
      <c r="D306" s="305"/>
      <c r="E306" s="576"/>
      <c r="F306" s="305"/>
      <c r="G306" s="576"/>
      <c r="H306" s="466" t="s">
        <v>230</v>
      </c>
      <c r="I306" s="167" t="s">
        <v>68</v>
      </c>
      <c r="J306" s="495"/>
      <c r="K306" s="498"/>
      <c r="L306" s="453"/>
      <c r="M306" s="744"/>
      <c r="N306" s="328"/>
      <c r="O306" s="308"/>
      <c r="P306" s="82" t="s">
        <v>229</v>
      </c>
      <c r="Q306" s="77" t="s">
        <v>85</v>
      </c>
      <c r="R306" s="82">
        <f>+IFERROR(VLOOKUP(Q306,[17]DATOS!$E$2:$F$17,2,FALSE),"")</f>
        <v>15</v>
      </c>
      <c r="S306" s="546"/>
      <c r="T306" s="546"/>
      <c r="U306" s="546"/>
      <c r="V306" s="546"/>
      <c r="W306" s="546"/>
      <c r="X306" s="546"/>
      <c r="Y306" s="453"/>
      <c r="Z306" s="546"/>
      <c r="AA306" s="453"/>
      <c r="AB306" s="643"/>
      <c r="AC306" s="488"/>
      <c r="AD306" s="488"/>
      <c r="AE306" s="712"/>
      <c r="AF306" s="453"/>
      <c r="AG306" s="453"/>
      <c r="AH306" s="453"/>
      <c r="AI306" s="483"/>
      <c r="AJ306" s="443"/>
      <c r="AK306" s="444"/>
      <c r="AL306" s="444"/>
      <c r="AM306" s="308"/>
      <c r="AN306" s="765"/>
      <c r="AO306" s="572"/>
      <c r="AP306" s="310"/>
      <c r="AQ306" s="310"/>
      <c r="AR306" s="310"/>
      <c r="AS306" s="310"/>
      <c r="AT306" s="310"/>
      <c r="AU306" s="310"/>
      <c r="AV306" s="310"/>
      <c r="AW306" s="310"/>
      <c r="AX306" s="310"/>
      <c r="AY306" s="310"/>
      <c r="AZ306" s="357"/>
      <c r="BA306" s="363"/>
      <c r="BB306" s="359"/>
      <c r="BC306" s="359"/>
      <c r="BD306" s="359"/>
      <c r="BE306" s="571"/>
    </row>
    <row r="307" spans="1:57" ht="40.5" customHeight="1" thickBot="1">
      <c r="A307" s="316"/>
      <c r="B307" s="486"/>
      <c r="C307" s="453"/>
      <c r="D307" s="305"/>
      <c r="E307" s="576"/>
      <c r="F307" s="305"/>
      <c r="G307" s="576"/>
      <c r="H307" s="466"/>
      <c r="I307" s="167" t="s">
        <v>68</v>
      </c>
      <c r="J307" s="495"/>
      <c r="K307" s="498"/>
      <c r="L307" s="453"/>
      <c r="M307" s="744"/>
      <c r="N307" s="328"/>
      <c r="O307" s="308"/>
      <c r="P307" s="82" t="s">
        <v>228</v>
      </c>
      <c r="Q307" s="77" t="s">
        <v>98</v>
      </c>
      <c r="R307" s="82">
        <f>+IFERROR(VLOOKUP(Q307,[17]DATOS!$E$2:$F$17,2,FALSE),"")</f>
        <v>15</v>
      </c>
      <c r="S307" s="546"/>
      <c r="T307" s="546"/>
      <c r="U307" s="546"/>
      <c r="V307" s="546"/>
      <c r="W307" s="546"/>
      <c r="X307" s="546"/>
      <c r="Y307" s="453"/>
      <c r="Z307" s="546"/>
      <c r="AA307" s="453"/>
      <c r="AB307" s="643"/>
      <c r="AC307" s="488"/>
      <c r="AD307" s="488"/>
      <c r="AE307" s="712"/>
      <c r="AF307" s="453"/>
      <c r="AG307" s="453"/>
      <c r="AH307" s="453"/>
      <c r="AI307" s="483"/>
      <c r="AJ307" s="443"/>
      <c r="AK307" s="444"/>
      <c r="AL307" s="444"/>
      <c r="AM307" s="308"/>
      <c r="AN307" s="765"/>
      <c r="AO307" s="572"/>
      <c r="AP307" s="310"/>
      <c r="AQ307" s="310"/>
      <c r="AR307" s="310"/>
      <c r="AS307" s="310"/>
      <c r="AT307" s="310"/>
      <c r="AU307" s="310"/>
      <c r="AV307" s="310"/>
      <c r="AW307" s="310"/>
      <c r="AX307" s="310"/>
      <c r="AY307" s="310"/>
      <c r="AZ307" s="357"/>
      <c r="BA307" s="363"/>
      <c r="BB307" s="359"/>
      <c r="BC307" s="359"/>
      <c r="BD307" s="359"/>
      <c r="BE307" s="571"/>
    </row>
    <row r="308" spans="1:57" ht="27.75" hidden="1" customHeight="1">
      <c r="A308" s="316"/>
      <c r="B308" s="486"/>
      <c r="C308" s="453"/>
      <c r="D308" s="305"/>
      <c r="E308" s="576"/>
      <c r="F308" s="305"/>
      <c r="G308" s="576"/>
      <c r="H308" s="600" t="s">
        <v>227</v>
      </c>
      <c r="I308" s="167" t="s">
        <v>68</v>
      </c>
      <c r="J308" s="495"/>
      <c r="K308" s="498"/>
      <c r="L308" s="453"/>
      <c r="M308" s="744"/>
      <c r="N308" s="328"/>
      <c r="O308" s="308"/>
      <c r="P308" s="82" t="s">
        <v>226</v>
      </c>
      <c r="Q308" s="82" t="s">
        <v>87</v>
      </c>
      <c r="R308" s="82">
        <f>+IFERROR(VLOOKUP(Q308,[17]DATOS!$E$2:$F$17,2,FALSE),"")</f>
        <v>10</v>
      </c>
      <c r="S308" s="546"/>
      <c r="T308" s="546"/>
      <c r="U308" s="546"/>
      <c r="V308" s="546"/>
      <c r="W308" s="546"/>
      <c r="X308" s="546"/>
      <c r="Y308" s="453"/>
      <c r="Z308" s="546"/>
      <c r="AA308" s="453"/>
      <c r="AB308" s="643"/>
      <c r="AC308" s="488"/>
      <c r="AD308" s="488"/>
      <c r="AE308" s="712"/>
      <c r="AF308" s="453"/>
      <c r="AG308" s="453"/>
      <c r="AH308" s="453"/>
      <c r="AI308" s="483"/>
      <c r="AJ308" s="443"/>
      <c r="AK308" s="444"/>
      <c r="AL308" s="444"/>
      <c r="AM308" s="308"/>
      <c r="AN308" s="765"/>
      <c r="AO308" s="572"/>
      <c r="AP308" s="310"/>
      <c r="AQ308" s="310"/>
      <c r="AR308" s="310"/>
      <c r="AS308" s="310"/>
      <c r="AT308" s="310"/>
      <c r="AU308" s="310"/>
      <c r="AV308" s="310"/>
      <c r="AW308" s="310"/>
      <c r="AX308" s="310"/>
      <c r="AY308" s="310"/>
      <c r="AZ308" s="357"/>
      <c r="BA308" s="363"/>
      <c r="BB308" s="359"/>
      <c r="BC308" s="359"/>
      <c r="BD308" s="359"/>
      <c r="BE308" s="571"/>
    </row>
    <row r="309" spans="1:57" ht="26.25" hidden="1" customHeight="1">
      <c r="A309" s="316"/>
      <c r="B309" s="486"/>
      <c r="C309" s="453"/>
      <c r="D309" s="305"/>
      <c r="E309" s="576"/>
      <c r="F309" s="305"/>
      <c r="G309" s="576"/>
      <c r="H309" s="601"/>
      <c r="I309" s="167" t="s">
        <v>68</v>
      </c>
      <c r="J309" s="495"/>
      <c r="K309" s="498"/>
      <c r="L309" s="453"/>
      <c r="M309" s="744"/>
      <c r="N309" s="576"/>
      <c r="O309" s="308"/>
      <c r="P309" s="310"/>
      <c r="Q309" s="310"/>
      <c r="R309" s="310"/>
      <c r="S309" s="546"/>
      <c r="T309" s="546"/>
      <c r="U309" s="546"/>
      <c r="V309" s="546"/>
      <c r="W309" s="546"/>
      <c r="X309" s="546"/>
      <c r="Y309" s="453"/>
      <c r="Z309" s="546"/>
      <c r="AA309" s="453"/>
      <c r="AB309" s="643"/>
      <c r="AC309" s="488"/>
      <c r="AD309" s="488"/>
      <c r="AE309" s="712"/>
      <c r="AF309" s="453"/>
      <c r="AG309" s="453"/>
      <c r="AH309" s="453"/>
      <c r="AI309" s="558"/>
      <c r="AJ309" s="757" t="s">
        <v>350</v>
      </c>
      <c r="AK309" s="639" t="s">
        <v>258</v>
      </c>
      <c r="AL309" s="639" t="s">
        <v>257</v>
      </c>
      <c r="AM309" s="760" t="s">
        <v>349</v>
      </c>
      <c r="AN309" s="765"/>
      <c r="AO309" s="572"/>
      <c r="AP309" s="310"/>
      <c r="AQ309" s="310"/>
      <c r="AR309" s="310"/>
      <c r="AS309" s="310"/>
      <c r="AT309" s="310"/>
      <c r="AU309" s="310"/>
      <c r="AV309" s="310"/>
      <c r="AW309" s="310"/>
      <c r="AX309" s="310"/>
      <c r="AY309" s="310"/>
      <c r="AZ309" s="357"/>
      <c r="BA309" s="363"/>
      <c r="BB309" s="359"/>
      <c r="BC309" s="359"/>
      <c r="BD309" s="359"/>
      <c r="BE309" s="571"/>
    </row>
    <row r="310" spans="1:57" ht="18.75" hidden="1" customHeight="1">
      <c r="A310" s="316"/>
      <c r="B310" s="486"/>
      <c r="C310" s="453"/>
      <c r="D310" s="305"/>
      <c r="E310" s="576"/>
      <c r="F310" s="305"/>
      <c r="G310" s="576"/>
      <c r="H310" s="466" t="s">
        <v>225</v>
      </c>
      <c r="I310" s="167" t="s">
        <v>68</v>
      </c>
      <c r="J310" s="495"/>
      <c r="K310" s="498"/>
      <c r="L310" s="453"/>
      <c r="M310" s="744"/>
      <c r="N310" s="576"/>
      <c r="O310" s="308"/>
      <c r="P310" s="310"/>
      <c r="Q310" s="310"/>
      <c r="R310" s="310"/>
      <c r="S310" s="546"/>
      <c r="T310" s="546"/>
      <c r="U310" s="546"/>
      <c r="V310" s="546"/>
      <c r="W310" s="546"/>
      <c r="X310" s="546"/>
      <c r="Y310" s="453"/>
      <c r="Z310" s="546"/>
      <c r="AA310" s="453"/>
      <c r="AB310" s="643"/>
      <c r="AC310" s="488"/>
      <c r="AD310" s="488"/>
      <c r="AE310" s="712"/>
      <c r="AF310" s="453"/>
      <c r="AG310" s="453"/>
      <c r="AH310" s="453"/>
      <c r="AI310" s="558"/>
      <c r="AJ310" s="758"/>
      <c r="AK310" s="640"/>
      <c r="AL310" s="640"/>
      <c r="AM310" s="761"/>
      <c r="AN310" s="765"/>
      <c r="AO310" s="572"/>
      <c r="AP310" s="310"/>
      <c r="AQ310" s="310"/>
      <c r="AR310" s="310"/>
      <c r="AS310" s="310"/>
      <c r="AT310" s="310"/>
      <c r="AU310" s="310"/>
      <c r="AV310" s="310"/>
      <c r="AW310" s="310"/>
      <c r="AX310" s="310"/>
      <c r="AY310" s="310"/>
      <c r="AZ310" s="357"/>
      <c r="BA310" s="363"/>
      <c r="BB310" s="359"/>
      <c r="BC310" s="359"/>
      <c r="BD310" s="359"/>
      <c r="BE310" s="571"/>
    </row>
    <row r="311" spans="1:57" ht="9.75" hidden="1" customHeight="1">
      <c r="A311" s="316"/>
      <c r="B311" s="486"/>
      <c r="C311" s="453"/>
      <c r="D311" s="305"/>
      <c r="E311" s="576"/>
      <c r="F311" s="305"/>
      <c r="G311" s="576"/>
      <c r="H311" s="466"/>
      <c r="I311" s="167" t="s">
        <v>68</v>
      </c>
      <c r="J311" s="495"/>
      <c r="K311" s="498"/>
      <c r="L311" s="453"/>
      <c r="M311" s="744"/>
      <c r="N311" s="576"/>
      <c r="O311" s="308"/>
      <c r="P311" s="310"/>
      <c r="Q311" s="310"/>
      <c r="R311" s="310"/>
      <c r="S311" s="546"/>
      <c r="T311" s="546"/>
      <c r="U311" s="546"/>
      <c r="V311" s="546"/>
      <c r="W311" s="546"/>
      <c r="X311" s="546"/>
      <c r="Y311" s="453"/>
      <c r="Z311" s="546"/>
      <c r="AA311" s="453"/>
      <c r="AB311" s="643"/>
      <c r="AC311" s="488"/>
      <c r="AD311" s="488"/>
      <c r="AE311" s="712"/>
      <c r="AF311" s="453"/>
      <c r="AG311" s="453"/>
      <c r="AH311" s="453"/>
      <c r="AI311" s="558"/>
      <c r="AJ311" s="758"/>
      <c r="AK311" s="640"/>
      <c r="AL311" s="640"/>
      <c r="AM311" s="761"/>
      <c r="AN311" s="765"/>
      <c r="AO311" s="572"/>
      <c r="AP311" s="310"/>
      <c r="AQ311" s="310"/>
      <c r="AR311" s="310"/>
      <c r="AS311" s="310"/>
      <c r="AT311" s="310"/>
      <c r="AU311" s="310"/>
      <c r="AV311" s="310"/>
      <c r="AW311" s="310"/>
      <c r="AX311" s="310"/>
      <c r="AY311" s="310"/>
      <c r="AZ311" s="357"/>
      <c r="BA311" s="363"/>
      <c r="BB311" s="359"/>
      <c r="BC311" s="359"/>
      <c r="BD311" s="359"/>
      <c r="BE311" s="571"/>
    </row>
    <row r="312" spans="1:57" ht="18.75" customHeight="1" thickBot="1">
      <c r="A312" s="316"/>
      <c r="B312" s="486"/>
      <c r="C312" s="453"/>
      <c r="D312" s="305"/>
      <c r="E312" s="576"/>
      <c r="F312" s="305"/>
      <c r="G312" s="576"/>
      <c r="H312" s="466" t="s">
        <v>224</v>
      </c>
      <c r="I312" s="167" t="s">
        <v>68</v>
      </c>
      <c r="J312" s="495"/>
      <c r="K312" s="498"/>
      <c r="L312" s="453"/>
      <c r="M312" s="744"/>
      <c r="N312" s="576"/>
      <c r="O312" s="308"/>
      <c r="P312" s="310"/>
      <c r="Q312" s="310"/>
      <c r="R312" s="310"/>
      <c r="S312" s="546"/>
      <c r="T312" s="546"/>
      <c r="U312" s="546"/>
      <c r="V312" s="546"/>
      <c r="W312" s="546"/>
      <c r="X312" s="546"/>
      <c r="Y312" s="453"/>
      <c r="Z312" s="546"/>
      <c r="AA312" s="453"/>
      <c r="AB312" s="643"/>
      <c r="AC312" s="488"/>
      <c r="AD312" s="488"/>
      <c r="AE312" s="712"/>
      <c r="AF312" s="453"/>
      <c r="AG312" s="453"/>
      <c r="AH312" s="453"/>
      <c r="AI312" s="558"/>
      <c r="AJ312" s="758"/>
      <c r="AK312" s="640"/>
      <c r="AL312" s="640"/>
      <c r="AM312" s="761"/>
      <c r="AN312" s="765"/>
      <c r="AO312" s="572"/>
      <c r="AP312" s="310"/>
      <c r="AQ312" s="310"/>
      <c r="AR312" s="310"/>
      <c r="AS312" s="310"/>
      <c r="AT312" s="310"/>
      <c r="AU312" s="310"/>
      <c r="AV312" s="310"/>
      <c r="AW312" s="310"/>
      <c r="AX312" s="310"/>
      <c r="AY312" s="310"/>
      <c r="AZ312" s="357"/>
      <c r="BA312" s="363"/>
      <c r="BB312" s="359"/>
      <c r="BC312" s="359"/>
      <c r="BD312" s="359"/>
      <c r="BE312" s="571"/>
    </row>
    <row r="313" spans="1:57" ht="12.75" customHeight="1" thickBot="1">
      <c r="A313" s="316"/>
      <c r="B313" s="486"/>
      <c r="C313" s="453"/>
      <c r="D313" s="305"/>
      <c r="E313" s="576"/>
      <c r="F313" s="305"/>
      <c r="G313" s="576"/>
      <c r="H313" s="466"/>
      <c r="I313" s="167" t="s">
        <v>68</v>
      </c>
      <c r="J313" s="495"/>
      <c r="K313" s="498"/>
      <c r="L313" s="453"/>
      <c r="M313" s="744"/>
      <c r="N313" s="576"/>
      <c r="O313" s="308"/>
      <c r="P313" s="310"/>
      <c r="Q313" s="310"/>
      <c r="R313" s="310"/>
      <c r="S313" s="546"/>
      <c r="T313" s="546"/>
      <c r="U313" s="546"/>
      <c r="V313" s="546"/>
      <c r="W313" s="546"/>
      <c r="X313" s="546"/>
      <c r="Y313" s="453"/>
      <c r="Z313" s="546"/>
      <c r="AA313" s="453"/>
      <c r="AB313" s="643"/>
      <c r="AC313" s="488"/>
      <c r="AD313" s="488"/>
      <c r="AE313" s="712"/>
      <c r="AF313" s="453"/>
      <c r="AG313" s="453"/>
      <c r="AH313" s="453"/>
      <c r="AI313" s="558"/>
      <c r="AJ313" s="758"/>
      <c r="AK313" s="640"/>
      <c r="AL313" s="640"/>
      <c r="AM313" s="761"/>
      <c r="AN313" s="765"/>
      <c r="AO313" s="572"/>
      <c r="AP313" s="310"/>
      <c r="AQ313" s="310"/>
      <c r="AR313" s="310"/>
      <c r="AS313" s="310"/>
      <c r="AT313" s="310"/>
      <c r="AU313" s="310"/>
      <c r="AV313" s="310"/>
      <c r="AW313" s="310"/>
      <c r="AX313" s="310"/>
      <c r="AY313" s="310"/>
      <c r="AZ313" s="357"/>
      <c r="BA313" s="363"/>
      <c r="BB313" s="359"/>
      <c r="BC313" s="359"/>
      <c r="BD313" s="359"/>
      <c r="BE313" s="571"/>
    </row>
    <row r="314" spans="1:57" ht="18.75" customHeight="1" thickBot="1">
      <c r="A314" s="316"/>
      <c r="B314" s="486"/>
      <c r="C314" s="453"/>
      <c r="D314" s="305"/>
      <c r="E314" s="576"/>
      <c r="F314" s="305"/>
      <c r="G314" s="576"/>
      <c r="H314" s="466" t="s">
        <v>223</v>
      </c>
      <c r="I314" s="167" t="s">
        <v>68</v>
      </c>
      <c r="J314" s="495"/>
      <c r="K314" s="498"/>
      <c r="L314" s="453"/>
      <c r="M314" s="744"/>
      <c r="N314" s="576"/>
      <c r="O314" s="308"/>
      <c r="P314" s="310"/>
      <c r="Q314" s="310"/>
      <c r="R314" s="310"/>
      <c r="S314" s="546"/>
      <c r="T314" s="546"/>
      <c r="U314" s="546"/>
      <c r="V314" s="546"/>
      <c r="W314" s="546"/>
      <c r="X314" s="546"/>
      <c r="Y314" s="453"/>
      <c r="Z314" s="546"/>
      <c r="AA314" s="453"/>
      <c r="AB314" s="643"/>
      <c r="AC314" s="488"/>
      <c r="AD314" s="488"/>
      <c r="AE314" s="712"/>
      <c r="AF314" s="453"/>
      <c r="AG314" s="453"/>
      <c r="AH314" s="453"/>
      <c r="AI314" s="558"/>
      <c r="AJ314" s="758"/>
      <c r="AK314" s="640"/>
      <c r="AL314" s="640"/>
      <c r="AM314" s="761"/>
      <c r="AN314" s="765"/>
      <c r="AO314" s="572"/>
      <c r="AP314" s="310"/>
      <c r="AQ314" s="310"/>
      <c r="AR314" s="310"/>
      <c r="AS314" s="310"/>
      <c r="AT314" s="310"/>
      <c r="AU314" s="310"/>
      <c r="AV314" s="310"/>
      <c r="AW314" s="310"/>
      <c r="AX314" s="310"/>
      <c r="AY314" s="310"/>
      <c r="AZ314" s="357"/>
      <c r="BA314" s="363"/>
      <c r="BB314" s="359"/>
      <c r="BC314" s="359"/>
      <c r="BD314" s="359"/>
      <c r="BE314" s="571"/>
    </row>
    <row r="315" spans="1:57" ht="12.75" customHeight="1" thickBot="1">
      <c r="A315" s="316"/>
      <c r="B315" s="486"/>
      <c r="C315" s="453"/>
      <c r="D315" s="305"/>
      <c r="E315" s="576"/>
      <c r="F315" s="305"/>
      <c r="G315" s="576"/>
      <c r="H315" s="466"/>
      <c r="I315" s="167" t="s">
        <v>68</v>
      </c>
      <c r="J315" s="495"/>
      <c r="K315" s="498"/>
      <c r="L315" s="453"/>
      <c r="M315" s="744"/>
      <c r="N315" s="576"/>
      <c r="O315" s="308"/>
      <c r="P315" s="310"/>
      <c r="Q315" s="310"/>
      <c r="R315" s="310"/>
      <c r="S315" s="546"/>
      <c r="T315" s="546"/>
      <c r="U315" s="546"/>
      <c r="V315" s="546"/>
      <c r="W315" s="546"/>
      <c r="X315" s="546"/>
      <c r="Y315" s="453"/>
      <c r="Z315" s="546"/>
      <c r="AA315" s="453"/>
      <c r="AB315" s="643"/>
      <c r="AC315" s="488"/>
      <c r="AD315" s="488"/>
      <c r="AE315" s="712"/>
      <c r="AF315" s="453"/>
      <c r="AG315" s="453"/>
      <c r="AH315" s="453"/>
      <c r="AI315" s="558"/>
      <c r="AJ315" s="758"/>
      <c r="AK315" s="640"/>
      <c r="AL315" s="640"/>
      <c r="AM315" s="761"/>
      <c r="AN315" s="765"/>
      <c r="AO315" s="572"/>
      <c r="AP315" s="310"/>
      <c r="AQ315" s="310"/>
      <c r="AR315" s="310"/>
      <c r="AS315" s="310"/>
      <c r="AT315" s="310"/>
      <c r="AU315" s="310"/>
      <c r="AV315" s="310"/>
      <c r="AW315" s="310"/>
      <c r="AX315" s="310"/>
      <c r="AY315" s="310"/>
      <c r="AZ315" s="357"/>
      <c r="BA315" s="363"/>
      <c r="BB315" s="359"/>
      <c r="BC315" s="359"/>
      <c r="BD315" s="359"/>
      <c r="BE315" s="571"/>
    </row>
    <row r="316" spans="1:57" ht="14.25" customHeight="1" thickBot="1">
      <c r="A316" s="316"/>
      <c r="B316" s="486"/>
      <c r="C316" s="453"/>
      <c r="D316" s="305"/>
      <c r="E316" s="576"/>
      <c r="F316" s="305"/>
      <c r="G316" s="576"/>
      <c r="H316" s="600" t="s">
        <v>222</v>
      </c>
      <c r="I316" s="167" t="s">
        <v>68</v>
      </c>
      <c r="J316" s="495"/>
      <c r="K316" s="498"/>
      <c r="L316" s="453"/>
      <c r="M316" s="744"/>
      <c r="N316" s="576"/>
      <c r="O316" s="308"/>
      <c r="P316" s="310"/>
      <c r="Q316" s="310"/>
      <c r="R316" s="310"/>
      <c r="S316" s="546"/>
      <c r="T316" s="546"/>
      <c r="U316" s="546"/>
      <c r="V316" s="546"/>
      <c r="W316" s="546"/>
      <c r="X316" s="546"/>
      <c r="Y316" s="453"/>
      <c r="Z316" s="546"/>
      <c r="AA316" s="453"/>
      <c r="AB316" s="643"/>
      <c r="AC316" s="488"/>
      <c r="AD316" s="488"/>
      <c r="AE316" s="712"/>
      <c r="AF316" s="453"/>
      <c r="AG316" s="453"/>
      <c r="AH316" s="453"/>
      <c r="AI316" s="558"/>
      <c r="AJ316" s="758"/>
      <c r="AK316" s="640"/>
      <c r="AL316" s="640"/>
      <c r="AM316" s="761"/>
      <c r="AN316" s="765"/>
      <c r="AO316" s="572"/>
      <c r="AP316" s="310"/>
      <c r="AQ316" s="310"/>
      <c r="AR316" s="310"/>
      <c r="AS316" s="310"/>
      <c r="AT316" s="310"/>
      <c r="AU316" s="310"/>
      <c r="AV316" s="310"/>
      <c r="AW316" s="310"/>
      <c r="AX316" s="310"/>
      <c r="AY316" s="310"/>
      <c r="AZ316" s="357"/>
      <c r="BA316" s="363"/>
      <c r="BB316" s="359"/>
      <c r="BC316" s="359"/>
      <c r="BD316" s="359"/>
      <c r="BE316" s="571"/>
    </row>
    <row r="317" spans="1:57" ht="13.5" customHeight="1" thickBot="1">
      <c r="A317" s="316"/>
      <c r="B317" s="486"/>
      <c r="C317" s="453"/>
      <c r="D317" s="305"/>
      <c r="E317" s="576"/>
      <c r="F317" s="305"/>
      <c r="G317" s="576"/>
      <c r="H317" s="601"/>
      <c r="I317" s="167" t="s">
        <v>68</v>
      </c>
      <c r="J317" s="495"/>
      <c r="K317" s="498"/>
      <c r="L317" s="453"/>
      <c r="M317" s="744"/>
      <c r="N317" s="576"/>
      <c r="O317" s="308"/>
      <c r="P317" s="310"/>
      <c r="Q317" s="310"/>
      <c r="R317" s="310"/>
      <c r="S317" s="546"/>
      <c r="T317" s="546"/>
      <c r="U317" s="546"/>
      <c r="V317" s="546"/>
      <c r="W317" s="546"/>
      <c r="X317" s="546"/>
      <c r="Y317" s="453"/>
      <c r="Z317" s="546"/>
      <c r="AA317" s="453"/>
      <c r="AB317" s="643"/>
      <c r="AC317" s="488"/>
      <c r="AD317" s="488"/>
      <c r="AE317" s="712"/>
      <c r="AF317" s="453"/>
      <c r="AG317" s="453"/>
      <c r="AH317" s="453"/>
      <c r="AI317" s="558"/>
      <c r="AJ317" s="758"/>
      <c r="AK317" s="640"/>
      <c r="AL317" s="640"/>
      <c r="AM317" s="761"/>
      <c r="AN317" s="765"/>
      <c r="AO317" s="572"/>
      <c r="AP317" s="310"/>
      <c r="AQ317" s="310"/>
      <c r="AR317" s="310"/>
      <c r="AS317" s="310"/>
      <c r="AT317" s="310"/>
      <c r="AU317" s="310"/>
      <c r="AV317" s="310"/>
      <c r="AW317" s="310"/>
      <c r="AX317" s="310"/>
      <c r="AY317" s="310"/>
      <c r="AZ317" s="357"/>
      <c r="BA317" s="363"/>
      <c r="BB317" s="359"/>
      <c r="BC317" s="359"/>
      <c r="BD317" s="359"/>
      <c r="BE317" s="571"/>
    </row>
    <row r="318" spans="1:57" ht="18.75" customHeight="1" thickBot="1">
      <c r="A318" s="316"/>
      <c r="B318" s="486"/>
      <c r="C318" s="453"/>
      <c r="D318" s="305"/>
      <c r="E318" s="576"/>
      <c r="F318" s="305"/>
      <c r="G318" s="576"/>
      <c r="H318" s="622" t="s">
        <v>221</v>
      </c>
      <c r="I318" s="167" t="s">
        <v>68</v>
      </c>
      <c r="J318" s="495"/>
      <c r="K318" s="498"/>
      <c r="L318" s="453"/>
      <c r="M318" s="744"/>
      <c r="N318" s="576"/>
      <c r="O318" s="308"/>
      <c r="P318" s="310"/>
      <c r="Q318" s="310"/>
      <c r="R318" s="310"/>
      <c r="S318" s="546"/>
      <c r="T318" s="546"/>
      <c r="U318" s="546"/>
      <c r="V318" s="546"/>
      <c r="W318" s="546"/>
      <c r="X318" s="546"/>
      <c r="Y318" s="453"/>
      <c r="Z318" s="546"/>
      <c r="AA318" s="453"/>
      <c r="AB318" s="643"/>
      <c r="AC318" s="488"/>
      <c r="AD318" s="488"/>
      <c r="AE318" s="712"/>
      <c r="AF318" s="453"/>
      <c r="AG318" s="453"/>
      <c r="AH318" s="453"/>
      <c r="AI318" s="558"/>
      <c r="AJ318" s="758"/>
      <c r="AK318" s="640"/>
      <c r="AL318" s="640"/>
      <c r="AM318" s="761"/>
      <c r="AN318" s="765"/>
      <c r="AO318" s="572"/>
      <c r="AP318" s="310"/>
      <c r="AQ318" s="310"/>
      <c r="AR318" s="310"/>
      <c r="AS318" s="310"/>
      <c r="AT318" s="310"/>
      <c r="AU318" s="310"/>
      <c r="AV318" s="310"/>
      <c r="AW318" s="310"/>
      <c r="AX318" s="310"/>
      <c r="AY318" s="310"/>
      <c r="AZ318" s="357"/>
      <c r="BA318" s="363"/>
      <c r="BB318" s="359"/>
      <c r="BC318" s="359"/>
      <c r="BD318" s="359"/>
      <c r="BE318" s="571"/>
    </row>
    <row r="319" spans="1:57" ht="57" customHeight="1" thickBot="1">
      <c r="A319" s="317"/>
      <c r="B319" s="732"/>
      <c r="C319" s="500"/>
      <c r="D319" s="306"/>
      <c r="E319" s="577"/>
      <c r="F319" s="306"/>
      <c r="G319" s="577"/>
      <c r="H319" s="623"/>
      <c r="I319" s="167" t="s">
        <v>68</v>
      </c>
      <c r="J319" s="603"/>
      <c r="K319" s="605"/>
      <c r="L319" s="453"/>
      <c r="M319" s="745"/>
      <c r="N319" s="577"/>
      <c r="O319" s="308"/>
      <c r="P319" s="310"/>
      <c r="Q319" s="310"/>
      <c r="R319" s="310"/>
      <c r="S319" s="589"/>
      <c r="T319" s="589"/>
      <c r="U319" s="547"/>
      <c r="V319" s="589"/>
      <c r="W319" s="589"/>
      <c r="X319" s="589"/>
      <c r="Y319" s="500"/>
      <c r="Z319" s="589"/>
      <c r="AA319" s="500"/>
      <c r="AB319" s="644"/>
      <c r="AC319" s="488"/>
      <c r="AD319" s="488"/>
      <c r="AE319" s="713"/>
      <c r="AF319" s="500"/>
      <c r="AG319" s="500"/>
      <c r="AH319" s="453"/>
      <c r="AI319" s="559"/>
      <c r="AJ319" s="759"/>
      <c r="AK319" s="641"/>
      <c r="AL319" s="641"/>
      <c r="AM319" s="762"/>
      <c r="AN319" s="765"/>
      <c r="AO319" s="573"/>
      <c r="AP319" s="311"/>
      <c r="AQ319" s="311"/>
      <c r="AR319" s="311"/>
      <c r="AS319" s="311"/>
      <c r="AT319" s="311"/>
      <c r="AU319" s="311"/>
      <c r="AV319" s="311"/>
      <c r="AW319" s="311"/>
      <c r="AX319" s="311"/>
      <c r="AY319" s="311"/>
      <c r="AZ319" s="364"/>
      <c r="BA319" s="365"/>
      <c r="BB319" s="366"/>
      <c r="BC319" s="366"/>
      <c r="BD319" s="366"/>
      <c r="BE319" s="574"/>
    </row>
    <row r="320" spans="1:57" ht="46.5" customHeight="1" thickBot="1">
      <c r="A320" s="315">
        <v>11</v>
      </c>
      <c r="B320" s="916" t="s">
        <v>570</v>
      </c>
      <c r="C320" s="452" t="s">
        <v>348</v>
      </c>
      <c r="D320" s="304" t="s">
        <v>32</v>
      </c>
      <c r="E320" s="452" t="s">
        <v>347</v>
      </c>
      <c r="F320" s="304" t="s">
        <v>346</v>
      </c>
      <c r="G320" s="672" t="s">
        <v>100</v>
      </c>
      <c r="H320" s="84" t="s">
        <v>252</v>
      </c>
      <c r="I320" s="167" t="s">
        <v>68</v>
      </c>
      <c r="J320" s="602">
        <f>COUNTIF(I320:I345,[3]DATOS!$D$24)</f>
        <v>26</v>
      </c>
      <c r="K320" s="604" t="str">
        <f>+IF(AND(J320&lt;6,J320&gt;0),"Moderado",IF(AND(J320&lt;12,J320&gt;5),"Mayor",IF(AND(J320&lt;20,J320&gt;11),"Catastrófico","Responda las Preguntas de Impacto")))</f>
        <v>Responda las Preguntas de Impacto</v>
      </c>
      <c r="L320" s="452"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743"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27" t="s">
        <v>345</v>
      </c>
      <c r="O320" s="307" t="s">
        <v>65</v>
      </c>
      <c r="P320" s="82" t="s">
        <v>237</v>
      </c>
      <c r="Q320" s="77" t="s">
        <v>76</v>
      </c>
      <c r="R320" s="77">
        <f>+IFERROR(VLOOKUP(Q320,[18]DATOS!$E$2:$F$17,2,FALSE),"")</f>
        <v>15</v>
      </c>
      <c r="S320" s="646">
        <f>SUM(R320:R327)</f>
        <v>100</v>
      </c>
      <c r="T320" s="310" t="str">
        <f>+IF(AND(S320&lt;=100,S320&gt;=96),"Fuerte",IF(AND(S320&lt;=95,S320&gt;=86),"Moderado",IF(AND(S320&lt;=85,J320&gt;=0),"Débil"," ")))</f>
        <v>Fuerte</v>
      </c>
      <c r="U320" s="310" t="s">
        <v>90</v>
      </c>
      <c r="V320" s="310"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10">
        <f>IF(V320="Fuerte",100,IF(V320="Moderado",50,IF(V320="Débil",0)))</f>
        <v>100</v>
      </c>
      <c r="X320" s="588">
        <f>AVERAGE(W320:W345)</f>
        <v>100</v>
      </c>
      <c r="Y320" s="588" t="s">
        <v>339</v>
      </c>
      <c r="Z320" s="588" t="s">
        <v>249</v>
      </c>
      <c r="AA320" s="726" t="s">
        <v>344</v>
      </c>
      <c r="AB320" s="710" t="str">
        <f>+IF(X320=100,"Fuerte",IF(AND(X320&lt;=99,X320&gt;=50),"Moderado",IF(X320&lt;50,"Débil"," ")))</f>
        <v>Fuerte</v>
      </c>
      <c r="AC320" s="488" t="s">
        <v>95</v>
      </c>
      <c r="AD320" s="488" t="s">
        <v>95</v>
      </c>
      <c r="AE320" s="711"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52"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52" t="str">
        <f>K320</f>
        <v>Responda las Preguntas de Impacto</v>
      </c>
      <c r="AH320" s="452"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564"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876" t="s">
        <v>343</v>
      </c>
      <c r="AK320" s="728">
        <v>43466</v>
      </c>
      <c r="AL320" s="458">
        <v>43830</v>
      </c>
      <c r="AM320" s="655" t="s">
        <v>336</v>
      </c>
      <c r="AN320" s="775" t="s">
        <v>342</v>
      </c>
      <c r="AO320" s="584"/>
      <c r="AP320" s="545"/>
      <c r="AQ320" s="545"/>
      <c r="AR320" s="545"/>
      <c r="AS320" s="545"/>
      <c r="AT320" s="545"/>
      <c r="AU320" s="545"/>
      <c r="AV320" s="545"/>
      <c r="AW320" s="545"/>
      <c r="AX320" s="545"/>
      <c r="AY320" s="545"/>
      <c r="AZ320" s="548"/>
      <c r="BA320" s="551"/>
      <c r="BB320" s="578"/>
      <c r="BC320" s="578"/>
      <c r="BD320" s="578"/>
      <c r="BE320" s="581"/>
    </row>
    <row r="321" spans="1:57" ht="30" customHeight="1" thickBot="1">
      <c r="A321" s="316"/>
      <c r="B321" s="486"/>
      <c r="C321" s="453"/>
      <c r="D321" s="305"/>
      <c r="E321" s="453"/>
      <c r="F321" s="305"/>
      <c r="G321" s="576"/>
      <c r="H321" s="79" t="s">
        <v>245</v>
      </c>
      <c r="I321" s="167" t="s">
        <v>68</v>
      </c>
      <c r="J321" s="495"/>
      <c r="K321" s="498"/>
      <c r="L321" s="453"/>
      <c r="M321" s="744"/>
      <c r="N321" s="328"/>
      <c r="O321" s="308"/>
      <c r="P321" s="82" t="s">
        <v>235</v>
      </c>
      <c r="Q321" s="77" t="s">
        <v>78</v>
      </c>
      <c r="R321" s="77">
        <f>+IFERROR(VLOOKUP(Q321,[18]DATOS!$E$2:$F$17,2,FALSE),"")</f>
        <v>15</v>
      </c>
      <c r="S321" s="647"/>
      <c r="T321" s="310"/>
      <c r="U321" s="310"/>
      <c r="V321" s="310"/>
      <c r="W321" s="310"/>
      <c r="X321" s="546"/>
      <c r="Y321" s="546"/>
      <c r="Z321" s="546"/>
      <c r="AA321" s="505"/>
      <c r="AB321" s="643"/>
      <c r="AC321" s="488"/>
      <c r="AD321" s="488"/>
      <c r="AE321" s="712"/>
      <c r="AF321" s="453"/>
      <c r="AG321" s="453"/>
      <c r="AH321" s="453"/>
      <c r="AI321" s="483"/>
      <c r="AJ321" s="443"/>
      <c r="AK321" s="459"/>
      <c r="AL321" s="459"/>
      <c r="AM321" s="596"/>
      <c r="AN321" s="558"/>
      <c r="AO321" s="585"/>
      <c r="AP321" s="546"/>
      <c r="AQ321" s="546"/>
      <c r="AR321" s="546"/>
      <c r="AS321" s="546"/>
      <c r="AT321" s="546"/>
      <c r="AU321" s="546"/>
      <c r="AV321" s="546"/>
      <c r="AW321" s="546"/>
      <c r="AX321" s="546"/>
      <c r="AY321" s="546"/>
      <c r="AZ321" s="549"/>
      <c r="BA321" s="552"/>
      <c r="BB321" s="579"/>
      <c r="BC321" s="579"/>
      <c r="BD321" s="579"/>
      <c r="BE321" s="582"/>
    </row>
    <row r="322" spans="1:57" ht="30" customHeight="1" thickBot="1">
      <c r="A322" s="316"/>
      <c r="B322" s="486"/>
      <c r="C322" s="453"/>
      <c r="D322" s="305"/>
      <c r="E322" s="453"/>
      <c r="F322" s="305"/>
      <c r="G322" s="576"/>
      <c r="H322" s="79" t="s">
        <v>244</v>
      </c>
      <c r="I322" s="167" t="s">
        <v>68</v>
      </c>
      <c r="J322" s="495"/>
      <c r="K322" s="498"/>
      <c r="L322" s="453"/>
      <c r="M322" s="744"/>
      <c r="N322" s="328"/>
      <c r="O322" s="308"/>
      <c r="P322" s="82" t="s">
        <v>233</v>
      </c>
      <c r="Q322" s="77" t="s">
        <v>80</v>
      </c>
      <c r="R322" s="77">
        <f>+IFERROR(VLOOKUP(Q322,[18]DATOS!$E$2:$F$17,2,FALSE),"")</f>
        <v>15</v>
      </c>
      <c r="S322" s="647"/>
      <c r="T322" s="310"/>
      <c r="U322" s="310"/>
      <c r="V322" s="310"/>
      <c r="W322" s="310"/>
      <c r="X322" s="546"/>
      <c r="Y322" s="546"/>
      <c r="Z322" s="546"/>
      <c r="AA322" s="505"/>
      <c r="AB322" s="643"/>
      <c r="AC322" s="488"/>
      <c r="AD322" s="488"/>
      <c r="AE322" s="712"/>
      <c r="AF322" s="453"/>
      <c r="AG322" s="453"/>
      <c r="AH322" s="453"/>
      <c r="AI322" s="483"/>
      <c r="AJ322" s="443"/>
      <c r="AK322" s="459"/>
      <c r="AL322" s="459"/>
      <c r="AM322" s="596"/>
      <c r="AN322" s="558"/>
      <c r="AO322" s="585"/>
      <c r="AP322" s="546"/>
      <c r="AQ322" s="546"/>
      <c r="AR322" s="546"/>
      <c r="AS322" s="546"/>
      <c r="AT322" s="546"/>
      <c r="AU322" s="546"/>
      <c r="AV322" s="546"/>
      <c r="AW322" s="546"/>
      <c r="AX322" s="546"/>
      <c r="AY322" s="546"/>
      <c r="AZ322" s="549"/>
      <c r="BA322" s="552"/>
      <c r="BB322" s="579"/>
      <c r="BC322" s="579"/>
      <c r="BD322" s="579"/>
      <c r="BE322" s="582"/>
    </row>
    <row r="323" spans="1:57" ht="30" customHeight="1" thickBot="1">
      <c r="A323" s="316"/>
      <c r="B323" s="486"/>
      <c r="C323" s="453"/>
      <c r="D323" s="305"/>
      <c r="E323" s="453"/>
      <c r="F323" s="305"/>
      <c r="G323" s="576"/>
      <c r="H323" s="79" t="s">
        <v>243</v>
      </c>
      <c r="I323" s="167" t="s">
        <v>68</v>
      </c>
      <c r="J323" s="495"/>
      <c r="K323" s="498"/>
      <c r="L323" s="453"/>
      <c r="M323" s="744"/>
      <c r="N323" s="328"/>
      <c r="O323" s="308"/>
      <c r="P323" s="82" t="s">
        <v>231</v>
      </c>
      <c r="Q323" s="77" t="s">
        <v>82</v>
      </c>
      <c r="R323" s="77">
        <f>+IFERROR(VLOOKUP(Q323,[18]DATOS!$E$2:$F$17,2,FALSE),"")</f>
        <v>15</v>
      </c>
      <c r="S323" s="647"/>
      <c r="T323" s="310"/>
      <c r="U323" s="310"/>
      <c r="V323" s="310"/>
      <c r="W323" s="310"/>
      <c r="X323" s="546"/>
      <c r="Y323" s="546"/>
      <c r="Z323" s="546"/>
      <c r="AA323" s="505"/>
      <c r="AB323" s="643"/>
      <c r="AC323" s="488"/>
      <c r="AD323" s="488"/>
      <c r="AE323" s="712"/>
      <c r="AF323" s="453"/>
      <c r="AG323" s="453"/>
      <c r="AH323" s="453"/>
      <c r="AI323" s="483"/>
      <c r="AJ323" s="443"/>
      <c r="AK323" s="459"/>
      <c r="AL323" s="459"/>
      <c r="AM323" s="596"/>
      <c r="AN323" s="558"/>
      <c r="AO323" s="585"/>
      <c r="AP323" s="546"/>
      <c r="AQ323" s="546"/>
      <c r="AR323" s="546"/>
      <c r="AS323" s="546"/>
      <c r="AT323" s="546"/>
      <c r="AU323" s="546"/>
      <c r="AV323" s="546"/>
      <c r="AW323" s="546"/>
      <c r="AX323" s="546"/>
      <c r="AY323" s="546"/>
      <c r="AZ323" s="549"/>
      <c r="BA323" s="552"/>
      <c r="BB323" s="579"/>
      <c r="BC323" s="579"/>
      <c r="BD323" s="579"/>
      <c r="BE323" s="582"/>
    </row>
    <row r="324" spans="1:57" ht="30" customHeight="1" thickBot="1">
      <c r="A324" s="316"/>
      <c r="B324" s="486"/>
      <c r="C324" s="453"/>
      <c r="D324" s="305"/>
      <c r="E324" s="453"/>
      <c r="F324" s="305"/>
      <c r="G324" s="576"/>
      <c r="H324" s="79" t="s">
        <v>242</v>
      </c>
      <c r="I324" s="167" t="s">
        <v>68</v>
      </c>
      <c r="J324" s="495"/>
      <c r="K324" s="498"/>
      <c r="L324" s="453"/>
      <c r="M324" s="744"/>
      <c r="N324" s="328"/>
      <c r="O324" s="308"/>
      <c r="P324" s="82" t="s">
        <v>229</v>
      </c>
      <c r="Q324" s="77" t="s">
        <v>85</v>
      </c>
      <c r="R324" s="77">
        <f>+IFERROR(VLOOKUP(Q324,[18]DATOS!$E$2:$F$17,2,FALSE),"")</f>
        <v>15</v>
      </c>
      <c r="S324" s="647"/>
      <c r="T324" s="310"/>
      <c r="U324" s="310"/>
      <c r="V324" s="310"/>
      <c r="W324" s="310"/>
      <c r="X324" s="546"/>
      <c r="Y324" s="546"/>
      <c r="Z324" s="546"/>
      <c r="AA324" s="505"/>
      <c r="AB324" s="643"/>
      <c r="AC324" s="488"/>
      <c r="AD324" s="488"/>
      <c r="AE324" s="712"/>
      <c r="AF324" s="453"/>
      <c r="AG324" s="453"/>
      <c r="AH324" s="453"/>
      <c r="AI324" s="483"/>
      <c r="AJ324" s="443"/>
      <c r="AK324" s="459"/>
      <c r="AL324" s="459"/>
      <c r="AM324" s="596"/>
      <c r="AN324" s="558"/>
      <c r="AO324" s="585"/>
      <c r="AP324" s="546"/>
      <c r="AQ324" s="546"/>
      <c r="AR324" s="546"/>
      <c r="AS324" s="546"/>
      <c r="AT324" s="546"/>
      <c r="AU324" s="546"/>
      <c r="AV324" s="546"/>
      <c r="AW324" s="546"/>
      <c r="AX324" s="546"/>
      <c r="AY324" s="546"/>
      <c r="AZ324" s="549"/>
      <c r="BA324" s="552"/>
      <c r="BB324" s="579"/>
      <c r="BC324" s="579"/>
      <c r="BD324" s="579"/>
      <c r="BE324" s="582"/>
    </row>
    <row r="325" spans="1:57" ht="30" customHeight="1" thickBot="1">
      <c r="A325" s="316"/>
      <c r="B325" s="486"/>
      <c r="C325" s="453"/>
      <c r="D325" s="305"/>
      <c r="E325" s="453"/>
      <c r="F325" s="305"/>
      <c r="G325" s="576"/>
      <c r="H325" s="79" t="s">
        <v>241</v>
      </c>
      <c r="I325" s="167" t="s">
        <v>68</v>
      </c>
      <c r="J325" s="495"/>
      <c r="K325" s="498"/>
      <c r="L325" s="453"/>
      <c r="M325" s="744"/>
      <c r="N325" s="328"/>
      <c r="O325" s="308"/>
      <c r="P325" s="83" t="s">
        <v>228</v>
      </c>
      <c r="Q325" s="77" t="s">
        <v>98</v>
      </c>
      <c r="R325" s="77">
        <f>+IFERROR(VLOOKUP(Q325,[18]DATOS!$E$2:$F$17,2,FALSE),"")</f>
        <v>15</v>
      </c>
      <c r="S325" s="647"/>
      <c r="T325" s="310"/>
      <c r="U325" s="310"/>
      <c r="V325" s="310"/>
      <c r="W325" s="310"/>
      <c r="X325" s="546"/>
      <c r="Y325" s="546"/>
      <c r="Z325" s="546"/>
      <c r="AA325" s="505"/>
      <c r="AB325" s="643"/>
      <c r="AC325" s="488"/>
      <c r="AD325" s="488"/>
      <c r="AE325" s="712"/>
      <c r="AF325" s="453"/>
      <c r="AG325" s="453"/>
      <c r="AH325" s="453"/>
      <c r="AI325" s="483"/>
      <c r="AJ325" s="443"/>
      <c r="AK325" s="459"/>
      <c r="AL325" s="459"/>
      <c r="AM325" s="596"/>
      <c r="AN325" s="558"/>
      <c r="AO325" s="585"/>
      <c r="AP325" s="546"/>
      <c r="AQ325" s="546"/>
      <c r="AR325" s="546"/>
      <c r="AS325" s="546"/>
      <c r="AT325" s="546"/>
      <c r="AU325" s="546"/>
      <c r="AV325" s="546"/>
      <c r="AW325" s="546"/>
      <c r="AX325" s="546"/>
      <c r="AY325" s="546"/>
      <c r="AZ325" s="549"/>
      <c r="BA325" s="552"/>
      <c r="BB325" s="579"/>
      <c r="BC325" s="579"/>
      <c r="BD325" s="579"/>
      <c r="BE325" s="582"/>
    </row>
    <row r="326" spans="1:57" ht="30" customHeight="1" thickBot="1">
      <c r="A326" s="316"/>
      <c r="B326" s="486"/>
      <c r="C326" s="453"/>
      <c r="D326" s="305"/>
      <c r="E326" s="453"/>
      <c r="F326" s="305"/>
      <c r="G326" s="576"/>
      <c r="H326" s="79" t="s">
        <v>240</v>
      </c>
      <c r="I326" s="167" t="s">
        <v>68</v>
      </c>
      <c r="J326" s="495"/>
      <c r="K326" s="498"/>
      <c r="L326" s="453"/>
      <c r="M326" s="744"/>
      <c r="N326" s="328"/>
      <c r="O326" s="308"/>
      <c r="P326" s="82" t="s">
        <v>226</v>
      </c>
      <c r="Q326" s="82" t="s">
        <v>87</v>
      </c>
      <c r="R326" s="82">
        <f>+IFERROR(VLOOKUP(Q326,[18]DATOS!$E$2:$F$17,2,FALSE),"")</f>
        <v>10</v>
      </c>
      <c r="S326" s="647"/>
      <c r="T326" s="310"/>
      <c r="U326" s="310"/>
      <c r="V326" s="310"/>
      <c r="W326" s="310"/>
      <c r="X326" s="546"/>
      <c r="Y326" s="546"/>
      <c r="Z326" s="546"/>
      <c r="AA326" s="505"/>
      <c r="AB326" s="643"/>
      <c r="AC326" s="488"/>
      <c r="AD326" s="488"/>
      <c r="AE326" s="712"/>
      <c r="AF326" s="453"/>
      <c r="AG326" s="453"/>
      <c r="AH326" s="453"/>
      <c r="AI326" s="483"/>
      <c r="AJ326" s="443"/>
      <c r="AK326" s="459"/>
      <c r="AL326" s="459"/>
      <c r="AM326" s="596"/>
      <c r="AN326" s="558"/>
      <c r="AO326" s="585"/>
      <c r="AP326" s="546"/>
      <c r="AQ326" s="546"/>
      <c r="AR326" s="546"/>
      <c r="AS326" s="546"/>
      <c r="AT326" s="546"/>
      <c r="AU326" s="546"/>
      <c r="AV326" s="546"/>
      <c r="AW326" s="546"/>
      <c r="AX326" s="546"/>
      <c r="AY326" s="546"/>
      <c r="AZ326" s="549"/>
      <c r="BA326" s="552"/>
      <c r="BB326" s="579"/>
      <c r="BC326" s="579"/>
      <c r="BD326" s="579"/>
      <c r="BE326" s="582"/>
    </row>
    <row r="327" spans="1:57" ht="72" customHeight="1" thickBot="1">
      <c r="A327" s="316"/>
      <c r="B327" s="486"/>
      <c r="C327" s="453"/>
      <c r="D327" s="305"/>
      <c r="E327" s="454"/>
      <c r="F327" s="305"/>
      <c r="G327" s="576"/>
      <c r="H327" s="79" t="s">
        <v>239</v>
      </c>
      <c r="I327" s="167" t="s">
        <v>68</v>
      </c>
      <c r="J327" s="495"/>
      <c r="K327" s="498"/>
      <c r="L327" s="453"/>
      <c r="M327" s="744"/>
      <c r="N327" s="328"/>
      <c r="O327" s="308"/>
      <c r="P327" s="81"/>
      <c r="Q327" s="81"/>
      <c r="R327" s="81"/>
      <c r="S327" s="648"/>
      <c r="T327" s="310"/>
      <c r="U327" s="310"/>
      <c r="V327" s="310"/>
      <c r="W327" s="310"/>
      <c r="X327" s="546"/>
      <c r="Y327" s="547"/>
      <c r="Z327" s="547"/>
      <c r="AA327" s="774"/>
      <c r="AB327" s="643"/>
      <c r="AC327" s="488"/>
      <c r="AD327" s="488"/>
      <c r="AE327" s="712"/>
      <c r="AF327" s="453"/>
      <c r="AG327" s="453"/>
      <c r="AH327" s="453"/>
      <c r="AI327" s="483"/>
      <c r="AJ327" s="443"/>
      <c r="AK327" s="460"/>
      <c r="AL327" s="460"/>
      <c r="AM327" s="597"/>
      <c r="AN327" s="558"/>
      <c r="AO327" s="586"/>
      <c r="AP327" s="547"/>
      <c r="AQ327" s="547"/>
      <c r="AR327" s="547"/>
      <c r="AS327" s="547"/>
      <c r="AT327" s="547"/>
      <c r="AU327" s="547"/>
      <c r="AV327" s="547"/>
      <c r="AW327" s="547"/>
      <c r="AX327" s="547"/>
      <c r="AY327" s="547"/>
      <c r="AZ327" s="550"/>
      <c r="BA327" s="553"/>
      <c r="BB327" s="580"/>
      <c r="BC327" s="580"/>
      <c r="BD327" s="580"/>
      <c r="BE327" s="583"/>
    </row>
    <row r="328" spans="1:57" ht="30" customHeight="1" thickBot="1">
      <c r="A328" s="316"/>
      <c r="B328" s="486"/>
      <c r="C328" s="453"/>
      <c r="D328" s="305"/>
      <c r="E328" s="575" t="s">
        <v>341</v>
      </c>
      <c r="F328" s="305"/>
      <c r="G328" s="576"/>
      <c r="H328" s="79" t="s">
        <v>238</v>
      </c>
      <c r="I328" s="167" t="s">
        <v>68</v>
      </c>
      <c r="J328" s="495"/>
      <c r="K328" s="498"/>
      <c r="L328" s="453"/>
      <c r="M328" s="744"/>
      <c r="N328" s="328" t="s">
        <v>340</v>
      </c>
      <c r="O328" s="452" t="s">
        <v>65</v>
      </c>
      <c r="P328" s="77" t="s">
        <v>237</v>
      </c>
      <c r="Q328" s="77" t="s">
        <v>76</v>
      </c>
      <c r="R328" s="77">
        <f>+IFERROR(VLOOKUP(Q328,[18]DATOS!$E$2:$F$17,2,FALSE),"")</f>
        <v>15</v>
      </c>
      <c r="S328" s="588">
        <f>SUM(R328:R337)</f>
        <v>100</v>
      </c>
      <c r="T328" s="588" t="str">
        <f>+IF(AND(S328&lt;=100,S328&gt;=96),"Fuerte",IF(AND(S328&lt;=95,S328&gt;=86),"Moderado",IF(AND(S328&lt;=85,J328&gt;=0),"Débil"," ")))</f>
        <v>Fuerte</v>
      </c>
      <c r="U328" s="588" t="s">
        <v>90</v>
      </c>
      <c r="V328" s="588"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588">
        <f>IF(V328="Fuerte",100,IF(V328="Moderado",50,IF(V328="Débil",0)))</f>
        <v>100</v>
      </c>
      <c r="X328" s="546"/>
      <c r="Y328" s="590" t="s">
        <v>339</v>
      </c>
      <c r="Z328" s="645" t="s">
        <v>264</v>
      </c>
      <c r="AA328" s="590" t="s">
        <v>338</v>
      </c>
      <c r="AB328" s="643"/>
      <c r="AC328" s="488"/>
      <c r="AD328" s="488"/>
      <c r="AE328" s="712"/>
      <c r="AF328" s="453"/>
      <c r="AG328" s="453"/>
      <c r="AH328" s="453"/>
      <c r="AI328" s="483"/>
      <c r="AJ328" s="876" t="s">
        <v>337</v>
      </c>
      <c r="AK328" s="444">
        <v>43466</v>
      </c>
      <c r="AL328" s="444">
        <v>43830</v>
      </c>
      <c r="AM328" s="308" t="s">
        <v>336</v>
      </c>
      <c r="AN328" s="558"/>
      <c r="AO328" s="572"/>
      <c r="AP328" s="310"/>
      <c r="AQ328" s="310"/>
      <c r="AR328" s="310"/>
      <c r="AS328" s="310"/>
      <c r="AT328" s="310"/>
      <c r="AU328" s="310"/>
      <c r="AV328" s="310"/>
      <c r="AW328" s="310"/>
      <c r="AX328" s="310"/>
      <c r="AY328" s="310"/>
      <c r="AZ328" s="357"/>
      <c r="BA328" s="363"/>
      <c r="BB328" s="359"/>
      <c r="BC328" s="359"/>
      <c r="BD328" s="359"/>
      <c r="BE328" s="571"/>
    </row>
    <row r="329" spans="1:57" ht="30" customHeight="1" thickBot="1">
      <c r="A329" s="316"/>
      <c r="B329" s="486"/>
      <c r="C329" s="453"/>
      <c r="D329" s="305"/>
      <c r="E329" s="576"/>
      <c r="F329" s="305"/>
      <c r="G329" s="576"/>
      <c r="H329" s="79" t="s">
        <v>236</v>
      </c>
      <c r="I329" s="167" t="s">
        <v>68</v>
      </c>
      <c r="J329" s="495"/>
      <c r="K329" s="498"/>
      <c r="L329" s="453"/>
      <c r="M329" s="744"/>
      <c r="N329" s="328"/>
      <c r="O329" s="453"/>
      <c r="P329" s="78" t="s">
        <v>235</v>
      </c>
      <c r="Q329" s="77" t="s">
        <v>78</v>
      </c>
      <c r="R329" s="77">
        <f>+IFERROR(VLOOKUP(Q329,[18]DATOS!$E$2:$F$17,2,FALSE),"")</f>
        <v>15</v>
      </c>
      <c r="S329" s="546"/>
      <c r="T329" s="546"/>
      <c r="U329" s="546"/>
      <c r="V329" s="546"/>
      <c r="W329" s="546"/>
      <c r="X329" s="546"/>
      <c r="Y329" s="453"/>
      <c r="Z329" s="546"/>
      <c r="AA329" s="453"/>
      <c r="AB329" s="643"/>
      <c r="AC329" s="488"/>
      <c r="AD329" s="488"/>
      <c r="AE329" s="712"/>
      <c r="AF329" s="453"/>
      <c r="AG329" s="453"/>
      <c r="AH329" s="453"/>
      <c r="AI329" s="483"/>
      <c r="AJ329" s="443"/>
      <c r="AK329" s="444"/>
      <c r="AL329" s="444"/>
      <c r="AM329" s="308"/>
      <c r="AN329" s="558"/>
      <c r="AO329" s="572"/>
      <c r="AP329" s="310"/>
      <c r="AQ329" s="310"/>
      <c r="AR329" s="310"/>
      <c r="AS329" s="310"/>
      <c r="AT329" s="310"/>
      <c r="AU329" s="310"/>
      <c r="AV329" s="310"/>
      <c r="AW329" s="310"/>
      <c r="AX329" s="310"/>
      <c r="AY329" s="310"/>
      <c r="AZ329" s="357"/>
      <c r="BA329" s="363"/>
      <c r="BB329" s="359"/>
      <c r="BC329" s="359"/>
      <c r="BD329" s="359"/>
      <c r="BE329" s="571"/>
    </row>
    <row r="330" spans="1:57" ht="30" customHeight="1" thickBot="1">
      <c r="A330" s="316"/>
      <c r="B330" s="486"/>
      <c r="C330" s="453"/>
      <c r="D330" s="305"/>
      <c r="E330" s="576"/>
      <c r="F330" s="305"/>
      <c r="G330" s="576"/>
      <c r="H330" s="79" t="s">
        <v>234</v>
      </c>
      <c r="I330" s="167" t="s">
        <v>68</v>
      </c>
      <c r="J330" s="495"/>
      <c r="K330" s="498"/>
      <c r="L330" s="453"/>
      <c r="M330" s="744"/>
      <c r="N330" s="328"/>
      <c r="O330" s="453"/>
      <c r="P330" s="78" t="s">
        <v>233</v>
      </c>
      <c r="Q330" s="77" t="s">
        <v>80</v>
      </c>
      <c r="R330" s="77">
        <f>+IFERROR(VLOOKUP(Q330,[18]DATOS!$E$2:$F$17,2,FALSE),"")</f>
        <v>15</v>
      </c>
      <c r="S330" s="546"/>
      <c r="T330" s="546"/>
      <c r="U330" s="546"/>
      <c r="V330" s="546"/>
      <c r="W330" s="546"/>
      <c r="X330" s="546"/>
      <c r="Y330" s="453"/>
      <c r="Z330" s="546"/>
      <c r="AA330" s="453"/>
      <c r="AB330" s="643"/>
      <c r="AC330" s="488"/>
      <c r="AD330" s="488"/>
      <c r="AE330" s="712"/>
      <c r="AF330" s="453"/>
      <c r="AG330" s="453"/>
      <c r="AH330" s="453"/>
      <c r="AI330" s="483"/>
      <c r="AJ330" s="443"/>
      <c r="AK330" s="444"/>
      <c r="AL330" s="444"/>
      <c r="AM330" s="308"/>
      <c r="AN330" s="558"/>
      <c r="AO330" s="572"/>
      <c r="AP330" s="310"/>
      <c r="AQ330" s="310"/>
      <c r="AR330" s="310"/>
      <c r="AS330" s="310"/>
      <c r="AT330" s="310"/>
      <c r="AU330" s="310"/>
      <c r="AV330" s="310"/>
      <c r="AW330" s="310"/>
      <c r="AX330" s="310"/>
      <c r="AY330" s="310"/>
      <c r="AZ330" s="357"/>
      <c r="BA330" s="363"/>
      <c r="BB330" s="359"/>
      <c r="BC330" s="359"/>
      <c r="BD330" s="359"/>
      <c r="BE330" s="571"/>
    </row>
    <row r="331" spans="1:57" ht="30" customHeight="1" thickBot="1">
      <c r="A331" s="316"/>
      <c r="B331" s="486"/>
      <c r="C331" s="453"/>
      <c r="D331" s="305"/>
      <c r="E331" s="576"/>
      <c r="F331" s="305"/>
      <c r="G331" s="576"/>
      <c r="H331" s="79" t="s">
        <v>232</v>
      </c>
      <c r="I331" s="167" t="s">
        <v>68</v>
      </c>
      <c r="J331" s="495"/>
      <c r="K331" s="498"/>
      <c r="L331" s="453"/>
      <c r="M331" s="744"/>
      <c r="N331" s="328"/>
      <c r="O331" s="453"/>
      <c r="P331" s="78" t="s">
        <v>231</v>
      </c>
      <c r="Q331" s="77" t="s">
        <v>82</v>
      </c>
      <c r="R331" s="77">
        <f>+IFERROR(VLOOKUP(Q331,[18]DATOS!$E$2:$F$17,2,FALSE),"")</f>
        <v>15</v>
      </c>
      <c r="S331" s="546"/>
      <c r="T331" s="546"/>
      <c r="U331" s="546"/>
      <c r="V331" s="546"/>
      <c r="W331" s="546"/>
      <c r="X331" s="546"/>
      <c r="Y331" s="453"/>
      <c r="Z331" s="546"/>
      <c r="AA331" s="453"/>
      <c r="AB331" s="643"/>
      <c r="AC331" s="488"/>
      <c r="AD331" s="488"/>
      <c r="AE331" s="712"/>
      <c r="AF331" s="453"/>
      <c r="AG331" s="453"/>
      <c r="AH331" s="453"/>
      <c r="AI331" s="483"/>
      <c r="AJ331" s="443"/>
      <c r="AK331" s="444"/>
      <c r="AL331" s="444"/>
      <c r="AM331" s="308"/>
      <c r="AN331" s="558"/>
      <c r="AO331" s="572"/>
      <c r="AP331" s="310"/>
      <c r="AQ331" s="310"/>
      <c r="AR331" s="310"/>
      <c r="AS331" s="310"/>
      <c r="AT331" s="310"/>
      <c r="AU331" s="310"/>
      <c r="AV331" s="310"/>
      <c r="AW331" s="310"/>
      <c r="AX331" s="310"/>
      <c r="AY331" s="310"/>
      <c r="AZ331" s="357"/>
      <c r="BA331" s="363"/>
      <c r="BB331" s="359"/>
      <c r="BC331" s="359"/>
      <c r="BD331" s="359"/>
      <c r="BE331" s="571"/>
    </row>
    <row r="332" spans="1:57" ht="18.75" customHeight="1" thickBot="1">
      <c r="A332" s="316"/>
      <c r="B332" s="486"/>
      <c r="C332" s="453"/>
      <c r="D332" s="305"/>
      <c r="E332" s="576"/>
      <c r="F332" s="305"/>
      <c r="G332" s="576"/>
      <c r="H332" s="466" t="s">
        <v>230</v>
      </c>
      <c r="I332" s="167" t="s">
        <v>68</v>
      </c>
      <c r="J332" s="495"/>
      <c r="K332" s="498"/>
      <c r="L332" s="453"/>
      <c r="M332" s="744"/>
      <c r="N332" s="328"/>
      <c r="O332" s="453"/>
      <c r="P332" s="78" t="s">
        <v>229</v>
      </c>
      <c r="Q332" s="77" t="s">
        <v>85</v>
      </c>
      <c r="R332" s="77">
        <f>+IFERROR(VLOOKUP(Q332,[18]DATOS!$E$2:$F$17,2,FALSE),"")</f>
        <v>15</v>
      </c>
      <c r="S332" s="546"/>
      <c r="T332" s="546"/>
      <c r="U332" s="546"/>
      <c r="V332" s="546"/>
      <c r="W332" s="546"/>
      <c r="X332" s="546"/>
      <c r="Y332" s="453"/>
      <c r="Z332" s="546"/>
      <c r="AA332" s="453"/>
      <c r="AB332" s="643"/>
      <c r="AC332" s="488"/>
      <c r="AD332" s="488"/>
      <c r="AE332" s="712"/>
      <c r="AF332" s="453"/>
      <c r="AG332" s="453"/>
      <c r="AH332" s="453"/>
      <c r="AI332" s="483"/>
      <c r="AJ332" s="443"/>
      <c r="AK332" s="444"/>
      <c r="AL332" s="444"/>
      <c r="AM332" s="308"/>
      <c r="AN332" s="558"/>
      <c r="AO332" s="572"/>
      <c r="AP332" s="310"/>
      <c r="AQ332" s="310"/>
      <c r="AR332" s="310"/>
      <c r="AS332" s="310"/>
      <c r="AT332" s="310"/>
      <c r="AU332" s="310"/>
      <c r="AV332" s="310"/>
      <c r="AW332" s="310"/>
      <c r="AX332" s="310"/>
      <c r="AY332" s="310"/>
      <c r="AZ332" s="357"/>
      <c r="BA332" s="363"/>
      <c r="BB332" s="359"/>
      <c r="BC332" s="359"/>
      <c r="BD332" s="359"/>
      <c r="BE332" s="571"/>
    </row>
    <row r="333" spans="1:57" ht="45.75" customHeight="1" thickBot="1">
      <c r="A333" s="316"/>
      <c r="B333" s="486"/>
      <c r="C333" s="453"/>
      <c r="D333" s="305"/>
      <c r="E333" s="576"/>
      <c r="F333" s="305"/>
      <c r="G333" s="576"/>
      <c r="H333" s="466"/>
      <c r="I333" s="167" t="s">
        <v>68</v>
      </c>
      <c r="J333" s="495"/>
      <c r="K333" s="498"/>
      <c r="L333" s="453"/>
      <c r="M333" s="744"/>
      <c r="N333" s="328"/>
      <c r="O333" s="453"/>
      <c r="P333" s="78" t="s">
        <v>228</v>
      </c>
      <c r="Q333" s="77" t="s">
        <v>98</v>
      </c>
      <c r="R333" s="77">
        <f>+IFERROR(VLOOKUP(Q333,[18]DATOS!$E$2:$F$17,2,FALSE),"")</f>
        <v>15</v>
      </c>
      <c r="S333" s="546"/>
      <c r="T333" s="546"/>
      <c r="U333" s="546"/>
      <c r="V333" s="546"/>
      <c r="W333" s="546"/>
      <c r="X333" s="546"/>
      <c r="Y333" s="453"/>
      <c r="Z333" s="546"/>
      <c r="AA333" s="453"/>
      <c r="AB333" s="643"/>
      <c r="AC333" s="488"/>
      <c r="AD333" s="488"/>
      <c r="AE333" s="712"/>
      <c r="AF333" s="453"/>
      <c r="AG333" s="453"/>
      <c r="AH333" s="453"/>
      <c r="AI333" s="483"/>
      <c r="AJ333" s="443"/>
      <c r="AK333" s="444"/>
      <c r="AL333" s="444"/>
      <c r="AM333" s="308"/>
      <c r="AN333" s="558"/>
      <c r="AO333" s="572"/>
      <c r="AP333" s="310"/>
      <c r="AQ333" s="310"/>
      <c r="AR333" s="310"/>
      <c r="AS333" s="310"/>
      <c r="AT333" s="310"/>
      <c r="AU333" s="310"/>
      <c r="AV333" s="310"/>
      <c r="AW333" s="310"/>
      <c r="AX333" s="310"/>
      <c r="AY333" s="310"/>
      <c r="AZ333" s="357"/>
      <c r="BA333" s="363"/>
      <c r="BB333" s="359"/>
      <c r="BC333" s="359"/>
      <c r="BD333" s="359"/>
      <c r="BE333" s="571"/>
    </row>
    <row r="334" spans="1:57" ht="27.75" customHeight="1" thickBot="1">
      <c r="A334" s="316"/>
      <c r="B334" s="486"/>
      <c r="C334" s="453"/>
      <c r="D334" s="305"/>
      <c r="E334" s="576"/>
      <c r="F334" s="305"/>
      <c r="G334" s="576"/>
      <c r="H334" s="600" t="s">
        <v>227</v>
      </c>
      <c r="I334" s="167" t="s">
        <v>68</v>
      </c>
      <c r="J334" s="495"/>
      <c r="K334" s="498"/>
      <c r="L334" s="453"/>
      <c r="M334" s="744"/>
      <c r="N334" s="328"/>
      <c r="O334" s="453"/>
      <c r="P334" s="78" t="s">
        <v>226</v>
      </c>
      <c r="Q334" s="82" t="s">
        <v>87</v>
      </c>
      <c r="R334" s="77">
        <f>+IFERROR(VLOOKUP(Q334,[18]DATOS!$E$2:$F$17,2,FALSE),"")</f>
        <v>10</v>
      </c>
      <c r="S334" s="546"/>
      <c r="T334" s="546"/>
      <c r="U334" s="546"/>
      <c r="V334" s="546"/>
      <c r="W334" s="546"/>
      <c r="X334" s="546"/>
      <c r="Y334" s="453"/>
      <c r="Z334" s="546"/>
      <c r="AA334" s="453"/>
      <c r="AB334" s="643"/>
      <c r="AC334" s="488"/>
      <c r="AD334" s="488"/>
      <c r="AE334" s="712"/>
      <c r="AF334" s="453"/>
      <c r="AG334" s="453"/>
      <c r="AH334" s="453"/>
      <c r="AI334" s="483"/>
      <c r="AJ334" s="443"/>
      <c r="AK334" s="444"/>
      <c r="AL334" s="444"/>
      <c r="AM334" s="308"/>
      <c r="AN334" s="558"/>
      <c r="AO334" s="572"/>
      <c r="AP334" s="310"/>
      <c r="AQ334" s="310"/>
      <c r="AR334" s="310"/>
      <c r="AS334" s="310"/>
      <c r="AT334" s="310"/>
      <c r="AU334" s="310"/>
      <c r="AV334" s="310"/>
      <c r="AW334" s="310"/>
      <c r="AX334" s="310"/>
      <c r="AY334" s="310"/>
      <c r="AZ334" s="357"/>
      <c r="BA334" s="363"/>
      <c r="BB334" s="359"/>
      <c r="BC334" s="359"/>
      <c r="BD334" s="359"/>
      <c r="BE334" s="571"/>
    </row>
    <row r="335" spans="1:57" ht="26.25" customHeight="1" thickBot="1">
      <c r="A335" s="316"/>
      <c r="B335" s="486"/>
      <c r="C335" s="453"/>
      <c r="D335" s="305"/>
      <c r="E335" s="576"/>
      <c r="F335" s="305"/>
      <c r="G335" s="576"/>
      <c r="H335" s="601"/>
      <c r="I335" s="167" t="s">
        <v>68</v>
      </c>
      <c r="J335" s="495"/>
      <c r="K335" s="498"/>
      <c r="L335" s="453"/>
      <c r="M335" s="744"/>
      <c r="N335" s="576"/>
      <c r="O335" s="453"/>
      <c r="P335" s="588"/>
      <c r="Q335" s="588"/>
      <c r="R335" s="588"/>
      <c r="S335" s="546"/>
      <c r="T335" s="546"/>
      <c r="U335" s="546"/>
      <c r="V335" s="546"/>
      <c r="W335" s="546"/>
      <c r="X335" s="546"/>
      <c r="Y335" s="453"/>
      <c r="Z335" s="546"/>
      <c r="AA335" s="453"/>
      <c r="AB335" s="643"/>
      <c r="AC335" s="488"/>
      <c r="AD335" s="488"/>
      <c r="AE335" s="712"/>
      <c r="AF335" s="453"/>
      <c r="AG335" s="453"/>
      <c r="AH335" s="453"/>
      <c r="AI335" s="558"/>
      <c r="AJ335" s="619" t="s">
        <v>523</v>
      </c>
      <c r="AK335" s="639" t="s">
        <v>258</v>
      </c>
      <c r="AL335" s="639" t="s">
        <v>257</v>
      </c>
      <c r="AM335" s="590" t="s">
        <v>256</v>
      </c>
      <c r="AN335" s="558"/>
      <c r="AO335" s="572"/>
      <c r="AP335" s="310"/>
      <c r="AQ335" s="310"/>
      <c r="AR335" s="310"/>
      <c r="AS335" s="310"/>
      <c r="AT335" s="310"/>
      <c r="AU335" s="310"/>
      <c r="AV335" s="310"/>
      <c r="AW335" s="310"/>
      <c r="AX335" s="310"/>
      <c r="AY335" s="310"/>
      <c r="AZ335" s="357"/>
      <c r="BA335" s="363"/>
      <c r="BB335" s="359"/>
      <c r="BC335" s="359"/>
      <c r="BD335" s="359"/>
      <c r="BE335" s="571"/>
    </row>
    <row r="336" spans="1:57" ht="18.75" customHeight="1" thickBot="1">
      <c r="A336" s="316"/>
      <c r="B336" s="486"/>
      <c r="C336" s="453"/>
      <c r="D336" s="305"/>
      <c r="E336" s="576"/>
      <c r="F336" s="305"/>
      <c r="G336" s="576"/>
      <c r="H336" s="466" t="s">
        <v>225</v>
      </c>
      <c r="I336" s="167" t="s">
        <v>68</v>
      </c>
      <c r="J336" s="495"/>
      <c r="K336" s="498"/>
      <c r="L336" s="453"/>
      <c r="M336" s="744"/>
      <c r="N336" s="576"/>
      <c r="O336" s="453"/>
      <c r="P336" s="546"/>
      <c r="Q336" s="546"/>
      <c r="R336" s="546"/>
      <c r="S336" s="546"/>
      <c r="T336" s="546"/>
      <c r="U336" s="546"/>
      <c r="V336" s="546"/>
      <c r="W336" s="546"/>
      <c r="X336" s="546"/>
      <c r="Y336" s="453"/>
      <c r="Z336" s="546"/>
      <c r="AA336" s="453"/>
      <c r="AB336" s="643"/>
      <c r="AC336" s="488"/>
      <c r="AD336" s="488"/>
      <c r="AE336" s="712"/>
      <c r="AF336" s="453"/>
      <c r="AG336" s="453"/>
      <c r="AH336" s="453"/>
      <c r="AI336" s="558"/>
      <c r="AJ336" s="620"/>
      <c r="AK336" s="640"/>
      <c r="AL336" s="640"/>
      <c r="AM336" s="453"/>
      <c r="AN336" s="558"/>
      <c r="AO336" s="572"/>
      <c r="AP336" s="310"/>
      <c r="AQ336" s="310"/>
      <c r="AR336" s="310"/>
      <c r="AS336" s="310"/>
      <c r="AT336" s="310"/>
      <c r="AU336" s="310"/>
      <c r="AV336" s="310"/>
      <c r="AW336" s="310"/>
      <c r="AX336" s="310"/>
      <c r="AY336" s="310"/>
      <c r="AZ336" s="357"/>
      <c r="BA336" s="363"/>
      <c r="BB336" s="359"/>
      <c r="BC336" s="359"/>
      <c r="BD336" s="359"/>
      <c r="BE336" s="571"/>
    </row>
    <row r="337" spans="1:57" ht="9.75" customHeight="1" thickBot="1">
      <c r="A337" s="316"/>
      <c r="B337" s="486"/>
      <c r="C337" s="453"/>
      <c r="D337" s="305"/>
      <c r="E337" s="576"/>
      <c r="F337" s="305"/>
      <c r="G337" s="576"/>
      <c r="H337" s="466"/>
      <c r="I337" s="167" t="s">
        <v>68</v>
      </c>
      <c r="J337" s="495"/>
      <c r="K337" s="498"/>
      <c r="L337" s="453"/>
      <c r="M337" s="744"/>
      <c r="N337" s="576"/>
      <c r="O337" s="453"/>
      <c r="P337" s="546"/>
      <c r="Q337" s="546"/>
      <c r="R337" s="546"/>
      <c r="S337" s="546"/>
      <c r="T337" s="546"/>
      <c r="U337" s="546"/>
      <c r="V337" s="546"/>
      <c r="W337" s="546"/>
      <c r="X337" s="546"/>
      <c r="Y337" s="453"/>
      <c r="Z337" s="546"/>
      <c r="AA337" s="453"/>
      <c r="AB337" s="643"/>
      <c r="AC337" s="488"/>
      <c r="AD337" s="488"/>
      <c r="AE337" s="712"/>
      <c r="AF337" s="453"/>
      <c r="AG337" s="453"/>
      <c r="AH337" s="453"/>
      <c r="AI337" s="558"/>
      <c r="AJ337" s="620"/>
      <c r="AK337" s="640"/>
      <c r="AL337" s="640"/>
      <c r="AM337" s="453"/>
      <c r="AN337" s="558"/>
      <c r="AO337" s="572"/>
      <c r="AP337" s="310"/>
      <c r="AQ337" s="310"/>
      <c r="AR337" s="310"/>
      <c r="AS337" s="310"/>
      <c r="AT337" s="310"/>
      <c r="AU337" s="310"/>
      <c r="AV337" s="310"/>
      <c r="AW337" s="310"/>
      <c r="AX337" s="310"/>
      <c r="AY337" s="310"/>
      <c r="AZ337" s="357"/>
      <c r="BA337" s="363"/>
      <c r="BB337" s="359"/>
      <c r="BC337" s="359"/>
      <c r="BD337" s="359"/>
      <c r="BE337" s="571"/>
    </row>
    <row r="338" spans="1:57" ht="18.75" customHeight="1" thickBot="1">
      <c r="A338" s="316"/>
      <c r="B338" s="486"/>
      <c r="C338" s="453"/>
      <c r="D338" s="305"/>
      <c r="E338" s="576"/>
      <c r="F338" s="305"/>
      <c r="G338" s="576"/>
      <c r="H338" s="466" t="s">
        <v>224</v>
      </c>
      <c r="I338" s="167" t="s">
        <v>68</v>
      </c>
      <c r="J338" s="495"/>
      <c r="K338" s="498"/>
      <c r="L338" s="453"/>
      <c r="M338" s="744"/>
      <c r="N338" s="576"/>
      <c r="O338" s="453"/>
      <c r="P338" s="546"/>
      <c r="Q338" s="546"/>
      <c r="R338" s="546"/>
      <c r="S338" s="546"/>
      <c r="T338" s="546"/>
      <c r="U338" s="546"/>
      <c r="V338" s="546"/>
      <c r="W338" s="546"/>
      <c r="X338" s="546"/>
      <c r="Y338" s="453"/>
      <c r="Z338" s="546"/>
      <c r="AA338" s="453"/>
      <c r="AB338" s="643"/>
      <c r="AC338" s="488"/>
      <c r="AD338" s="488"/>
      <c r="AE338" s="712"/>
      <c r="AF338" s="453"/>
      <c r="AG338" s="453"/>
      <c r="AH338" s="453"/>
      <c r="AI338" s="558"/>
      <c r="AJ338" s="620"/>
      <c r="AK338" s="640"/>
      <c r="AL338" s="640"/>
      <c r="AM338" s="453"/>
      <c r="AN338" s="558"/>
      <c r="AO338" s="572"/>
      <c r="AP338" s="310"/>
      <c r="AQ338" s="310"/>
      <c r="AR338" s="310"/>
      <c r="AS338" s="310"/>
      <c r="AT338" s="310"/>
      <c r="AU338" s="310"/>
      <c r="AV338" s="310"/>
      <c r="AW338" s="310"/>
      <c r="AX338" s="310"/>
      <c r="AY338" s="310"/>
      <c r="AZ338" s="357"/>
      <c r="BA338" s="363"/>
      <c r="BB338" s="359"/>
      <c r="BC338" s="359"/>
      <c r="BD338" s="359"/>
      <c r="BE338" s="571"/>
    </row>
    <row r="339" spans="1:57" ht="12.75" customHeight="1" thickBot="1">
      <c r="A339" s="316"/>
      <c r="B339" s="486"/>
      <c r="C339" s="453"/>
      <c r="D339" s="305"/>
      <c r="E339" s="576"/>
      <c r="F339" s="305"/>
      <c r="G339" s="576"/>
      <c r="H339" s="466"/>
      <c r="I339" s="167" t="s">
        <v>68</v>
      </c>
      <c r="J339" s="495"/>
      <c r="K339" s="498"/>
      <c r="L339" s="453"/>
      <c r="M339" s="744"/>
      <c r="N339" s="576"/>
      <c r="O339" s="453"/>
      <c r="P339" s="546"/>
      <c r="Q339" s="546"/>
      <c r="R339" s="546"/>
      <c r="S339" s="546"/>
      <c r="T339" s="546"/>
      <c r="U339" s="546"/>
      <c r="V339" s="546"/>
      <c r="W339" s="546"/>
      <c r="X339" s="546"/>
      <c r="Y339" s="453"/>
      <c r="Z339" s="546"/>
      <c r="AA339" s="453"/>
      <c r="AB339" s="643"/>
      <c r="AC339" s="488"/>
      <c r="AD339" s="488"/>
      <c r="AE339" s="712"/>
      <c r="AF339" s="453"/>
      <c r="AG339" s="453"/>
      <c r="AH339" s="453"/>
      <c r="AI339" s="558"/>
      <c r="AJ339" s="620"/>
      <c r="AK339" s="640"/>
      <c r="AL339" s="640"/>
      <c r="AM339" s="453"/>
      <c r="AN339" s="558"/>
      <c r="AO339" s="572"/>
      <c r="AP339" s="310"/>
      <c r="AQ339" s="310"/>
      <c r="AR339" s="310"/>
      <c r="AS339" s="310"/>
      <c r="AT339" s="310"/>
      <c r="AU339" s="310"/>
      <c r="AV339" s="310"/>
      <c r="AW339" s="310"/>
      <c r="AX339" s="310"/>
      <c r="AY339" s="310"/>
      <c r="AZ339" s="357"/>
      <c r="BA339" s="363"/>
      <c r="BB339" s="359"/>
      <c r="BC339" s="359"/>
      <c r="BD339" s="359"/>
      <c r="BE339" s="571"/>
    </row>
    <row r="340" spans="1:57" ht="18.75" customHeight="1" thickBot="1">
      <c r="A340" s="316"/>
      <c r="B340" s="486"/>
      <c r="C340" s="453"/>
      <c r="D340" s="305"/>
      <c r="E340" s="576"/>
      <c r="F340" s="305"/>
      <c r="G340" s="576"/>
      <c r="H340" s="466" t="s">
        <v>223</v>
      </c>
      <c r="I340" s="167" t="s">
        <v>68</v>
      </c>
      <c r="J340" s="495"/>
      <c r="K340" s="498"/>
      <c r="L340" s="453"/>
      <c r="M340" s="744"/>
      <c r="N340" s="576"/>
      <c r="O340" s="453"/>
      <c r="P340" s="546"/>
      <c r="Q340" s="546"/>
      <c r="R340" s="546"/>
      <c r="S340" s="546"/>
      <c r="T340" s="546"/>
      <c r="U340" s="546"/>
      <c r="V340" s="546"/>
      <c r="W340" s="546"/>
      <c r="X340" s="546"/>
      <c r="Y340" s="453"/>
      <c r="Z340" s="546"/>
      <c r="AA340" s="453"/>
      <c r="AB340" s="643"/>
      <c r="AC340" s="488"/>
      <c r="AD340" s="488"/>
      <c r="AE340" s="712"/>
      <c r="AF340" s="453"/>
      <c r="AG340" s="453"/>
      <c r="AH340" s="453"/>
      <c r="AI340" s="558"/>
      <c r="AJ340" s="620"/>
      <c r="AK340" s="640"/>
      <c r="AL340" s="640"/>
      <c r="AM340" s="453"/>
      <c r="AN340" s="558"/>
      <c r="AO340" s="572"/>
      <c r="AP340" s="310"/>
      <c r="AQ340" s="310"/>
      <c r="AR340" s="310"/>
      <c r="AS340" s="310"/>
      <c r="AT340" s="310"/>
      <c r="AU340" s="310"/>
      <c r="AV340" s="310"/>
      <c r="AW340" s="310"/>
      <c r="AX340" s="310"/>
      <c r="AY340" s="310"/>
      <c r="AZ340" s="357"/>
      <c r="BA340" s="363"/>
      <c r="BB340" s="359"/>
      <c r="BC340" s="359"/>
      <c r="BD340" s="359"/>
      <c r="BE340" s="571"/>
    </row>
    <row r="341" spans="1:57" ht="12.75" customHeight="1" thickBot="1">
      <c r="A341" s="316"/>
      <c r="B341" s="486"/>
      <c r="C341" s="453"/>
      <c r="D341" s="305"/>
      <c r="E341" s="576"/>
      <c r="F341" s="305"/>
      <c r="G341" s="576"/>
      <c r="H341" s="466"/>
      <c r="I341" s="167" t="s">
        <v>68</v>
      </c>
      <c r="J341" s="495"/>
      <c r="K341" s="498"/>
      <c r="L341" s="453"/>
      <c r="M341" s="744"/>
      <c r="N341" s="576"/>
      <c r="O341" s="453"/>
      <c r="P341" s="546"/>
      <c r="Q341" s="546"/>
      <c r="R341" s="546"/>
      <c r="S341" s="546"/>
      <c r="T341" s="546"/>
      <c r="U341" s="546"/>
      <c r="V341" s="546"/>
      <c r="W341" s="546"/>
      <c r="X341" s="546"/>
      <c r="Y341" s="453"/>
      <c r="Z341" s="546"/>
      <c r="AA341" s="453"/>
      <c r="AB341" s="643"/>
      <c r="AC341" s="488"/>
      <c r="AD341" s="488"/>
      <c r="AE341" s="712"/>
      <c r="AF341" s="453"/>
      <c r="AG341" s="453"/>
      <c r="AH341" s="453"/>
      <c r="AI341" s="558"/>
      <c r="AJ341" s="620"/>
      <c r="AK341" s="640"/>
      <c r="AL341" s="640"/>
      <c r="AM341" s="453"/>
      <c r="AN341" s="558"/>
      <c r="AO341" s="572"/>
      <c r="AP341" s="310"/>
      <c r="AQ341" s="310"/>
      <c r="AR341" s="310"/>
      <c r="AS341" s="310"/>
      <c r="AT341" s="310"/>
      <c r="AU341" s="310"/>
      <c r="AV341" s="310"/>
      <c r="AW341" s="310"/>
      <c r="AX341" s="310"/>
      <c r="AY341" s="310"/>
      <c r="AZ341" s="357"/>
      <c r="BA341" s="363"/>
      <c r="BB341" s="359"/>
      <c r="BC341" s="359"/>
      <c r="BD341" s="359"/>
      <c r="BE341" s="571"/>
    </row>
    <row r="342" spans="1:57" ht="14.25" customHeight="1" thickBot="1">
      <c r="A342" s="316"/>
      <c r="B342" s="486"/>
      <c r="C342" s="453"/>
      <c r="D342" s="305"/>
      <c r="E342" s="576"/>
      <c r="F342" s="305"/>
      <c r="G342" s="576"/>
      <c r="H342" s="600" t="s">
        <v>222</v>
      </c>
      <c r="I342" s="167" t="s">
        <v>68</v>
      </c>
      <c r="J342" s="495"/>
      <c r="K342" s="498"/>
      <c r="L342" s="453"/>
      <c r="M342" s="744"/>
      <c r="N342" s="576"/>
      <c r="O342" s="453"/>
      <c r="P342" s="546"/>
      <c r="Q342" s="546"/>
      <c r="R342" s="546"/>
      <c r="S342" s="546"/>
      <c r="T342" s="546"/>
      <c r="U342" s="546"/>
      <c r="V342" s="546"/>
      <c r="W342" s="546"/>
      <c r="X342" s="546"/>
      <c r="Y342" s="453"/>
      <c r="Z342" s="546"/>
      <c r="AA342" s="453"/>
      <c r="AB342" s="643"/>
      <c r="AC342" s="488"/>
      <c r="AD342" s="488"/>
      <c r="AE342" s="712"/>
      <c r="AF342" s="453"/>
      <c r="AG342" s="453"/>
      <c r="AH342" s="453"/>
      <c r="AI342" s="558"/>
      <c r="AJ342" s="620"/>
      <c r="AK342" s="640"/>
      <c r="AL342" s="640"/>
      <c r="AM342" s="453"/>
      <c r="AN342" s="558"/>
      <c r="AO342" s="572"/>
      <c r="AP342" s="310"/>
      <c r="AQ342" s="310"/>
      <c r="AR342" s="310"/>
      <c r="AS342" s="310"/>
      <c r="AT342" s="310"/>
      <c r="AU342" s="310"/>
      <c r="AV342" s="310"/>
      <c r="AW342" s="310"/>
      <c r="AX342" s="310"/>
      <c r="AY342" s="310"/>
      <c r="AZ342" s="357"/>
      <c r="BA342" s="363"/>
      <c r="BB342" s="359"/>
      <c r="BC342" s="359"/>
      <c r="BD342" s="359"/>
      <c r="BE342" s="571"/>
    </row>
    <row r="343" spans="1:57" ht="13.5" customHeight="1" thickBot="1">
      <c r="A343" s="316"/>
      <c r="B343" s="486"/>
      <c r="C343" s="453"/>
      <c r="D343" s="305"/>
      <c r="E343" s="576"/>
      <c r="F343" s="305"/>
      <c r="G343" s="576"/>
      <c r="H343" s="601"/>
      <c r="I343" s="167" t="s">
        <v>68</v>
      </c>
      <c r="J343" s="495"/>
      <c r="K343" s="498"/>
      <c r="L343" s="453"/>
      <c r="M343" s="744"/>
      <c r="N343" s="576"/>
      <c r="O343" s="453"/>
      <c r="P343" s="546"/>
      <c r="Q343" s="546"/>
      <c r="R343" s="546"/>
      <c r="S343" s="546"/>
      <c r="T343" s="546"/>
      <c r="U343" s="546"/>
      <c r="V343" s="546"/>
      <c r="W343" s="546"/>
      <c r="X343" s="546"/>
      <c r="Y343" s="453"/>
      <c r="Z343" s="546"/>
      <c r="AA343" s="453"/>
      <c r="AB343" s="643"/>
      <c r="AC343" s="488"/>
      <c r="AD343" s="488"/>
      <c r="AE343" s="712"/>
      <c r="AF343" s="453"/>
      <c r="AG343" s="453"/>
      <c r="AH343" s="453"/>
      <c r="AI343" s="558"/>
      <c r="AJ343" s="620"/>
      <c r="AK343" s="640"/>
      <c r="AL343" s="640"/>
      <c r="AM343" s="453"/>
      <c r="AN343" s="558"/>
      <c r="AO343" s="572"/>
      <c r="AP343" s="310"/>
      <c r="AQ343" s="310"/>
      <c r="AR343" s="310"/>
      <c r="AS343" s="310"/>
      <c r="AT343" s="310"/>
      <c r="AU343" s="310"/>
      <c r="AV343" s="310"/>
      <c r="AW343" s="310"/>
      <c r="AX343" s="310"/>
      <c r="AY343" s="310"/>
      <c r="AZ343" s="357"/>
      <c r="BA343" s="363"/>
      <c r="BB343" s="359"/>
      <c r="BC343" s="359"/>
      <c r="BD343" s="359"/>
      <c r="BE343" s="571"/>
    </row>
    <row r="344" spans="1:57" ht="18.75" customHeight="1" thickBot="1">
      <c r="A344" s="316"/>
      <c r="B344" s="486"/>
      <c r="C344" s="453"/>
      <c r="D344" s="305"/>
      <c r="E344" s="576"/>
      <c r="F344" s="305"/>
      <c r="G344" s="576"/>
      <c r="H344" s="622" t="s">
        <v>221</v>
      </c>
      <c r="I344" s="167" t="s">
        <v>68</v>
      </c>
      <c r="J344" s="495"/>
      <c r="K344" s="498"/>
      <c r="L344" s="453"/>
      <c r="M344" s="744"/>
      <c r="N344" s="576"/>
      <c r="O344" s="453"/>
      <c r="P344" s="546"/>
      <c r="Q344" s="546"/>
      <c r="R344" s="546"/>
      <c r="S344" s="546"/>
      <c r="T344" s="546"/>
      <c r="U344" s="546"/>
      <c r="V344" s="546"/>
      <c r="W344" s="546"/>
      <c r="X344" s="546"/>
      <c r="Y344" s="453"/>
      <c r="Z344" s="546"/>
      <c r="AA344" s="453"/>
      <c r="AB344" s="643"/>
      <c r="AC344" s="488"/>
      <c r="AD344" s="488"/>
      <c r="AE344" s="712"/>
      <c r="AF344" s="453"/>
      <c r="AG344" s="453"/>
      <c r="AH344" s="453"/>
      <c r="AI344" s="558"/>
      <c r="AJ344" s="620"/>
      <c r="AK344" s="640"/>
      <c r="AL344" s="640"/>
      <c r="AM344" s="453"/>
      <c r="AN344" s="558"/>
      <c r="AO344" s="572"/>
      <c r="AP344" s="310"/>
      <c r="AQ344" s="310"/>
      <c r="AR344" s="310"/>
      <c r="AS344" s="310"/>
      <c r="AT344" s="310"/>
      <c r="AU344" s="310"/>
      <c r="AV344" s="310"/>
      <c r="AW344" s="310"/>
      <c r="AX344" s="310"/>
      <c r="AY344" s="310"/>
      <c r="AZ344" s="357"/>
      <c r="BA344" s="363"/>
      <c r="BB344" s="359"/>
      <c r="BC344" s="359"/>
      <c r="BD344" s="359"/>
      <c r="BE344" s="571"/>
    </row>
    <row r="345" spans="1:57" ht="15.75" customHeight="1" thickBot="1">
      <c r="A345" s="317"/>
      <c r="B345" s="732"/>
      <c r="C345" s="500"/>
      <c r="D345" s="306"/>
      <c r="E345" s="577"/>
      <c r="F345" s="306"/>
      <c r="G345" s="577"/>
      <c r="H345" s="623"/>
      <c r="I345" s="167" t="s">
        <v>68</v>
      </c>
      <c r="J345" s="603"/>
      <c r="K345" s="605"/>
      <c r="L345" s="453"/>
      <c r="M345" s="745"/>
      <c r="N345" s="577"/>
      <c r="O345" s="500"/>
      <c r="P345" s="589"/>
      <c r="Q345" s="589"/>
      <c r="R345" s="589"/>
      <c r="S345" s="589"/>
      <c r="T345" s="589"/>
      <c r="U345" s="589"/>
      <c r="V345" s="589"/>
      <c r="W345" s="589"/>
      <c r="X345" s="589"/>
      <c r="Y345" s="500"/>
      <c r="Z345" s="589"/>
      <c r="AA345" s="500"/>
      <c r="AB345" s="644"/>
      <c r="AC345" s="488"/>
      <c r="AD345" s="488"/>
      <c r="AE345" s="713"/>
      <c r="AF345" s="500"/>
      <c r="AG345" s="500"/>
      <c r="AH345" s="453"/>
      <c r="AI345" s="559"/>
      <c r="AJ345" s="621"/>
      <c r="AK345" s="641"/>
      <c r="AL345" s="641"/>
      <c r="AM345" s="500"/>
      <c r="AN345" s="559"/>
      <c r="AO345" s="573"/>
      <c r="AP345" s="311"/>
      <c r="AQ345" s="311"/>
      <c r="AR345" s="311"/>
      <c r="AS345" s="311"/>
      <c r="AT345" s="311"/>
      <c r="AU345" s="311"/>
      <c r="AV345" s="311"/>
      <c r="AW345" s="311"/>
      <c r="AX345" s="311"/>
      <c r="AY345" s="311"/>
      <c r="AZ345" s="364"/>
      <c r="BA345" s="365"/>
      <c r="BB345" s="366"/>
      <c r="BC345" s="366"/>
      <c r="BD345" s="366"/>
      <c r="BE345" s="574"/>
    </row>
    <row r="346" spans="1:57" ht="46.5" customHeight="1" thickBot="1">
      <c r="A346" s="315">
        <v>12</v>
      </c>
      <c r="B346" s="916" t="s">
        <v>571</v>
      </c>
      <c r="C346" s="452" t="s">
        <v>335</v>
      </c>
      <c r="D346" s="304" t="s">
        <v>32</v>
      </c>
      <c r="E346" s="452" t="s">
        <v>334</v>
      </c>
      <c r="F346" s="304" t="s">
        <v>333</v>
      </c>
      <c r="G346" s="672" t="s">
        <v>100</v>
      </c>
      <c r="H346" s="84" t="s">
        <v>252</v>
      </c>
      <c r="I346" s="167" t="s">
        <v>68</v>
      </c>
      <c r="J346" s="602">
        <f>COUNTIF(I346:I371,[3]DATOS!$D$24)</f>
        <v>26</v>
      </c>
      <c r="K346" s="604" t="str">
        <f>+IF(AND(J346&lt;6,J346&gt;0),"Moderado",IF(AND(J346&lt;12,J346&gt;5),"Mayor",IF(AND(J346&lt;20,J346&gt;11),"Catastrófico","Responda las Preguntas de Impacto")))</f>
        <v>Responda las Preguntas de Impacto</v>
      </c>
      <c r="L346" s="452"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743"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27" t="s">
        <v>332</v>
      </c>
      <c r="O346" s="307" t="s">
        <v>65</v>
      </c>
      <c r="P346" s="82" t="s">
        <v>237</v>
      </c>
      <c r="Q346" s="77" t="s">
        <v>76</v>
      </c>
      <c r="R346" s="77">
        <f>+IFERROR(VLOOKUP(Q346,[18]DATOS!$E$2:$F$17,2,FALSE),"")</f>
        <v>15</v>
      </c>
      <c r="S346" s="646">
        <f>SUM(R346:R353)</f>
        <v>100</v>
      </c>
      <c r="T346" s="310" t="str">
        <f>+IF(AND(S346&lt;=100,S346&gt;=96),"Fuerte",IF(AND(S346&lt;=95,S346&gt;=86),"Moderado",IF(AND(S346&lt;=85,J346&gt;=0),"Débil"," ")))</f>
        <v>Fuerte</v>
      </c>
      <c r="U346" s="588" t="s">
        <v>90</v>
      </c>
      <c r="V346" s="310"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10">
        <f>IF(V346="Fuerte",100,IF(V346="Moderado",50,IF(V346="Débil",0)))</f>
        <v>100</v>
      </c>
      <c r="X346" s="588">
        <f>AVERAGE(W346:W371)</f>
        <v>100</v>
      </c>
      <c r="Y346" s="588" t="s">
        <v>325</v>
      </c>
      <c r="Z346" s="588" t="s">
        <v>249</v>
      </c>
      <c r="AA346" s="726" t="s">
        <v>331</v>
      </c>
      <c r="AB346" s="710" t="str">
        <f>+IF(X346=100,"Fuerte",IF(AND(X346&lt;=99,X346&gt;=50),"Moderado",IF(X346&lt;50,"Débil"," ")))</f>
        <v>Fuerte</v>
      </c>
      <c r="AC346" s="488" t="s">
        <v>95</v>
      </c>
      <c r="AD346" s="488" t="s">
        <v>95</v>
      </c>
      <c r="AE346" s="711"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52"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52" t="str">
        <f>K346</f>
        <v>Responda las Preguntas de Impacto</v>
      </c>
      <c r="AH346" s="452"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564"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876" t="s">
        <v>330</v>
      </c>
      <c r="AK346" s="728">
        <v>43466</v>
      </c>
      <c r="AL346" s="458">
        <v>43830</v>
      </c>
      <c r="AM346" s="655" t="s">
        <v>325</v>
      </c>
      <c r="AN346" s="775" t="s">
        <v>329</v>
      </c>
      <c r="AO346" s="584"/>
      <c r="AP346" s="545"/>
      <c r="AQ346" s="545"/>
      <c r="AR346" s="545"/>
      <c r="AS346" s="545"/>
      <c r="AT346" s="545"/>
      <c r="AU346" s="545"/>
      <c r="AV346" s="545"/>
      <c r="AW346" s="545"/>
      <c r="AX346" s="545"/>
      <c r="AY346" s="545"/>
      <c r="AZ346" s="548"/>
      <c r="BA346" s="551"/>
      <c r="BB346" s="578"/>
      <c r="BC346" s="578"/>
      <c r="BD346" s="578"/>
      <c r="BE346" s="581"/>
    </row>
    <row r="347" spans="1:57" ht="30" customHeight="1" thickBot="1">
      <c r="A347" s="316"/>
      <c r="B347" s="938"/>
      <c r="C347" s="453"/>
      <c r="D347" s="305"/>
      <c r="E347" s="453"/>
      <c r="F347" s="305"/>
      <c r="G347" s="576"/>
      <c r="H347" s="79" t="s">
        <v>245</v>
      </c>
      <c r="I347" s="167" t="s">
        <v>68</v>
      </c>
      <c r="J347" s="495"/>
      <c r="K347" s="498"/>
      <c r="L347" s="453"/>
      <c r="M347" s="744"/>
      <c r="N347" s="328"/>
      <c r="O347" s="308"/>
      <c r="P347" s="82" t="s">
        <v>235</v>
      </c>
      <c r="Q347" s="77" t="s">
        <v>78</v>
      </c>
      <c r="R347" s="77">
        <f>+IFERROR(VLOOKUP(Q347,[18]DATOS!$E$2:$F$17,2,FALSE),"")</f>
        <v>15</v>
      </c>
      <c r="S347" s="647"/>
      <c r="T347" s="310"/>
      <c r="U347" s="546"/>
      <c r="V347" s="310"/>
      <c r="W347" s="310"/>
      <c r="X347" s="546"/>
      <c r="Y347" s="546"/>
      <c r="Z347" s="546"/>
      <c r="AA347" s="505"/>
      <c r="AB347" s="643"/>
      <c r="AC347" s="488"/>
      <c r="AD347" s="488"/>
      <c r="AE347" s="712"/>
      <c r="AF347" s="453"/>
      <c r="AG347" s="453"/>
      <c r="AH347" s="453"/>
      <c r="AI347" s="483"/>
      <c r="AJ347" s="443"/>
      <c r="AK347" s="459"/>
      <c r="AL347" s="459"/>
      <c r="AM347" s="596"/>
      <c r="AN347" s="558"/>
      <c r="AO347" s="585"/>
      <c r="AP347" s="546"/>
      <c r="AQ347" s="546"/>
      <c r="AR347" s="546"/>
      <c r="AS347" s="546"/>
      <c r="AT347" s="546"/>
      <c r="AU347" s="546"/>
      <c r="AV347" s="546"/>
      <c r="AW347" s="546"/>
      <c r="AX347" s="546"/>
      <c r="AY347" s="546"/>
      <c r="AZ347" s="549"/>
      <c r="BA347" s="552"/>
      <c r="BB347" s="579"/>
      <c r="BC347" s="579"/>
      <c r="BD347" s="579"/>
      <c r="BE347" s="582"/>
    </row>
    <row r="348" spans="1:57" ht="30" customHeight="1" thickBot="1">
      <c r="A348" s="316"/>
      <c r="B348" s="938"/>
      <c r="C348" s="453"/>
      <c r="D348" s="305"/>
      <c r="E348" s="453"/>
      <c r="F348" s="305"/>
      <c r="G348" s="576"/>
      <c r="H348" s="79" t="s">
        <v>244</v>
      </c>
      <c r="I348" s="167" t="s">
        <v>68</v>
      </c>
      <c r="J348" s="495"/>
      <c r="K348" s="498"/>
      <c r="L348" s="453"/>
      <c r="M348" s="744"/>
      <c r="N348" s="328"/>
      <c r="O348" s="308"/>
      <c r="P348" s="82" t="s">
        <v>233</v>
      </c>
      <c r="Q348" s="77" t="s">
        <v>80</v>
      </c>
      <c r="R348" s="77">
        <f>+IFERROR(VLOOKUP(Q348,[18]DATOS!$E$2:$F$17,2,FALSE),"")</f>
        <v>15</v>
      </c>
      <c r="S348" s="647"/>
      <c r="T348" s="310"/>
      <c r="U348" s="546"/>
      <c r="V348" s="310"/>
      <c r="W348" s="310"/>
      <c r="X348" s="546"/>
      <c r="Y348" s="546"/>
      <c r="Z348" s="546"/>
      <c r="AA348" s="505"/>
      <c r="AB348" s="643"/>
      <c r="AC348" s="488"/>
      <c r="AD348" s="488"/>
      <c r="AE348" s="712"/>
      <c r="AF348" s="453"/>
      <c r="AG348" s="453"/>
      <c r="AH348" s="453"/>
      <c r="AI348" s="483"/>
      <c r="AJ348" s="443"/>
      <c r="AK348" s="459"/>
      <c r="AL348" s="459"/>
      <c r="AM348" s="596"/>
      <c r="AN348" s="558"/>
      <c r="AO348" s="585"/>
      <c r="AP348" s="546"/>
      <c r="AQ348" s="546"/>
      <c r="AR348" s="546"/>
      <c r="AS348" s="546"/>
      <c r="AT348" s="546"/>
      <c r="AU348" s="546"/>
      <c r="AV348" s="546"/>
      <c r="AW348" s="546"/>
      <c r="AX348" s="546"/>
      <c r="AY348" s="546"/>
      <c r="AZ348" s="549"/>
      <c r="BA348" s="552"/>
      <c r="BB348" s="579"/>
      <c r="BC348" s="579"/>
      <c r="BD348" s="579"/>
      <c r="BE348" s="582"/>
    </row>
    <row r="349" spans="1:57" ht="30" customHeight="1" thickBot="1">
      <c r="A349" s="316"/>
      <c r="B349" s="938"/>
      <c r="C349" s="453"/>
      <c r="D349" s="305"/>
      <c r="E349" s="453"/>
      <c r="F349" s="305"/>
      <c r="G349" s="576"/>
      <c r="H349" s="79" t="s">
        <v>243</v>
      </c>
      <c r="I349" s="167" t="s">
        <v>68</v>
      </c>
      <c r="J349" s="495"/>
      <c r="K349" s="498"/>
      <c r="L349" s="453"/>
      <c r="M349" s="744"/>
      <c r="N349" s="328"/>
      <c r="O349" s="308"/>
      <c r="P349" s="82" t="s">
        <v>231</v>
      </c>
      <c r="Q349" s="77" t="s">
        <v>82</v>
      </c>
      <c r="R349" s="77">
        <f>+IFERROR(VLOOKUP(Q349,[18]DATOS!$E$2:$F$17,2,FALSE),"")</f>
        <v>15</v>
      </c>
      <c r="S349" s="647"/>
      <c r="T349" s="310"/>
      <c r="U349" s="546"/>
      <c r="V349" s="310"/>
      <c r="W349" s="310"/>
      <c r="X349" s="546"/>
      <c r="Y349" s="546"/>
      <c r="Z349" s="546"/>
      <c r="AA349" s="505"/>
      <c r="AB349" s="643"/>
      <c r="AC349" s="488"/>
      <c r="AD349" s="488"/>
      <c r="AE349" s="712"/>
      <c r="AF349" s="453"/>
      <c r="AG349" s="453"/>
      <c r="AH349" s="453"/>
      <c r="AI349" s="483"/>
      <c r="AJ349" s="443"/>
      <c r="AK349" s="459"/>
      <c r="AL349" s="459"/>
      <c r="AM349" s="596"/>
      <c r="AN349" s="558"/>
      <c r="AO349" s="585"/>
      <c r="AP349" s="546"/>
      <c r="AQ349" s="546"/>
      <c r="AR349" s="546"/>
      <c r="AS349" s="546"/>
      <c r="AT349" s="546"/>
      <c r="AU349" s="546"/>
      <c r="AV349" s="546"/>
      <c r="AW349" s="546"/>
      <c r="AX349" s="546"/>
      <c r="AY349" s="546"/>
      <c r="AZ349" s="549"/>
      <c r="BA349" s="552"/>
      <c r="BB349" s="579"/>
      <c r="BC349" s="579"/>
      <c r="BD349" s="579"/>
      <c r="BE349" s="582"/>
    </row>
    <row r="350" spans="1:57" ht="30" customHeight="1" thickBot="1">
      <c r="A350" s="316"/>
      <c r="B350" s="938"/>
      <c r="C350" s="453"/>
      <c r="D350" s="305"/>
      <c r="E350" s="453"/>
      <c r="F350" s="305"/>
      <c r="G350" s="576"/>
      <c r="H350" s="79" t="s">
        <v>242</v>
      </c>
      <c r="I350" s="167" t="s">
        <v>68</v>
      </c>
      <c r="J350" s="495"/>
      <c r="K350" s="498"/>
      <c r="L350" s="453"/>
      <c r="M350" s="744"/>
      <c r="N350" s="328"/>
      <c r="O350" s="308"/>
      <c r="P350" s="82" t="s">
        <v>229</v>
      </c>
      <c r="Q350" s="77" t="s">
        <v>85</v>
      </c>
      <c r="R350" s="77">
        <f>+IFERROR(VLOOKUP(Q350,[18]DATOS!$E$2:$F$17,2,FALSE),"")</f>
        <v>15</v>
      </c>
      <c r="S350" s="647"/>
      <c r="T350" s="310"/>
      <c r="U350" s="546"/>
      <c r="V350" s="310"/>
      <c r="W350" s="310"/>
      <c r="X350" s="546"/>
      <c r="Y350" s="546"/>
      <c r="Z350" s="546"/>
      <c r="AA350" s="505"/>
      <c r="AB350" s="643"/>
      <c r="AC350" s="488"/>
      <c r="AD350" s="488"/>
      <c r="AE350" s="712"/>
      <c r="AF350" s="453"/>
      <c r="AG350" s="453"/>
      <c r="AH350" s="453"/>
      <c r="AI350" s="483"/>
      <c r="AJ350" s="443"/>
      <c r="AK350" s="459"/>
      <c r="AL350" s="459"/>
      <c r="AM350" s="596"/>
      <c r="AN350" s="558"/>
      <c r="AO350" s="585"/>
      <c r="AP350" s="546"/>
      <c r="AQ350" s="546"/>
      <c r="AR350" s="546"/>
      <c r="AS350" s="546"/>
      <c r="AT350" s="546"/>
      <c r="AU350" s="546"/>
      <c r="AV350" s="546"/>
      <c r="AW350" s="546"/>
      <c r="AX350" s="546"/>
      <c r="AY350" s="546"/>
      <c r="AZ350" s="549"/>
      <c r="BA350" s="552"/>
      <c r="BB350" s="579"/>
      <c r="BC350" s="579"/>
      <c r="BD350" s="579"/>
      <c r="BE350" s="582"/>
    </row>
    <row r="351" spans="1:57" ht="30" customHeight="1" thickBot="1">
      <c r="A351" s="316"/>
      <c r="B351" s="938"/>
      <c r="C351" s="453"/>
      <c r="D351" s="305"/>
      <c r="E351" s="453"/>
      <c r="F351" s="305"/>
      <c r="G351" s="576"/>
      <c r="H351" s="79" t="s">
        <v>241</v>
      </c>
      <c r="I351" s="167" t="s">
        <v>68</v>
      </c>
      <c r="J351" s="495"/>
      <c r="K351" s="498"/>
      <c r="L351" s="453"/>
      <c r="M351" s="744"/>
      <c r="N351" s="328"/>
      <c r="O351" s="308"/>
      <c r="P351" s="83" t="s">
        <v>228</v>
      </c>
      <c r="Q351" s="77" t="s">
        <v>98</v>
      </c>
      <c r="R351" s="77">
        <f>+IFERROR(VLOOKUP(Q351,[18]DATOS!$E$2:$F$17,2,FALSE),"")</f>
        <v>15</v>
      </c>
      <c r="S351" s="647"/>
      <c r="T351" s="310"/>
      <c r="U351" s="546"/>
      <c r="V351" s="310"/>
      <c r="W351" s="310"/>
      <c r="X351" s="546"/>
      <c r="Y351" s="546"/>
      <c r="Z351" s="546"/>
      <c r="AA351" s="505"/>
      <c r="AB351" s="643"/>
      <c r="AC351" s="488"/>
      <c r="AD351" s="488"/>
      <c r="AE351" s="712"/>
      <c r="AF351" s="453"/>
      <c r="AG351" s="453"/>
      <c r="AH351" s="453"/>
      <c r="AI351" s="483"/>
      <c r="AJ351" s="443"/>
      <c r="AK351" s="459"/>
      <c r="AL351" s="459"/>
      <c r="AM351" s="596"/>
      <c r="AN351" s="558"/>
      <c r="AO351" s="585"/>
      <c r="AP351" s="546"/>
      <c r="AQ351" s="546"/>
      <c r="AR351" s="546"/>
      <c r="AS351" s="546"/>
      <c r="AT351" s="546"/>
      <c r="AU351" s="546"/>
      <c r="AV351" s="546"/>
      <c r="AW351" s="546"/>
      <c r="AX351" s="546"/>
      <c r="AY351" s="546"/>
      <c r="AZ351" s="549"/>
      <c r="BA351" s="552"/>
      <c r="BB351" s="579"/>
      <c r="BC351" s="579"/>
      <c r="BD351" s="579"/>
      <c r="BE351" s="582"/>
    </row>
    <row r="352" spans="1:57" ht="30" customHeight="1" thickBot="1">
      <c r="A352" s="316"/>
      <c r="B352" s="938"/>
      <c r="C352" s="453"/>
      <c r="D352" s="305"/>
      <c r="E352" s="453"/>
      <c r="F352" s="305"/>
      <c r="G352" s="576"/>
      <c r="H352" s="79" t="s">
        <v>240</v>
      </c>
      <c r="I352" s="167" t="s">
        <v>68</v>
      </c>
      <c r="J352" s="495"/>
      <c r="K352" s="498"/>
      <c r="L352" s="453"/>
      <c r="M352" s="744"/>
      <c r="N352" s="328"/>
      <c r="O352" s="308"/>
      <c r="P352" s="82" t="s">
        <v>226</v>
      </c>
      <c r="Q352" s="82" t="s">
        <v>87</v>
      </c>
      <c r="R352" s="82">
        <f>+IFERROR(VLOOKUP(Q352,[18]DATOS!$E$2:$F$17,2,FALSE),"")</f>
        <v>10</v>
      </c>
      <c r="S352" s="647"/>
      <c r="T352" s="310"/>
      <c r="U352" s="546"/>
      <c r="V352" s="310"/>
      <c r="W352" s="310"/>
      <c r="X352" s="546"/>
      <c r="Y352" s="546"/>
      <c r="Z352" s="546"/>
      <c r="AA352" s="505"/>
      <c r="AB352" s="643"/>
      <c r="AC352" s="488"/>
      <c r="AD352" s="488"/>
      <c r="AE352" s="712"/>
      <c r="AF352" s="453"/>
      <c r="AG352" s="453"/>
      <c r="AH352" s="453"/>
      <c r="AI352" s="483"/>
      <c r="AJ352" s="443"/>
      <c r="AK352" s="459"/>
      <c r="AL352" s="459"/>
      <c r="AM352" s="596"/>
      <c r="AN352" s="558"/>
      <c r="AO352" s="585"/>
      <c r="AP352" s="546"/>
      <c r="AQ352" s="546"/>
      <c r="AR352" s="546"/>
      <c r="AS352" s="546"/>
      <c r="AT352" s="546"/>
      <c r="AU352" s="546"/>
      <c r="AV352" s="546"/>
      <c r="AW352" s="546"/>
      <c r="AX352" s="546"/>
      <c r="AY352" s="546"/>
      <c r="AZ352" s="549"/>
      <c r="BA352" s="552"/>
      <c r="BB352" s="579"/>
      <c r="BC352" s="579"/>
      <c r="BD352" s="579"/>
      <c r="BE352" s="582"/>
    </row>
    <row r="353" spans="1:57" ht="72" customHeight="1" thickBot="1">
      <c r="A353" s="316"/>
      <c r="B353" s="938"/>
      <c r="C353" s="453"/>
      <c r="D353" s="305"/>
      <c r="E353" s="454"/>
      <c r="F353" s="305"/>
      <c r="G353" s="576"/>
      <c r="H353" s="79" t="s">
        <v>239</v>
      </c>
      <c r="I353" s="167" t="s">
        <v>68</v>
      </c>
      <c r="J353" s="495"/>
      <c r="K353" s="498"/>
      <c r="L353" s="453"/>
      <c r="M353" s="744"/>
      <c r="N353" s="328"/>
      <c r="O353" s="308"/>
      <c r="P353" s="81"/>
      <c r="Q353" s="81"/>
      <c r="R353" s="81"/>
      <c r="S353" s="648"/>
      <c r="T353" s="310"/>
      <c r="U353" s="546"/>
      <c r="V353" s="310"/>
      <c r="W353" s="310"/>
      <c r="X353" s="546"/>
      <c r="Y353" s="547"/>
      <c r="Z353" s="547"/>
      <c r="AA353" s="774"/>
      <c r="AB353" s="643"/>
      <c r="AC353" s="488"/>
      <c r="AD353" s="488"/>
      <c r="AE353" s="712"/>
      <c r="AF353" s="453"/>
      <c r="AG353" s="453"/>
      <c r="AH353" s="453"/>
      <c r="AI353" s="483"/>
      <c r="AJ353" s="443"/>
      <c r="AK353" s="460"/>
      <c r="AL353" s="460"/>
      <c r="AM353" s="597"/>
      <c r="AN353" s="558"/>
      <c r="AO353" s="586"/>
      <c r="AP353" s="547"/>
      <c r="AQ353" s="547"/>
      <c r="AR353" s="547"/>
      <c r="AS353" s="547"/>
      <c r="AT353" s="547"/>
      <c r="AU353" s="547"/>
      <c r="AV353" s="547"/>
      <c r="AW353" s="547"/>
      <c r="AX353" s="547"/>
      <c r="AY353" s="547"/>
      <c r="AZ353" s="550"/>
      <c r="BA353" s="553"/>
      <c r="BB353" s="580"/>
      <c r="BC353" s="580"/>
      <c r="BD353" s="580"/>
      <c r="BE353" s="583"/>
    </row>
    <row r="354" spans="1:57" ht="30" customHeight="1" thickBot="1">
      <c r="A354" s="316"/>
      <c r="B354" s="938"/>
      <c r="C354" s="453"/>
      <c r="D354" s="305"/>
      <c r="E354" s="575"/>
      <c r="F354" s="305"/>
      <c r="G354" s="576"/>
      <c r="H354" s="79" t="s">
        <v>238</v>
      </c>
      <c r="I354" s="167" t="s">
        <v>68</v>
      </c>
      <c r="J354" s="495"/>
      <c r="K354" s="498"/>
      <c r="L354" s="453"/>
      <c r="M354" s="744"/>
      <c r="N354" s="328" t="s">
        <v>328</v>
      </c>
      <c r="O354" s="452" t="s">
        <v>65</v>
      </c>
      <c r="P354" s="77" t="s">
        <v>237</v>
      </c>
      <c r="Q354" s="77" t="s">
        <v>76</v>
      </c>
      <c r="R354" s="77">
        <f>+IFERROR(VLOOKUP(Q354,[18]DATOS!$E$2:$F$17,2,FALSE),"")</f>
        <v>15</v>
      </c>
      <c r="S354" s="588">
        <f>SUM(R354:R363)</f>
        <v>100</v>
      </c>
      <c r="T354" s="588" t="str">
        <f>+IF(AND(S354&lt;=100,S354&gt;=96),"Fuerte",IF(AND(S354&lt;=95,S354&gt;=86),"Moderado",IF(AND(S354&lt;=85,J354&gt;=0),"Débil"," ")))</f>
        <v>Fuerte</v>
      </c>
      <c r="U354" s="588" t="s">
        <v>90</v>
      </c>
      <c r="V354" s="588"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588">
        <f>IF(V354="Fuerte",100,IF(V354="Moderado",50,IF(V354="Débil",0)))</f>
        <v>100</v>
      </c>
      <c r="X354" s="546"/>
      <c r="Y354" s="590" t="s">
        <v>325</v>
      </c>
      <c r="Z354" s="645" t="s">
        <v>264</v>
      </c>
      <c r="AA354" s="590" t="s">
        <v>327</v>
      </c>
      <c r="AB354" s="643"/>
      <c r="AC354" s="488"/>
      <c r="AD354" s="488"/>
      <c r="AE354" s="712"/>
      <c r="AF354" s="453"/>
      <c r="AG354" s="453"/>
      <c r="AH354" s="453"/>
      <c r="AI354" s="483"/>
      <c r="AJ354" s="876" t="s">
        <v>326</v>
      </c>
      <c r="AK354" s="444">
        <v>43466</v>
      </c>
      <c r="AL354" s="444">
        <v>43830</v>
      </c>
      <c r="AM354" s="308" t="s">
        <v>325</v>
      </c>
      <c r="AN354" s="558"/>
      <c r="AO354" s="572"/>
      <c r="AP354" s="310"/>
      <c r="AQ354" s="310"/>
      <c r="AR354" s="310"/>
      <c r="AS354" s="310"/>
      <c r="AT354" s="310"/>
      <c r="AU354" s="310"/>
      <c r="AV354" s="310"/>
      <c r="AW354" s="310"/>
      <c r="AX354" s="310"/>
      <c r="AY354" s="310"/>
      <c r="AZ354" s="357"/>
      <c r="BA354" s="363"/>
      <c r="BB354" s="359"/>
      <c r="BC354" s="359"/>
      <c r="BD354" s="359"/>
      <c r="BE354" s="571"/>
    </row>
    <row r="355" spans="1:57" ht="30" customHeight="1" thickBot="1">
      <c r="A355" s="316"/>
      <c r="B355" s="938"/>
      <c r="C355" s="453"/>
      <c r="D355" s="305"/>
      <c r="E355" s="576"/>
      <c r="F355" s="305"/>
      <c r="G355" s="576"/>
      <c r="H355" s="79" t="s">
        <v>236</v>
      </c>
      <c r="I355" s="167" t="s">
        <v>68</v>
      </c>
      <c r="J355" s="495"/>
      <c r="K355" s="498"/>
      <c r="L355" s="453"/>
      <c r="M355" s="744"/>
      <c r="N355" s="328"/>
      <c r="O355" s="453"/>
      <c r="P355" s="78" t="s">
        <v>235</v>
      </c>
      <c r="Q355" s="77" t="s">
        <v>78</v>
      </c>
      <c r="R355" s="77">
        <f>+IFERROR(VLOOKUP(Q355,[18]DATOS!$E$2:$F$17,2,FALSE),"")</f>
        <v>15</v>
      </c>
      <c r="S355" s="546"/>
      <c r="T355" s="546"/>
      <c r="U355" s="546"/>
      <c r="V355" s="546"/>
      <c r="W355" s="546"/>
      <c r="X355" s="546"/>
      <c r="Y355" s="453"/>
      <c r="Z355" s="546"/>
      <c r="AA355" s="453"/>
      <c r="AB355" s="643"/>
      <c r="AC355" s="488"/>
      <c r="AD355" s="488"/>
      <c r="AE355" s="712"/>
      <c r="AF355" s="453"/>
      <c r="AG355" s="453"/>
      <c r="AH355" s="453"/>
      <c r="AI355" s="483"/>
      <c r="AJ355" s="443"/>
      <c r="AK355" s="444"/>
      <c r="AL355" s="444"/>
      <c r="AM355" s="308"/>
      <c r="AN355" s="558"/>
      <c r="AO355" s="572"/>
      <c r="AP355" s="310"/>
      <c r="AQ355" s="310"/>
      <c r="AR355" s="310"/>
      <c r="AS355" s="310"/>
      <c r="AT355" s="310"/>
      <c r="AU355" s="310"/>
      <c r="AV355" s="310"/>
      <c r="AW355" s="310"/>
      <c r="AX355" s="310"/>
      <c r="AY355" s="310"/>
      <c r="AZ355" s="357"/>
      <c r="BA355" s="363"/>
      <c r="BB355" s="359"/>
      <c r="BC355" s="359"/>
      <c r="BD355" s="359"/>
      <c r="BE355" s="571"/>
    </row>
    <row r="356" spans="1:57" ht="30" customHeight="1" thickBot="1">
      <c r="A356" s="316"/>
      <c r="B356" s="938"/>
      <c r="C356" s="453"/>
      <c r="D356" s="305"/>
      <c r="E356" s="576"/>
      <c r="F356" s="305"/>
      <c r="G356" s="576"/>
      <c r="H356" s="79" t="s">
        <v>234</v>
      </c>
      <c r="I356" s="167" t="s">
        <v>68</v>
      </c>
      <c r="J356" s="495"/>
      <c r="K356" s="498"/>
      <c r="L356" s="453"/>
      <c r="M356" s="744"/>
      <c r="N356" s="328"/>
      <c r="O356" s="453"/>
      <c r="P356" s="78" t="s">
        <v>233</v>
      </c>
      <c r="Q356" s="77" t="s">
        <v>80</v>
      </c>
      <c r="R356" s="77">
        <f>+IFERROR(VLOOKUP(Q356,[18]DATOS!$E$2:$F$17,2,FALSE),"")</f>
        <v>15</v>
      </c>
      <c r="S356" s="546"/>
      <c r="T356" s="546"/>
      <c r="U356" s="546"/>
      <c r="V356" s="546"/>
      <c r="W356" s="546"/>
      <c r="X356" s="546"/>
      <c r="Y356" s="453"/>
      <c r="Z356" s="546"/>
      <c r="AA356" s="453"/>
      <c r="AB356" s="643"/>
      <c r="AC356" s="488"/>
      <c r="AD356" s="488"/>
      <c r="AE356" s="712"/>
      <c r="AF356" s="453"/>
      <c r="AG356" s="453"/>
      <c r="AH356" s="453"/>
      <c r="AI356" s="483"/>
      <c r="AJ356" s="443"/>
      <c r="AK356" s="444"/>
      <c r="AL356" s="444"/>
      <c r="AM356" s="308"/>
      <c r="AN356" s="558"/>
      <c r="AO356" s="572"/>
      <c r="AP356" s="310"/>
      <c r="AQ356" s="310"/>
      <c r="AR356" s="310"/>
      <c r="AS356" s="310"/>
      <c r="AT356" s="310"/>
      <c r="AU356" s="310"/>
      <c r="AV356" s="310"/>
      <c r="AW356" s="310"/>
      <c r="AX356" s="310"/>
      <c r="AY356" s="310"/>
      <c r="AZ356" s="357"/>
      <c r="BA356" s="363"/>
      <c r="BB356" s="359"/>
      <c r="BC356" s="359"/>
      <c r="BD356" s="359"/>
      <c r="BE356" s="571"/>
    </row>
    <row r="357" spans="1:57" ht="30" customHeight="1" thickBot="1">
      <c r="A357" s="316"/>
      <c r="B357" s="938"/>
      <c r="C357" s="453"/>
      <c r="D357" s="305"/>
      <c r="E357" s="576"/>
      <c r="F357" s="305"/>
      <c r="G357" s="576"/>
      <c r="H357" s="79" t="s">
        <v>232</v>
      </c>
      <c r="I357" s="167" t="s">
        <v>68</v>
      </c>
      <c r="J357" s="495"/>
      <c r="K357" s="498"/>
      <c r="L357" s="453"/>
      <c r="M357" s="744"/>
      <c r="N357" s="328"/>
      <c r="O357" s="453"/>
      <c r="P357" s="78" t="s">
        <v>231</v>
      </c>
      <c r="Q357" s="77" t="s">
        <v>82</v>
      </c>
      <c r="R357" s="77">
        <f>+IFERROR(VLOOKUP(Q357,[18]DATOS!$E$2:$F$17,2,FALSE),"")</f>
        <v>15</v>
      </c>
      <c r="S357" s="546"/>
      <c r="T357" s="546"/>
      <c r="U357" s="546"/>
      <c r="V357" s="546"/>
      <c r="W357" s="546"/>
      <c r="X357" s="546"/>
      <c r="Y357" s="453"/>
      <c r="Z357" s="546"/>
      <c r="AA357" s="453"/>
      <c r="AB357" s="643"/>
      <c r="AC357" s="488"/>
      <c r="AD357" s="488"/>
      <c r="AE357" s="712"/>
      <c r="AF357" s="453"/>
      <c r="AG357" s="453"/>
      <c r="AH357" s="453"/>
      <c r="AI357" s="483"/>
      <c r="AJ357" s="443"/>
      <c r="AK357" s="444"/>
      <c r="AL357" s="444"/>
      <c r="AM357" s="308"/>
      <c r="AN357" s="558"/>
      <c r="AO357" s="572"/>
      <c r="AP357" s="310"/>
      <c r="AQ357" s="310"/>
      <c r="AR357" s="310"/>
      <c r="AS357" s="310"/>
      <c r="AT357" s="310"/>
      <c r="AU357" s="310"/>
      <c r="AV357" s="310"/>
      <c r="AW357" s="310"/>
      <c r="AX357" s="310"/>
      <c r="AY357" s="310"/>
      <c r="AZ357" s="357"/>
      <c r="BA357" s="363"/>
      <c r="BB357" s="359"/>
      <c r="BC357" s="359"/>
      <c r="BD357" s="359"/>
      <c r="BE357" s="571"/>
    </row>
    <row r="358" spans="1:57" ht="18.75" customHeight="1" thickBot="1">
      <c r="A358" s="316"/>
      <c r="B358" s="938"/>
      <c r="C358" s="453"/>
      <c r="D358" s="305"/>
      <c r="E358" s="576"/>
      <c r="F358" s="305"/>
      <c r="G358" s="576"/>
      <c r="H358" s="466" t="s">
        <v>230</v>
      </c>
      <c r="I358" s="167" t="s">
        <v>68</v>
      </c>
      <c r="J358" s="495"/>
      <c r="K358" s="498"/>
      <c r="L358" s="453"/>
      <c r="M358" s="744"/>
      <c r="N358" s="328"/>
      <c r="O358" s="453"/>
      <c r="P358" s="78" t="s">
        <v>229</v>
      </c>
      <c r="Q358" s="77" t="s">
        <v>85</v>
      </c>
      <c r="R358" s="77">
        <f>+IFERROR(VLOOKUP(Q358,[18]DATOS!$E$2:$F$17,2,FALSE),"")</f>
        <v>15</v>
      </c>
      <c r="S358" s="546"/>
      <c r="T358" s="546"/>
      <c r="U358" s="546"/>
      <c r="V358" s="546"/>
      <c r="W358" s="546"/>
      <c r="X358" s="546"/>
      <c r="Y358" s="453"/>
      <c r="Z358" s="546"/>
      <c r="AA358" s="453"/>
      <c r="AB358" s="643"/>
      <c r="AC358" s="488"/>
      <c r="AD358" s="488"/>
      <c r="AE358" s="712"/>
      <c r="AF358" s="453"/>
      <c r="AG358" s="453"/>
      <c r="AH358" s="453"/>
      <c r="AI358" s="483"/>
      <c r="AJ358" s="443"/>
      <c r="AK358" s="444"/>
      <c r="AL358" s="444"/>
      <c r="AM358" s="308"/>
      <c r="AN358" s="558"/>
      <c r="AO358" s="572"/>
      <c r="AP358" s="310"/>
      <c r="AQ358" s="310"/>
      <c r="AR358" s="310"/>
      <c r="AS358" s="310"/>
      <c r="AT358" s="310"/>
      <c r="AU358" s="310"/>
      <c r="AV358" s="310"/>
      <c r="AW358" s="310"/>
      <c r="AX358" s="310"/>
      <c r="AY358" s="310"/>
      <c r="AZ358" s="357"/>
      <c r="BA358" s="363"/>
      <c r="BB358" s="359"/>
      <c r="BC358" s="359"/>
      <c r="BD358" s="359"/>
      <c r="BE358" s="571"/>
    </row>
    <row r="359" spans="1:57" ht="45.75" customHeight="1" thickBot="1">
      <c r="A359" s="316"/>
      <c r="B359" s="938"/>
      <c r="C359" s="453"/>
      <c r="D359" s="305"/>
      <c r="E359" s="576"/>
      <c r="F359" s="305"/>
      <c r="G359" s="576"/>
      <c r="H359" s="466"/>
      <c r="I359" s="167" t="s">
        <v>68</v>
      </c>
      <c r="J359" s="495"/>
      <c r="K359" s="498"/>
      <c r="L359" s="453"/>
      <c r="M359" s="744"/>
      <c r="N359" s="328"/>
      <c r="O359" s="453"/>
      <c r="P359" s="78" t="s">
        <v>228</v>
      </c>
      <c r="Q359" s="77" t="s">
        <v>98</v>
      </c>
      <c r="R359" s="77">
        <f>+IFERROR(VLOOKUP(Q359,[18]DATOS!$E$2:$F$17,2,FALSE),"")</f>
        <v>15</v>
      </c>
      <c r="S359" s="546"/>
      <c r="T359" s="546"/>
      <c r="U359" s="546"/>
      <c r="V359" s="546"/>
      <c r="W359" s="546"/>
      <c r="X359" s="546"/>
      <c r="Y359" s="453"/>
      <c r="Z359" s="546"/>
      <c r="AA359" s="453"/>
      <c r="AB359" s="643"/>
      <c r="AC359" s="488"/>
      <c r="AD359" s="488"/>
      <c r="AE359" s="712"/>
      <c r="AF359" s="453"/>
      <c r="AG359" s="453"/>
      <c r="AH359" s="453"/>
      <c r="AI359" s="483"/>
      <c r="AJ359" s="443"/>
      <c r="AK359" s="444"/>
      <c r="AL359" s="444"/>
      <c r="AM359" s="308"/>
      <c r="AN359" s="558"/>
      <c r="AO359" s="572"/>
      <c r="AP359" s="310"/>
      <c r="AQ359" s="310"/>
      <c r="AR359" s="310"/>
      <c r="AS359" s="310"/>
      <c r="AT359" s="310"/>
      <c r="AU359" s="310"/>
      <c r="AV359" s="310"/>
      <c r="AW359" s="310"/>
      <c r="AX359" s="310"/>
      <c r="AY359" s="310"/>
      <c r="AZ359" s="357"/>
      <c r="BA359" s="363"/>
      <c r="BB359" s="359"/>
      <c r="BC359" s="359"/>
      <c r="BD359" s="359"/>
      <c r="BE359" s="571"/>
    </row>
    <row r="360" spans="1:57" ht="27.75" customHeight="1" thickBot="1">
      <c r="A360" s="316"/>
      <c r="B360" s="938"/>
      <c r="C360" s="453"/>
      <c r="D360" s="305"/>
      <c r="E360" s="576"/>
      <c r="F360" s="305"/>
      <c r="G360" s="576"/>
      <c r="H360" s="600" t="s">
        <v>227</v>
      </c>
      <c r="I360" s="167" t="s">
        <v>68</v>
      </c>
      <c r="J360" s="495"/>
      <c r="K360" s="498"/>
      <c r="L360" s="453"/>
      <c r="M360" s="744"/>
      <c r="N360" s="328"/>
      <c r="O360" s="453"/>
      <c r="P360" s="78" t="s">
        <v>226</v>
      </c>
      <c r="Q360" s="82" t="s">
        <v>87</v>
      </c>
      <c r="R360" s="77">
        <f>+IFERROR(VLOOKUP(Q360,[18]DATOS!$E$2:$F$17,2,FALSE),"")</f>
        <v>10</v>
      </c>
      <c r="S360" s="546"/>
      <c r="T360" s="546"/>
      <c r="U360" s="546"/>
      <c r="V360" s="546"/>
      <c r="W360" s="546"/>
      <c r="X360" s="546"/>
      <c r="Y360" s="453"/>
      <c r="Z360" s="546"/>
      <c r="AA360" s="453"/>
      <c r="AB360" s="643"/>
      <c r="AC360" s="488"/>
      <c r="AD360" s="488"/>
      <c r="AE360" s="712"/>
      <c r="AF360" s="453"/>
      <c r="AG360" s="453"/>
      <c r="AH360" s="453"/>
      <c r="AI360" s="483"/>
      <c r="AJ360" s="443"/>
      <c r="AK360" s="444"/>
      <c r="AL360" s="444"/>
      <c r="AM360" s="308"/>
      <c r="AN360" s="558"/>
      <c r="AO360" s="572"/>
      <c r="AP360" s="310"/>
      <c r="AQ360" s="310"/>
      <c r="AR360" s="310"/>
      <c r="AS360" s="310"/>
      <c r="AT360" s="310"/>
      <c r="AU360" s="310"/>
      <c r="AV360" s="310"/>
      <c r="AW360" s="310"/>
      <c r="AX360" s="310"/>
      <c r="AY360" s="310"/>
      <c r="AZ360" s="357"/>
      <c r="BA360" s="363"/>
      <c r="BB360" s="359"/>
      <c r="BC360" s="359"/>
      <c r="BD360" s="359"/>
      <c r="BE360" s="571"/>
    </row>
    <row r="361" spans="1:57" ht="26.25" customHeight="1" thickBot="1">
      <c r="A361" s="316"/>
      <c r="B361" s="938"/>
      <c r="C361" s="453"/>
      <c r="D361" s="305"/>
      <c r="E361" s="576"/>
      <c r="F361" s="305"/>
      <c r="G361" s="576"/>
      <c r="H361" s="601"/>
      <c r="I361" s="167" t="s">
        <v>68</v>
      </c>
      <c r="J361" s="495"/>
      <c r="K361" s="498"/>
      <c r="L361" s="453"/>
      <c r="M361" s="744"/>
      <c r="N361" s="576"/>
      <c r="O361" s="453"/>
      <c r="P361" s="588"/>
      <c r="Q361" s="588"/>
      <c r="R361" s="588"/>
      <c r="S361" s="546"/>
      <c r="T361" s="546"/>
      <c r="U361" s="546"/>
      <c r="V361" s="546"/>
      <c r="W361" s="546"/>
      <c r="X361" s="546"/>
      <c r="Y361" s="453"/>
      <c r="Z361" s="546"/>
      <c r="AA361" s="453"/>
      <c r="AB361" s="643"/>
      <c r="AC361" s="488"/>
      <c r="AD361" s="488"/>
      <c r="AE361" s="712"/>
      <c r="AF361" s="453"/>
      <c r="AG361" s="453"/>
      <c r="AH361" s="453"/>
      <c r="AI361" s="558"/>
      <c r="AJ361" s="619" t="s">
        <v>523</v>
      </c>
      <c r="AK361" s="639" t="s">
        <v>258</v>
      </c>
      <c r="AL361" s="639" t="s">
        <v>257</v>
      </c>
      <c r="AM361" s="590" t="s">
        <v>256</v>
      </c>
      <c r="AN361" s="558"/>
      <c r="AO361" s="572"/>
      <c r="AP361" s="310"/>
      <c r="AQ361" s="310"/>
      <c r="AR361" s="310"/>
      <c r="AS361" s="310"/>
      <c r="AT361" s="310"/>
      <c r="AU361" s="310"/>
      <c r="AV361" s="310"/>
      <c r="AW361" s="310"/>
      <c r="AX361" s="310"/>
      <c r="AY361" s="310"/>
      <c r="AZ361" s="357"/>
      <c r="BA361" s="363"/>
      <c r="BB361" s="359"/>
      <c r="BC361" s="359"/>
      <c r="BD361" s="359"/>
      <c r="BE361" s="571"/>
    </row>
    <row r="362" spans="1:57" ht="18.75" customHeight="1" thickBot="1">
      <c r="A362" s="316"/>
      <c r="B362" s="938"/>
      <c r="C362" s="453"/>
      <c r="D362" s="305"/>
      <c r="E362" s="576"/>
      <c r="F362" s="305"/>
      <c r="G362" s="576"/>
      <c r="H362" s="466" t="s">
        <v>225</v>
      </c>
      <c r="I362" s="167" t="s">
        <v>68</v>
      </c>
      <c r="J362" s="495"/>
      <c r="K362" s="498"/>
      <c r="L362" s="453"/>
      <c r="M362" s="744"/>
      <c r="N362" s="576"/>
      <c r="O362" s="453"/>
      <c r="P362" s="546"/>
      <c r="Q362" s="546"/>
      <c r="R362" s="546"/>
      <c r="S362" s="546"/>
      <c r="T362" s="546"/>
      <c r="U362" s="546"/>
      <c r="V362" s="546"/>
      <c r="W362" s="546"/>
      <c r="X362" s="546"/>
      <c r="Y362" s="453"/>
      <c r="Z362" s="546"/>
      <c r="AA362" s="453"/>
      <c r="AB362" s="643"/>
      <c r="AC362" s="488"/>
      <c r="AD362" s="488"/>
      <c r="AE362" s="712"/>
      <c r="AF362" s="453"/>
      <c r="AG362" s="453"/>
      <c r="AH362" s="453"/>
      <c r="AI362" s="558"/>
      <c r="AJ362" s="620"/>
      <c r="AK362" s="640"/>
      <c r="AL362" s="640"/>
      <c r="AM362" s="453"/>
      <c r="AN362" s="558"/>
      <c r="AO362" s="572"/>
      <c r="AP362" s="310"/>
      <c r="AQ362" s="310"/>
      <c r="AR362" s="310"/>
      <c r="AS362" s="310"/>
      <c r="AT362" s="310"/>
      <c r="AU362" s="310"/>
      <c r="AV362" s="310"/>
      <c r="AW362" s="310"/>
      <c r="AX362" s="310"/>
      <c r="AY362" s="310"/>
      <c r="AZ362" s="357"/>
      <c r="BA362" s="363"/>
      <c r="BB362" s="359"/>
      <c r="BC362" s="359"/>
      <c r="BD362" s="359"/>
      <c r="BE362" s="571"/>
    </row>
    <row r="363" spans="1:57" ht="9.75" customHeight="1" thickBot="1">
      <c r="A363" s="316"/>
      <c r="B363" s="938"/>
      <c r="C363" s="453"/>
      <c r="D363" s="305"/>
      <c r="E363" s="576"/>
      <c r="F363" s="305"/>
      <c r="G363" s="576"/>
      <c r="H363" s="466"/>
      <c r="I363" s="167" t="s">
        <v>68</v>
      </c>
      <c r="J363" s="495"/>
      <c r="K363" s="498"/>
      <c r="L363" s="453"/>
      <c r="M363" s="744"/>
      <c r="N363" s="576"/>
      <c r="O363" s="453"/>
      <c r="P363" s="546"/>
      <c r="Q363" s="546"/>
      <c r="R363" s="546"/>
      <c r="S363" s="546"/>
      <c r="T363" s="546"/>
      <c r="U363" s="546"/>
      <c r="V363" s="546"/>
      <c r="W363" s="546"/>
      <c r="X363" s="546"/>
      <c r="Y363" s="453"/>
      <c r="Z363" s="546"/>
      <c r="AA363" s="453"/>
      <c r="AB363" s="643"/>
      <c r="AC363" s="488"/>
      <c r="AD363" s="488"/>
      <c r="AE363" s="712"/>
      <c r="AF363" s="453"/>
      <c r="AG363" s="453"/>
      <c r="AH363" s="453"/>
      <c r="AI363" s="558"/>
      <c r="AJ363" s="620"/>
      <c r="AK363" s="640"/>
      <c r="AL363" s="640"/>
      <c r="AM363" s="453"/>
      <c r="AN363" s="558"/>
      <c r="AO363" s="572"/>
      <c r="AP363" s="310"/>
      <c r="AQ363" s="310"/>
      <c r="AR363" s="310"/>
      <c r="AS363" s="310"/>
      <c r="AT363" s="310"/>
      <c r="AU363" s="310"/>
      <c r="AV363" s="310"/>
      <c r="AW363" s="310"/>
      <c r="AX363" s="310"/>
      <c r="AY363" s="310"/>
      <c r="AZ363" s="357"/>
      <c r="BA363" s="363"/>
      <c r="BB363" s="359"/>
      <c r="BC363" s="359"/>
      <c r="BD363" s="359"/>
      <c r="BE363" s="571"/>
    </row>
    <row r="364" spans="1:57" ht="18.75" customHeight="1" thickBot="1">
      <c r="A364" s="316"/>
      <c r="B364" s="938"/>
      <c r="C364" s="453"/>
      <c r="D364" s="305"/>
      <c r="E364" s="576"/>
      <c r="F364" s="305"/>
      <c r="G364" s="576"/>
      <c r="H364" s="466" t="s">
        <v>224</v>
      </c>
      <c r="I364" s="167" t="s">
        <v>68</v>
      </c>
      <c r="J364" s="495"/>
      <c r="K364" s="498"/>
      <c r="L364" s="453"/>
      <c r="M364" s="744"/>
      <c r="N364" s="576"/>
      <c r="O364" s="453"/>
      <c r="P364" s="546"/>
      <c r="Q364" s="546"/>
      <c r="R364" s="546"/>
      <c r="S364" s="546"/>
      <c r="T364" s="546"/>
      <c r="U364" s="546"/>
      <c r="V364" s="546"/>
      <c r="W364" s="546"/>
      <c r="X364" s="546"/>
      <c r="Y364" s="453"/>
      <c r="Z364" s="546"/>
      <c r="AA364" s="453"/>
      <c r="AB364" s="643"/>
      <c r="AC364" s="488"/>
      <c r="AD364" s="488"/>
      <c r="AE364" s="712"/>
      <c r="AF364" s="453"/>
      <c r="AG364" s="453"/>
      <c r="AH364" s="453"/>
      <c r="AI364" s="558"/>
      <c r="AJ364" s="620"/>
      <c r="AK364" s="640"/>
      <c r="AL364" s="640"/>
      <c r="AM364" s="453"/>
      <c r="AN364" s="558"/>
      <c r="AO364" s="572"/>
      <c r="AP364" s="310"/>
      <c r="AQ364" s="310"/>
      <c r="AR364" s="310"/>
      <c r="AS364" s="310"/>
      <c r="AT364" s="310"/>
      <c r="AU364" s="310"/>
      <c r="AV364" s="310"/>
      <c r="AW364" s="310"/>
      <c r="AX364" s="310"/>
      <c r="AY364" s="310"/>
      <c r="AZ364" s="357"/>
      <c r="BA364" s="363"/>
      <c r="BB364" s="359"/>
      <c r="BC364" s="359"/>
      <c r="BD364" s="359"/>
      <c r="BE364" s="571"/>
    </row>
    <row r="365" spans="1:57" ht="12.75" customHeight="1" thickBot="1">
      <c r="A365" s="316"/>
      <c r="B365" s="938"/>
      <c r="C365" s="453"/>
      <c r="D365" s="305"/>
      <c r="E365" s="576"/>
      <c r="F365" s="305"/>
      <c r="G365" s="576"/>
      <c r="H365" s="466"/>
      <c r="I365" s="167" t="s">
        <v>68</v>
      </c>
      <c r="J365" s="495"/>
      <c r="K365" s="498"/>
      <c r="L365" s="453"/>
      <c r="M365" s="744"/>
      <c r="N365" s="576"/>
      <c r="O365" s="453"/>
      <c r="P365" s="546"/>
      <c r="Q365" s="546"/>
      <c r="R365" s="546"/>
      <c r="S365" s="546"/>
      <c r="T365" s="546"/>
      <c r="U365" s="546"/>
      <c r="V365" s="546"/>
      <c r="W365" s="546"/>
      <c r="X365" s="546"/>
      <c r="Y365" s="453"/>
      <c r="Z365" s="546"/>
      <c r="AA365" s="453"/>
      <c r="AB365" s="643"/>
      <c r="AC365" s="488"/>
      <c r="AD365" s="488"/>
      <c r="AE365" s="712"/>
      <c r="AF365" s="453"/>
      <c r="AG365" s="453"/>
      <c r="AH365" s="453"/>
      <c r="AI365" s="558"/>
      <c r="AJ365" s="620"/>
      <c r="AK365" s="640"/>
      <c r="AL365" s="640"/>
      <c r="AM365" s="453"/>
      <c r="AN365" s="558"/>
      <c r="AO365" s="572"/>
      <c r="AP365" s="310"/>
      <c r="AQ365" s="310"/>
      <c r="AR365" s="310"/>
      <c r="AS365" s="310"/>
      <c r="AT365" s="310"/>
      <c r="AU365" s="310"/>
      <c r="AV365" s="310"/>
      <c r="AW365" s="310"/>
      <c r="AX365" s="310"/>
      <c r="AY365" s="310"/>
      <c r="AZ365" s="357"/>
      <c r="BA365" s="363"/>
      <c r="BB365" s="359"/>
      <c r="BC365" s="359"/>
      <c r="BD365" s="359"/>
      <c r="BE365" s="571"/>
    </row>
    <row r="366" spans="1:57" ht="18.75" customHeight="1" thickBot="1">
      <c r="A366" s="316"/>
      <c r="B366" s="938"/>
      <c r="C366" s="453"/>
      <c r="D366" s="305"/>
      <c r="E366" s="576"/>
      <c r="F366" s="305"/>
      <c r="G366" s="576"/>
      <c r="H366" s="466" t="s">
        <v>223</v>
      </c>
      <c r="I366" s="167" t="s">
        <v>68</v>
      </c>
      <c r="J366" s="495"/>
      <c r="K366" s="498"/>
      <c r="L366" s="453"/>
      <c r="M366" s="744"/>
      <c r="N366" s="576"/>
      <c r="O366" s="453"/>
      <c r="P366" s="546"/>
      <c r="Q366" s="546"/>
      <c r="R366" s="546"/>
      <c r="S366" s="546"/>
      <c r="T366" s="546"/>
      <c r="U366" s="546"/>
      <c r="V366" s="546"/>
      <c r="W366" s="546"/>
      <c r="X366" s="546"/>
      <c r="Y366" s="453"/>
      <c r="Z366" s="546"/>
      <c r="AA366" s="453"/>
      <c r="AB366" s="643"/>
      <c r="AC366" s="488"/>
      <c r="AD366" s="488"/>
      <c r="AE366" s="712"/>
      <c r="AF366" s="453"/>
      <c r="AG366" s="453"/>
      <c r="AH366" s="453"/>
      <c r="AI366" s="558"/>
      <c r="AJ366" s="620"/>
      <c r="AK366" s="640"/>
      <c r="AL366" s="640"/>
      <c r="AM366" s="453"/>
      <c r="AN366" s="558"/>
      <c r="AO366" s="572"/>
      <c r="AP366" s="310"/>
      <c r="AQ366" s="310"/>
      <c r="AR366" s="310"/>
      <c r="AS366" s="310"/>
      <c r="AT366" s="310"/>
      <c r="AU366" s="310"/>
      <c r="AV366" s="310"/>
      <c r="AW366" s="310"/>
      <c r="AX366" s="310"/>
      <c r="AY366" s="310"/>
      <c r="AZ366" s="357"/>
      <c r="BA366" s="363"/>
      <c r="BB366" s="359"/>
      <c r="BC366" s="359"/>
      <c r="BD366" s="359"/>
      <c r="BE366" s="571"/>
    </row>
    <row r="367" spans="1:57" ht="12.75" customHeight="1" thickBot="1">
      <c r="A367" s="316"/>
      <c r="B367" s="938"/>
      <c r="C367" s="453"/>
      <c r="D367" s="305"/>
      <c r="E367" s="576"/>
      <c r="F367" s="305"/>
      <c r="G367" s="576"/>
      <c r="H367" s="466"/>
      <c r="I367" s="167" t="s">
        <v>68</v>
      </c>
      <c r="J367" s="495"/>
      <c r="K367" s="498"/>
      <c r="L367" s="453"/>
      <c r="M367" s="744"/>
      <c r="N367" s="576"/>
      <c r="O367" s="453"/>
      <c r="P367" s="546"/>
      <c r="Q367" s="546"/>
      <c r="R367" s="546"/>
      <c r="S367" s="546"/>
      <c r="T367" s="546"/>
      <c r="U367" s="546"/>
      <c r="V367" s="546"/>
      <c r="W367" s="546"/>
      <c r="X367" s="546"/>
      <c r="Y367" s="453"/>
      <c r="Z367" s="546"/>
      <c r="AA367" s="453"/>
      <c r="AB367" s="643"/>
      <c r="AC367" s="488"/>
      <c r="AD367" s="488"/>
      <c r="AE367" s="712"/>
      <c r="AF367" s="453"/>
      <c r="AG367" s="453"/>
      <c r="AH367" s="453"/>
      <c r="AI367" s="558"/>
      <c r="AJ367" s="620"/>
      <c r="AK367" s="640"/>
      <c r="AL367" s="640"/>
      <c r="AM367" s="453"/>
      <c r="AN367" s="558"/>
      <c r="AO367" s="572"/>
      <c r="AP367" s="310"/>
      <c r="AQ367" s="310"/>
      <c r="AR367" s="310"/>
      <c r="AS367" s="310"/>
      <c r="AT367" s="310"/>
      <c r="AU367" s="310"/>
      <c r="AV367" s="310"/>
      <c r="AW367" s="310"/>
      <c r="AX367" s="310"/>
      <c r="AY367" s="310"/>
      <c r="AZ367" s="357"/>
      <c r="BA367" s="363"/>
      <c r="BB367" s="359"/>
      <c r="BC367" s="359"/>
      <c r="BD367" s="359"/>
      <c r="BE367" s="571"/>
    </row>
    <row r="368" spans="1:57" ht="14.25" customHeight="1" thickBot="1">
      <c r="A368" s="316"/>
      <c r="B368" s="938"/>
      <c r="C368" s="453"/>
      <c r="D368" s="305"/>
      <c r="E368" s="576"/>
      <c r="F368" s="305"/>
      <c r="G368" s="576"/>
      <c r="H368" s="600" t="s">
        <v>222</v>
      </c>
      <c r="I368" s="167" t="s">
        <v>68</v>
      </c>
      <c r="J368" s="495"/>
      <c r="K368" s="498"/>
      <c r="L368" s="453"/>
      <c r="M368" s="744"/>
      <c r="N368" s="576"/>
      <c r="O368" s="453"/>
      <c r="P368" s="546"/>
      <c r="Q368" s="546"/>
      <c r="R368" s="546"/>
      <c r="S368" s="546"/>
      <c r="T368" s="546"/>
      <c r="U368" s="546"/>
      <c r="V368" s="546"/>
      <c r="W368" s="546"/>
      <c r="X368" s="546"/>
      <c r="Y368" s="453"/>
      <c r="Z368" s="546"/>
      <c r="AA368" s="453"/>
      <c r="AB368" s="643"/>
      <c r="AC368" s="488"/>
      <c r="AD368" s="488"/>
      <c r="AE368" s="712"/>
      <c r="AF368" s="453"/>
      <c r="AG368" s="453"/>
      <c r="AH368" s="453"/>
      <c r="AI368" s="558"/>
      <c r="AJ368" s="620"/>
      <c r="AK368" s="640"/>
      <c r="AL368" s="640"/>
      <c r="AM368" s="453"/>
      <c r="AN368" s="558"/>
      <c r="AO368" s="572"/>
      <c r="AP368" s="310"/>
      <c r="AQ368" s="310"/>
      <c r="AR368" s="310"/>
      <c r="AS368" s="310"/>
      <c r="AT368" s="310"/>
      <c r="AU368" s="310"/>
      <c r="AV368" s="310"/>
      <c r="AW368" s="310"/>
      <c r="AX368" s="310"/>
      <c r="AY368" s="310"/>
      <c r="AZ368" s="357"/>
      <c r="BA368" s="363"/>
      <c r="BB368" s="359"/>
      <c r="BC368" s="359"/>
      <c r="BD368" s="359"/>
      <c r="BE368" s="571"/>
    </row>
    <row r="369" spans="1:57" ht="13.5" customHeight="1" thickBot="1">
      <c r="A369" s="316"/>
      <c r="B369" s="938"/>
      <c r="C369" s="453"/>
      <c r="D369" s="305"/>
      <c r="E369" s="576"/>
      <c r="F369" s="305"/>
      <c r="G369" s="576"/>
      <c r="H369" s="601"/>
      <c r="I369" s="167" t="s">
        <v>68</v>
      </c>
      <c r="J369" s="495"/>
      <c r="K369" s="498"/>
      <c r="L369" s="453"/>
      <c r="M369" s="744"/>
      <c r="N369" s="576"/>
      <c r="O369" s="453"/>
      <c r="P369" s="546"/>
      <c r="Q369" s="546"/>
      <c r="R369" s="546"/>
      <c r="S369" s="546"/>
      <c r="T369" s="546"/>
      <c r="U369" s="546"/>
      <c r="V369" s="546"/>
      <c r="W369" s="546"/>
      <c r="X369" s="546"/>
      <c r="Y369" s="453"/>
      <c r="Z369" s="546"/>
      <c r="AA369" s="453"/>
      <c r="AB369" s="643"/>
      <c r="AC369" s="488"/>
      <c r="AD369" s="488"/>
      <c r="AE369" s="712"/>
      <c r="AF369" s="453"/>
      <c r="AG369" s="453"/>
      <c r="AH369" s="453"/>
      <c r="AI369" s="558"/>
      <c r="AJ369" s="620"/>
      <c r="AK369" s="640"/>
      <c r="AL369" s="640"/>
      <c r="AM369" s="453"/>
      <c r="AN369" s="558"/>
      <c r="AO369" s="572"/>
      <c r="AP369" s="310"/>
      <c r="AQ369" s="310"/>
      <c r="AR369" s="310"/>
      <c r="AS369" s="310"/>
      <c r="AT369" s="310"/>
      <c r="AU369" s="310"/>
      <c r="AV369" s="310"/>
      <c r="AW369" s="310"/>
      <c r="AX369" s="310"/>
      <c r="AY369" s="310"/>
      <c r="AZ369" s="357"/>
      <c r="BA369" s="363"/>
      <c r="BB369" s="359"/>
      <c r="BC369" s="359"/>
      <c r="BD369" s="359"/>
      <c r="BE369" s="571"/>
    </row>
    <row r="370" spans="1:57" ht="18.75" customHeight="1" thickBot="1">
      <c r="A370" s="316"/>
      <c r="B370" s="938"/>
      <c r="C370" s="453"/>
      <c r="D370" s="305"/>
      <c r="E370" s="576"/>
      <c r="F370" s="305"/>
      <c r="G370" s="576"/>
      <c r="H370" s="622" t="s">
        <v>221</v>
      </c>
      <c r="I370" s="167" t="s">
        <v>68</v>
      </c>
      <c r="J370" s="495"/>
      <c r="K370" s="498"/>
      <c r="L370" s="453"/>
      <c r="M370" s="744"/>
      <c r="N370" s="576"/>
      <c r="O370" s="453"/>
      <c r="P370" s="546"/>
      <c r="Q370" s="546"/>
      <c r="R370" s="546"/>
      <c r="S370" s="546"/>
      <c r="T370" s="546"/>
      <c r="U370" s="546"/>
      <c r="V370" s="546"/>
      <c r="W370" s="546"/>
      <c r="X370" s="546"/>
      <c r="Y370" s="453"/>
      <c r="Z370" s="546"/>
      <c r="AA370" s="453"/>
      <c r="AB370" s="643"/>
      <c r="AC370" s="488"/>
      <c r="AD370" s="488"/>
      <c r="AE370" s="712"/>
      <c r="AF370" s="453"/>
      <c r="AG370" s="453"/>
      <c r="AH370" s="453"/>
      <c r="AI370" s="558"/>
      <c r="AJ370" s="620"/>
      <c r="AK370" s="640"/>
      <c r="AL370" s="640"/>
      <c r="AM370" s="453"/>
      <c r="AN370" s="558"/>
      <c r="AO370" s="572"/>
      <c r="AP370" s="310"/>
      <c r="AQ370" s="310"/>
      <c r="AR370" s="310"/>
      <c r="AS370" s="310"/>
      <c r="AT370" s="310"/>
      <c r="AU370" s="310"/>
      <c r="AV370" s="310"/>
      <c r="AW370" s="310"/>
      <c r="AX370" s="310"/>
      <c r="AY370" s="310"/>
      <c r="AZ370" s="357"/>
      <c r="BA370" s="363"/>
      <c r="BB370" s="359"/>
      <c r="BC370" s="359"/>
      <c r="BD370" s="359"/>
      <c r="BE370" s="571"/>
    </row>
    <row r="371" spans="1:57" ht="15.75" customHeight="1" thickBot="1">
      <c r="A371" s="317"/>
      <c r="B371" s="939"/>
      <c r="C371" s="500"/>
      <c r="D371" s="306"/>
      <c r="E371" s="577"/>
      <c r="F371" s="306"/>
      <c r="G371" s="577"/>
      <c r="H371" s="623"/>
      <c r="I371" s="167" t="s">
        <v>68</v>
      </c>
      <c r="J371" s="603"/>
      <c r="K371" s="605"/>
      <c r="L371" s="453"/>
      <c r="M371" s="745"/>
      <c r="N371" s="577"/>
      <c r="O371" s="500"/>
      <c r="P371" s="589"/>
      <c r="Q371" s="589"/>
      <c r="R371" s="589"/>
      <c r="S371" s="589"/>
      <c r="T371" s="589"/>
      <c r="U371" s="589"/>
      <c r="V371" s="589"/>
      <c r="W371" s="589"/>
      <c r="X371" s="589"/>
      <c r="Y371" s="500"/>
      <c r="Z371" s="589"/>
      <c r="AA371" s="500"/>
      <c r="AB371" s="644"/>
      <c r="AC371" s="488"/>
      <c r="AD371" s="488"/>
      <c r="AE371" s="713"/>
      <c r="AF371" s="500"/>
      <c r="AG371" s="500"/>
      <c r="AH371" s="453"/>
      <c r="AI371" s="559"/>
      <c r="AJ371" s="621"/>
      <c r="AK371" s="641"/>
      <c r="AL371" s="641"/>
      <c r="AM371" s="500"/>
      <c r="AN371" s="559"/>
      <c r="AO371" s="573"/>
      <c r="AP371" s="311"/>
      <c r="AQ371" s="311"/>
      <c r="AR371" s="311"/>
      <c r="AS371" s="311"/>
      <c r="AT371" s="311"/>
      <c r="AU371" s="311"/>
      <c r="AV371" s="311"/>
      <c r="AW371" s="311"/>
      <c r="AX371" s="311"/>
      <c r="AY371" s="311"/>
      <c r="AZ371" s="364"/>
      <c r="BA371" s="365"/>
      <c r="BB371" s="366"/>
      <c r="BC371" s="366"/>
      <c r="BD371" s="366"/>
      <c r="BE371" s="574"/>
    </row>
    <row r="372" spans="1:57" ht="46.5" customHeight="1" thickBot="1">
      <c r="A372" s="666">
        <v>13</v>
      </c>
      <c r="B372" s="916" t="s">
        <v>572</v>
      </c>
      <c r="C372" s="452" t="s">
        <v>324</v>
      </c>
      <c r="D372" s="304" t="s">
        <v>32</v>
      </c>
      <c r="E372" s="672" t="s">
        <v>323</v>
      </c>
      <c r="F372" s="304" t="s">
        <v>322</v>
      </c>
      <c r="G372" s="672" t="s">
        <v>100</v>
      </c>
      <c r="H372" s="84" t="s">
        <v>252</v>
      </c>
      <c r="I372" s="167" t="s">
        <v>68</v>
      </c>
      <c r="J372" s="602">
        <f>COUNTIF(I372:I397,[3]DATOS!$D$24)</f>
        <v>26</v>
      </c>
      <c r="K372" s="604" t="str">
        <f>+IF(AND(J372&lt;6,J372&gt;0),"Moderado",IF(AND(J372&lt;12,J372&gt;5),"Mayor",IF(AND(J372&lt;20,J372&gt;11),"Catastrófico","Responda las Preguntas de Impacto")))</f>
        <v>Responda las Preguntas de Impacto</v>
      </c>
      <c r="L372" s="452"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743"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27" t="s">
        <v>321</v>
      </c>
      <c r="O372" s="307" t="s">
        <v>65</v>
      </c>
      <c r="P372" s="82" t="s">
        <v>237</v>
      </c>
      <c r="Q372" s="77" t="s">
        <v>76</v>
      </c>
      <c r="R372" s="77">
        <f>+IFERROR(VLOOKUP(Q372,[19]DATOS!$E$2:$F$17,2,FALSE),"")</f>
        <v>15</v>
      </c>
      <c r="S372" s="646">
        <f>SUM(R372:R379)</f>
        <v>100</v>
      </c>
      <c r="T372" s="310" t="str">
        <f>+IF(AND(S372&lt;=100,S372&gt;=96),"Fuerte",IF(AND(S372&lt;=95,S372&gt;=86),"Moderado",IF(AND(S372&lt;=85,J372&gt;=0),"Débil"," ")))</f>
        <v>Fuerte</v>
      </c>
      <c r="U372" s="310" t="s">
        <v>90</v>
      </c>
      <c r="V372" s="310"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10">
        <f>IF(V372="Fuerte",100,IF(V372="Moderado",50,IF(V372="Débil",0)))</f>
        <v>100</v>
      </c>
      <c r="X372" s="588">
        <f>AVERAGE(W372:W397)</f>
        <v>100</v>
      </c>
      <c r="Y372" s="590" t="s">
        <v>315</v>
      </c>
      <c r="Z372" s="588" t="s">
        <v>249</v>
      </c>
      <c r="AA372" s="726" t="s">
        <v>320</v>
      </c>
      <c r="AB372" s="710" t="str">
        <f>+IF(X372=100,"Fuerte",IF(AND(X372&lt;=99,X372&gt;=50),"Moderado",IF(X372&lt;50,"Débil"," ")))</f>
        <v>Fuerte</v>
      </c>
      <c r="AC372" s="488" t="s">
        <v>95</v>
      </c>
      <c r="AD372" s="488" t="s">
        <v>95</v>
      </c>
      <c r="AE372" s="711"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52"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52" t="str">
        <f>K372</f>
        <v>Responda las Preguntas de Impacto</v>
      </c>
      <c r="AH372" s="452"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564"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443" t="s">
        <v>522</v>
      </c>
      <c r="AK372" s="728">
        <v>43466</v>
      </c>
      <c r="AL372" s="458">
        <v>43830</v>
      </c>
      <c r="AM372" s="655" t="s">
        <v>315</v>
      </c>
      <c r="AN372" s="305" t="s">
        <v>319</v>
      </c>
      <c r="AO372" s="584"/>
      <c r="AP372" s="545"/>
      <c r="AQ372" s="545"/>
      <c r="AR372" s="545"/>
      <c r="AS372" s="545"/>
      <c r="AT372" s="545"/>
      <c r="AU372" s="545"/>
      <c r="AV372" s="545"/>
      <c r="AW372" s="545"/>
      <c r="AX372" s="545"/>
      <c r="AY372" s="545"/>
      <c r="AZ372" s="548"/>
      <c r="BA372" s="551"/>
      <c r="BB372" s="578"/>
      <c r="BC372" s="578"/>
      <c r="BD372" s="578"/>
      <c r="BE372" s="581"/>
    </row>
    <row r="373" spans="1:57" ht="30" customHeight="1" thickBot="1">
      <c r="A373" s="667"/>
      <c r="B373" s="486"/>
      <c r="C373" s="453"/>
      <c r="D373" s="305"/>
      <c r="E373" s="576"/>
      <c r="F373" s="305"/>
      <c r="G373" s="576"/>
      <c r="H373" s="79" t="s">
        <v>245</v>
      </c>
      <c r="I373" s="167" t="s">
        <v>68</v>
      </c>
      <c r="J373" s="495"/>
      <c r="K373" s="498"/>
      <c r="L373" s="453"/>
      <c r="M373" s="744"/>
      <c r="N373" s="328"/>
      <c r="O373" s="308"/>
      <c r="P373" s="82" t="s">
        <v>235</v>
      </c>
      <c r="Q373" s="77" t="s">
        <v>78</v>
      </c>
      <c r="R373" s="77">
        <f>+IFERROR(VLOOKUP(Q373,[19]DATOS!$E$2:$F$17,2,FALSE),"")</f>
        <v>15</v>
      </c>
      <c r="S373" s="647"/>
      <c r="T373" s="310"/>
      <c r="U373" s="310"/>
      <c r="V373" s="310"/>
      <c r="W373" s="310"/>
      <c r="X373" s="546"/>
      <c r="Y373" s="453"/>
      <c r="Z373" s="546"/>
      <c r="AA373" s="505"/>
      <c r="AB373" s="643"/>
      <c r="AC373" s="488"/>
      <c r="AD373" s="488"/>
      <c r="AE373" s="712"/>
      <c r="AF373" s="453"/>
      <c r="AG373" s="453"/>
      <c r="AH373" s="453"/>
      <c r="AI373" s="483"/>
      <c r="AJ373" s="443"/>
      <c r="AK373" s="459"/>
      <c r="AL373" s="459"/>
      <c r="AM373" s="596"/>
      <c r="AN373" s="305"/>
      <c r="AO373" s="585"/>
      <c r="AP373" s="546"/>
      <c r="AQ373" s="546"/>
      <c r="AR373" s="546"/>
      <c r="AS373" s="546"/>
      <c r="AT373" s="546"/>
      <c r="AU373" s="546"/>
      <c r="AV373" s="546"/>
      <c r="AW373" s="546"/>
      <c r="AX373" s="546"/>
      <c r="AY373" s="546"/>
      <c r="AZ373" s="549"/>
      <c r="BA373" s="552"/>
      <c r="BB373" s="579"/>
      <c r="BC373" s="579"/>
      <c r="BD373" s="579"/>
      <c r="BE373" s="582"/>
    </row>
    <row r="374" spans="1:57" ht="30" customHeight="1" thickBot="1">
      <c r="A374" s="667"/>
      <c r="B374" s="486"/>
      <c r="C374" s="453"/>
      <c r="D374" s="305"/>
      <c r="E374" s="576"/>
      <c r="F374" s="305"/>
      <c r="G374" s="576"/>
      <c r="H374" s="79" t="s">
        <v>244</v>
      </c>
      <c r="I374" s="167" t="s">
        <v>68</v>
      </c>
      <c r="J374" s="495"/>
      <c r="K374" s="498"/>
      <c r="L374" s="453"/>
      <c r="M374" s="744"/>
      <c r="N374" s="328"/>
      <c r="O374" s="308"/>
      <c r="P374" s="82" t="s">
        <v>233</v>
      </c>
      <c r="Q374" s="77" t="s">
        <v>80</v>
      </c>
      <c r="R374" s="77">
        <f>+IFERROR(VLOOKUP(Q374,[19]DATOS!$E$2:$F$17,2,FALSE),"")</f>
        <v>15</v>
      </c>
      <c r="S374" s="647"/>
      <c r="T374" s="310"/>
      <c r="U374" s="310"/>
      <c r="V374" s="310"/>
      <c r="W374" s="310"/>
      <c r="X374" s="546"/>
      <c r="Y374" s="453"/>
      <c r="Z374" s="546"/>
      <c r="AA374" s="505"/>
      <c r="AB374" s="643"/>
      <c r="AC374" s="488"/>
      <c r="AD374" s="488"/>
      <c r="AE374" s="712"/>
      <c r="AF374" s="453"/>
      <c r="AG374" s="453"/>
      <c r="AH374" s="453"/>
      <c r="AI374" s="483"/>
      <c r="AJ374" s="443"/>
      <c r="AK374" s="459"/>
      <c r="AL374" s="459"/>
      <c r="AM374" s="596"/>
      <c r="AN374" s="305"/>
      <c r="AO374" s="585"/>
      <c r="AP374" s="546"/>
      <c r="AQ374" s="546"/>
      <c r="AR374" s="546"/>
      <c r="AS374" s="546"/>
      <c r="AT374" s="546"/>
      <c r="AU374" s="546"/>
      <c r="AV374" s="546"/>
      <c r="AW374" s="546"/>
      <c r="AX374" s="546"/>
      <c r="AY374" s="546"/>
      <c r="AZ374" s="549"/>
      <c r="BA374" s="552"/>
      <c r="BB374" s="579"/>
      <c r="BC374" s="579"/>
      <c r="BD374" s="579"/>
      <c r="BE374" s="582"/>
    </row>
    <row r="375" spans="1:57" ht="30" customHeight="1" thickBot="1">
      <c r="A375" s="667"/>
      <c r="B375" s="486"/>
      <c r="C375" s="453"/>
      <c r="D375" s="305"/>
      <c r="E375" s="576"/>
      <c r="F375" s="305"/>
      <c r="G375" s="576"/>
      <c r="H375" s="79" t="s">
        <v>243</v>
      </c>
      <c r="I375" s="167" t="s">
        <v>68</v>
      </c>
      <c r="J375" s="495"/>
      <c r="K375" s="498"/>
      <c r="L375" s="453"/>
      <c r="M375" s="744"/>
      <c r="N375" s="328"/>
      <c r="O375" s="308"/>
      <c r="P375" s="82" t="s">
        <v>231</v>
      </c>
      <c r="Q375" s="77" t="s">
        <v>82</v>
      </c>
      <c r="R375" s="77">
        <f>+IFERROR(VLOOKUP(Q375,[19]DATOS!$E$2:$F$17,2,FALSE),"")</f>
        <v>15</v>
      </c>
      <c r="S375" s="647"/>
      <c r="T375" s="310"/>
      <c r="U375" s="310"/>
      <c r="V375" s="310"/>
      <c r="W375" s="310"/>
      <c r="X375" s="546"/>
      <c r="Y375" s="453"/>
      <c r="Z375" s="546"/>
      <c r="AA375" s="505"/>
      <c r="AB375" s="643"/>
      <c r="AC375" s="488"/>
      <c r="AD375" s="488"/>
      <c r="AE375" s="712"/>
      <c r="AF375" s="453"/>
      <c r="AG375" s="453"/>
      <c r="AH375" s="453"/>
      <c r="AI375" s="483"/>
      <c r="AJ375" s="443"/>
      <c r="AK375" s="459"/>
      <c r="AL375" s="459"/>
      <c r="AM375" s="596"/>
      <c r="AN375" s="305"/>
      <c r="AO375" s="585"/>
      <c r="AP375" s="546"/>
      <c r="AQ375" s="546"/>
      <c r="AR375" s="546"/>
      <c r="AS375" s="546"/>
      <c r="AT375" s="546"/>
      <c r="AU375" s="546"/>
      <c r="AV375" s="546"/>
      <c r="AW375" s="546"/>
      <c r="AX375" s="546"/>
      <c r="AY375" s="546"/>
      <c r="AZ375" s="549"/>
      <c r="BA375" s="552"/>
      <c r="BB375" s="579"/>
      <c r="BC375" s="579"/>
      <c r="BD375" s="579"/>
      <c r="BE375" s="582"/>
    </row>
    <row r="376" spans="1:57" ht="30" customHeight="1" thickBot="1">
      <c r="A376" s="667"/>
      <c r="B376" s="486"/>
      <c r="C376" s="453"/>
      <c r="D376" s="305"/>
      <c r="E376" s="576"/>
      <c r="F376" s="305"/>
      <c r="G376" s="576"/>
      <c r="H376" s="79" t="s">
        <v>242</v>
      </c>
      <c r="I376" s="167" t="s">
        <v>68</v>
      </c>
      <c r="J376" s="495"/>
      <c r="K376" s="498"/>
      <c r="L376" s="453"/>
      <c r="M376" s="744"/>
      <c r="N376" s="328"/>
      <c r="O376" s="308"/>
      <c r="P376" s="82" t="s">
        <v>229</v>
      </c>
      <c r="Q376" s="77" t="s">
        <v>85</v>
      </c>
      <c r="R376" s="77">
        <f>+IFERROR(VLOOKUP(Q376,[19]DATOS!$E$2:$F$17,2,FALSE),"")</f>
        <v>15</v>
      </c>
      <c r="S376" s="647"/>
      <c r="T376" s="310"/>
      <c r="U376" s="310"/>
      <c r="V376" s="310"/>
      <c r="W376" s="310"/>
      <c r="X376" s="546"/>
      <c r="Y376" s="453"/>
      <c r="Z376" s="546"/>
      <c r="AA376" s="505"/>
      <c r="AB376" s="643"/>
      <c r="AC376" s="488"/>
      <c r="AD376" s="488"/>
      <c r="AE376" s="712"/>
      <c r="AF376" s="453"/>
      <c r="AG376" s="453"/>
      <c r="AH376" s="453"/>
      <c r="AI376" s="483"/>
      <c r="AJ376" s="443"/>
      <c r="AK376" s="459"/>
      <c r="AL376" s="459"/>
      <c r="AM376" s="596"/>
      <c r="AN376" s="305"/>
      <c r="AO376" s="585"/>
      <c r="AP376" s="546"/>
      <c r="AQ376" s="546"/>
      <c r="AR376" s="546"/>
      <c r="AS376" s="546"/>
      <c r="AT376" s="546"/>
      <c r="AU376" s="546"/>
      <c r="AV376" s="546"/>
      <c r="AW376" s="546"/>
      <c r="AX376" s="546"/>
      <c r="AY376" s="546"/>
      <c r="AZ376" s="549"/>
      <c r="BA376" s="552"/>
      <c r="BB376" s="579"/>
      <c r="BC376" s="579"/>
      <c r="BD376" s="579"/>
      <c r="BE376" s="582"/>
    </row>
    <row r="377" spans="1:57" ht="30" customHeight="1" thickBot="1">
      <c r="A377" s="667"/>
      <c r="B377" s="486"/>
      <c r="C377" s="453"/>
      <c r="D377" s="305"/>
      <c r="E377" s="576"/>
      <c r="F377" s="305"/>
      <c r="G377" s="576"/>
      <c r="H377" s="79" t="s">
        <v>241</v>
      </c>
      <c r="I377" s="167" t="s">
        <v>68</v>
      </c>
      <c r="J377" s="495"/>
      <c r="K377" s="498"/>
      <c r="L377" s="453"/>
      <c r="M377" s="744"/>
      <c r="N377" s="328"/>
      <c r="O377" s="308"/>
      <c r="P377" s="83" t="s">
        <v>228</v>
      </c>
      <c r="Q377" s="77" t="s">
        <v>98</v>
      </c>
      <c r="R377" s="77">
        <f>+IFERROR(VLOOKUP(Q377,[19]DATOS!$E$2:$F$17,2,FALSE),"")</f>
        <v>15</v>
      </c>
      <c r="S377" s="647"/>
      <c r="T377" s="310"/>
      <c r="U377" s="310"/>
      <c r="V377" s="310"/>
      <c r="W377" s="310"/>
      <c r="X377" s="546"/>
      <c r="Y377" s="453"/>
      <c r="Z377" s="546"/>
      <c r="AA377" s="505"/>
      <c r="AB377" s="643"/>
      <c r="AC377" s="488"/>
      <c r="AD377" s="488"/>
      <c r="AE377" s="712"/>
      <c r="AF377" s="453"/>
      <c r="AG377" s="453"/>
      <c r="AH377" s="453"/>
      <c r="AI377" s="483"/>
      <c r="AJ377" s="443"/>
      <c r="AK377" s="459"/>
      <c r="AL377" s="459"/>
      <c r="AM377" s="596"/>
      <c r="AN377" s="305"/>
      <c r="AO377" s="585"/>
      <c r="AP377" s="546"/>
      <c r="AQ377" s="546"/>
      <c r="AR377" s="546"/>
      <c r="AS377" s="546"/>
      <c r="AT377" s="546"/>
      <c r="AU377" s="546"/>
      <c r="AV377" s="546"/>
      <c r="AW377" s="546"/>
      <c r="AX377" s="546"/>
      <c r="AY377" s="546"/>
      <c r="AZ377" s="549"/>
      <c r="BA377" s="552"/>
      <c r="BB377" s="579"/>
      <c r="BC377" s="579"/>
      <c r="BD377" s="579"/>
      <c r="BE377" s="582"/>
    </row>
    <row r="378" spans="1:57" ht="30" customHeight="1" thickBot="1">
      <c r="A378" s="667"/>
      <c r="B378" s="486"/>
      <c r="C378" s="453"/>
      <c r="D378" s="305"/>
      <c r="E378" s="576"/>
      <c r="F378" s="305"/>
      <c r="G378" s="576"/>
      <c r="H378" s="79" t="s">
        <v>240</v>
      </c>
      <c r="I378" s="167" t="s">
        <v>68</v>
      </c>
      <c r="J378" s="495"/>
      <c r="K378" s="498"/>
      <c r="L378" s="453"/>
      <c r="M378" s="744"/>
      <c r="N378" s="328"/>
      <c r="O378" s="308"/>
      <c r="P378" s="82" t="s">
        <v>226</v>
      </c>
      <c r="Q378" s="82" t="s">
        <v>87</v>
      </c>
      <c r="R378" s="82">
        <f>+IFERROR(VLOOKUP(Q378,[19]DATOS!$E$2:$F$17,2,FALSE),"")</f>
        <v>10</v>
      </c>
      <c r="S378" s="647"/>
      <c r="T378" s="310"/>
      <c r="U378" s="310"/>
      <c r="V378" s="310"/>
      <c r="W378" s="310"/>
      <c r="X378" s="546"/>
      <c r="Y378" s="453"/>
      <c r="Z378" s="546"/>
      <c r="AA378" s="505"/>
      <c r="AB378" s="643"/>
      <c r="AC378" s="488"/>
      <c r="AD378" s="488"/>
      <c r="AE378" s="712"/>
      <c r="AF378" s="453"/>
      <c r="AG378" s="453"/>
      <c r="AH378" s="453"/>
      <c r="AI378" s="483"/>
      <c r="AJ378" s="443"/>
      <c r="AK378" s="459"/>
      <c r="AL378" s="459"/>
      <c r="AM378" s="596"/>
      <c r="AN378" s="305"/>
      <c r="AO378" s="585"/>
      <c r="AP378" s="546"/>
      <c r="AQ378" s="546"/>
      <c r="AR378" s="546"/>
      <c r="AS378" s="546"/>
      <c r="AT378" s="546"/>
      <c r="AU378" s="546"/>
      <c r="AV378" s="546"/>
      <c r="AW378" s="546"/>
      <c r="AX378" s="546"/>
      <c r="AY378" s="546"/>
      <c r="AZ378" s="549"/>
      <c r="BA378" s="552"/>
      <c r="BB378" s="579"/>
      <c r="BC378" s="579"/>
      <c r="BD378" s="579"/>
      <c r="BE378" s="582"/>
    </row>
    <row r="379" spans="1:57" ht="72" customHeight="1" thickBot="1">
      <c r="A379" s="667"/>
      <c r="B379" s="486"/>
      <c r="C379" s="453"/>
      <c r="D379" s="305"/>
      <c r="E379" s="576"/>
      <c r="F379" s="305"/>
      <c r="G379" s="576"/>
      <c r="H379" s="79" t="s">
        <v>239</v>
      </c>
      <c r="I379" s="167" t="s">
        <v>68</v>
      </c>
      <c r="J379" s="495"/>
      <c r="K379" s="498"/>
      <c r="L379" s="453"/>
      <c r="M379" s="744"/>
      <c r="N379" s="328"/>
      <c r="O379" s="308"/>
      <c r="P379" s="81"/>
      <c r="Q379" s="81"/>
      <c r="R379" s="81"/>
      <c r="S379" s="648"/>
      <c r="T379" s="310"/>
      <c r="U379" s="310"/>
      <c r="V379" s="310"/>
      <c r="W379" s="310"/>
      <c r="X379" s="546"/>
      <c r="Y379" s="454"/>
      <c r="Z379" s="547"/>
      <c r="AA379" s="774"/>
      <c r="AB379" s="643"/>
      <c r="AC379" s="488"/>
      <c r="AD379" s="488"/>
      <c r="AE379" s="712"/>
      <c r="AF379" s="453"/>
      <c r="AG379" s="453"/>
      <c r="AH379" s="453"/>
      <c r="AI379" s="483"/>
      <c r="AJ379" s="443"/>
      <c r="AK379" s="460"/>
      <c r="AL379" s="460"/>
      <c r="AM379" s="597"/>
      <c r="AN379" s="305"/>
      <c r="AO379" s="586"/>
      <c r="AP379" s="547"/>
      <c r="AQ379" s="547"/>
      <c r="AR379" s="547"/>
      <c r="AS379" s="547"/>
      <c r="AT379" s="547"/>
      <c r="AU379" s="547"/>
      <c r="AV379" s="547"/>
      <c r="AW379" s="547"/>
      <c r="AX379" s="547"/>
      <c r="AY379" s="547"/>
      <c r="AZ379" s="550"/>
      <c r="BA379" s="553"/>
      <c r="BB379" s="580"/>
      <c r="BC379" s="580"/>
      <c r="BD379" s="580"/>
      <c r="BE379" s="583"/>
    </row>
    <row r="380" spans="1:57" ht="30" customHeight="1" thickBot="1">
      <c r="A380" s="667"/>
      <c r="B380" s="486"/>
      <c r="C380" s="453"/>
      <c r="D380" s="305"/>
      <c r="E380" s="576"/>
      <c r="F380" s="305"/>
      <c r="G380" s="576"/>
      <c r="H380" s="79" t="s">
        <v>238</v>
      </c>
      <c r="I380" s="167" t="s">
        <v>68</v>
      </c>
      <c r="J380" s="495"/>
      <c r="K380" s="498"/>
      <c r="L380" s="453"/>
      <c r="M380" s="744"/>
      <c r="N380" s="328" t="s">
        <v>318</v>
      </c>
      <c r="O380" s="452" t="s">
        <v>65</v>
      </c>
      <c r="P380" s="77" t="s">
        <v>237</v>
      </c>
      <c r="Q380" s="77" t="s">
        <v>76</v>
      </c>
      <c r="R380" s="77">
        <f>+IFERROR(VLOOKUP(Q380,[19]DATOS!$E$2:$F$17,2,FALSE),"")</f>
        <v>15</v>
      </c>
      <c r="S380" s="588">
        <f>SUM(R380:R389)</f>
        <v>100</v>
      </c>
      <c r="T380" s="588" t="str">
        <f>+IF(AND(S380&lt;=100,S380&gt;=96),"Fuerte",IF(AND(S380&lt;=95,S380&gt;=86),"Moderado",IF(AND(S380&lt;=85,J380&gt;=0),"Débil"," ")))</f>
        <v>Fuerte</v>
      </c>
      <c r="U380" s="588" t="s">
        <v>90</v>
      </c>
      <c r="V380" s="588"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588">
        <f>IF(V380="Fuerte",100,IF(V380="Moderado",50,IF(V380="Débil",0)))</f>
        <v>100</v>
      </c>
      <c r="X380" s="546"/>
      <c r="Y380" s="590" t="s">
        <v>315</v>
      </c>
      <c r="Z380" s="645" t="s">
        <v>264</v>
      </c>
      <c r="AA380" s="590" t="s">
        <v>317</v>
      </c>
      <c r="AB380" s="643"/>
      <c r="AC380" s="488"/>
      <c r="AD380" s="488"/>
      <c r="AE380" s="712"/>
      <c r="AF380" s="453"/>
      <c r="AG380" s="453"/>
      <c r="AH380" s="453"/>
      <c r="AI380" s="483"/>
      <c r="AJ380" s="443" t="s">
        <v>521</v>
      </c>
      <c r="AK380" s="444">
        <v>43466</v>
      </c>
      <c r="AL380" s="444">
        <v>43830</v>
      </c>
      <c r="AM380" s="308" t="s">
        <v>315</v>
      </c>
      <c r="AN380" s="305" t="s">
        <v>316</v>
      </c>
      <c r="AO380" s="572"/>
      <c r="AP380" s="310"/>
      <c r="AQ380" s="310"/>
      <c r="AR380" s="310"/>
      <c r="AS380" s="310"/>
      <c r="AT380" s="310"/>
      <c r="AU380" s="310"/>
      <c r="AV380" s="310"/>
      <c r="AW380" s="310"/>
      <c r="AX380" s="310"/>
      <c r="AY380" s="310"/>
      <c r="AZ380" s="357"/>
      <c r="BA380" s="363"/>
      <c r="BB380" s="359"/>
      <c r="BC380" s="359"/>
      <c r="BD380" s="359"/>
      <c r="BE380" s="571"/>
    </row>
    <row r="381" spans="1:57" ht="30" customHeight="1" thickBot="1">
      <c r="A381" s="667"/>
      <c r="B381" s="486"/>
      <c r="C381" s="453"/>
      <c r="D381" s="305"/>
      <c r="E381" s="576"/>
      <c r="F381" s="305"/>
      <c r="G381" s="576"/>
      <c r="H381" s="79" t="s">
        <v>236</v>
      </c>
      <c r="I381" s="167" t="s">
        <v>68</v>
      </c>
      <c r="J381" s="495"/>
      <c r="K381" s="498"/>
      <c r="L381" s="453"/>
      <c r="M381" s="744"/>
      <c r="N381" s="328"/>
      <c r="O381" s="453"/>
      <c r="P381" s="78" t="s">
        <v>235</v>
      </c>
      <c r="Q381" s="77" t="s">
        <v>78</v>
      </c>
      <c r="R381" s="77">
        <f>+IFERROR(VLOOKUP(Q381,[19]DATOS!$E$2:$F$17,2,FALSE),"")</f>
        <v>15</v>
      </c>
      <c r="S381" s="546"/>
      <c r="T381" s="546"/>
      <c r="U381" s="546"/>
      <c r="V381" s="546"/>
      <c r="W381" s="546"/>
      <c r="X381" s="546"/>
      <c r="Y381" s="453"/>
      <c r="Z381" s="546"/>
      <c r="AA381" s="453"/>
      <c r="AB381" s="643"/>
      <c r="AC381" s="488"/>
      <c r="AD381" s="488"/>
      <c r="AE381" s="712"/>
      <c r="AF381" s="453"/>
      <c r="AG381" s="453"/>
      <c r="AH381" s="453"/>
      <c r="AI381" s="483"/>
      <c r="AJ381" s="443"/>
      <c r="AK381" s="444"/>
      <c r="AL381" s="444"/>
      <c r="AM381" s="308"/>
      <c r="AN381" s="305"/>
      <c r="AO381" s="572"/>
      <c r="AP381" s="310"/>
      <c r="AQ381" s="310"/>
      <c r="AR381" s="310"/>
      <c r="AS381" s="310"/>
      <c r="AT381" s="310"/>
      <c r="AU381" s="310"/>
      <c r="AV381" s="310"/>
      <c r="AW381" s="310"/>
      <c r="AX381" s="310"/>
      <c r="AY381" s="310"/>
      <c r="AZ381" s="357"/>
      <c r="BA381" s="363"/>
      <c r="BB381" s="359"/>
      <c r="BC381" s="359"/>
      <c r="BD381" s="359"/>
      <c r="BE381" s="571"/>
    </row>
    <row r="382" spans="1:57" ht="30" customHeight="1" thickBot="1">
      <c r="A382" s="667"/>
      <c r="B382" s="486"/>
      <c r="C382" s="453"/>
      <c r="D382" s="305"/>
      <c r="E382" s="576"/>
      <c r="F382" s="305"/>
      <c r="G382" s="576"/>
      <c r="H382" s="79" t="s">
        <v>234</v>
      </c>
      <c r="I382" s="167" t="s">
        <v>68</v>
      </c>
      <c r="J382" s="495"/>
      <c r="K382" s="498"/>
      <c r="L382" s="453"/>
      <c r="M382" s="744"/>
      <c r="N382" s="328"/>
      <c r="O382" s="453"/>
      <c r="P382" s="78" t="s">
        <v>233</v>
      </c>
      <c r="Q382" s="77" t="s">
        <v>80</v>
      </c>
      <c r="R382" s="77">
        <f>+IFERROR(VLOOKUP(Q382,[19]DATOS!$E$2:$F$17,2,FALSE),"")</f>
        <v>15</v>
      </c>
      <c r="S382" s="546"/>
      <c r="T382" s="546"/>
      <c r="U382" s="546"/>
      <c r="V382" s="546"/>
      <c r="W382" s="546"/>
      <c r="X382" s="546"/>
      <c r="Y382" s="453"/>
      <c r="Z382" s="546"/>
      <c r="AA382" s="453"/>
      <c r="AB382" s="643"/>
      <c r="AC382" s="488"/>
      <c r="AD382" s="488"/>
      <c r="AE382" s="712"/>
      <c r="AF382" s="453"/>
      <c r="AG382" s="453"/>
      <c r="AH382" s="453"/>
      <c r="AI382" s="483"/>
      <c r="AJ382" s="443"/>
      <c r="AK382" s="444"/>
      <c r="AL382" s="444"/>
      <c r="AM382" s="308"/>
      <c r="AN382" s="305"/>
      <c r="AO382" s="572"/>
      <c r="AP382" s="310"/>
      <c r="AQ382" s="310"/>
      <c r="AR382" s="310"/>
      <c r="AS382" s="310"/>
      <c r="AT382" s="310"/>
      <c r="AU382" s="310"/>
      <c r="AV382" s="310"/>
      <c r="AW382" s="310"/>
      <c r="AX382" s="310"/>
      <c r="AY382" s="310"/>
      <c r="AZ382" s="357"/>
      <c r="BA382" s="363"/>
      <c r="BB382" s="359"/>
      <c r="BC382" s="359"/>
      <c r="BD382" s="359"/>
      <c r="BE382" s="571"/>
    </row>
    <row r="383" spans="1:57" ht="30" customHeight="1" thickBot="1">
      <c r="A383" s="667"/>
      <c r="B383" s="486"/>
      <c r="C383" s="453"/>
      <c r="D383" s="305"/>
      <c r="E383" s="576"/>
      <c r="F383" s="305"/>
      <c r="G383" s="576"/>
      <c r="H383" s="79" t="s">
        <v>232</v>
      </c>
      <c r="I383" s="167" t="s">
        <v>68</v>
      </c>
      <c r="J383" s="495"/>
      <c r="K383" s="498"/>
      <c r="L383" s="453"/>
      <c r="M383" s="744"/>
      <c r="N383" s="328"/>
      <c r="O383" s="453"/>
      <c r="P383" s="78" t="s">
        <v>231</v>
      </c>
      <c r="Q383" s="77" t="s">
        <v>82</v>
      </c>
      <c r="R383" s="77">
        <f>+IFERROR(VLOOKUP(Q383,[19]DATOS!$E$2:$F$17,2,FALSE),"")</f>
        <v>15</v>
      </c>
      <c r="S383" s="546"/>
      <c r="T383" s="546"/>
      <c r="U383" s="546"/>
      <c r="V383" s="546"/>
      <c r="W383" s="546"/>
      <c r="X383" s="546"/>
      <c r="Y383" s="453"/>
      <c r="Z383" s="546"/>
      <c r="AA383" s="453"/>
      <c r="AB383" s="643"/>
      <c r="AC383" s="488"/>
      <c r="AD383" s="488"/>
      <c r="AE383" s="712"/>
      <c r="AF383" s="453"/>
      <c r="AG383" s="453"/>
      <c r="AH383" s="453"/>
      <c r="AI383" s="483"/>
      <c r="AJ383" s="443"/>
      <c r="AK383" s="444"/>
      <c r="AL383" s="444"/>
      <c r="AM383" s="308"/>
      <c r="AN383" s="305"/>
      <c r="AO383" s="572"/>
      <c r="AP383" s="310"/>
      <c r="AQ383" s="310"/>
      <c r="AR383" s="310"/>
      <c r="AS383" s="310"/>
      <c r="AT383" s="310"/>
      <c r="AU383" s="310"/>
      <c r="AV383" s="310"/>
      <c r="AW383" s="310"/>
      <c r="AX383" s="310"/>
      <c r="AY383" s="310"/>
      <c r="AZ383" s="357"/>
      <c r="BA383" s="363"/>
      <c r="BB383" s="359"/>
      <c r="BC383" s="359"/>
      <c r="BD383" s="359"/>
      <c r="BE383" s="571"/>
    </row>
    <row r="384" spans="1:57" ht="18.75" customHeight="1" thickBot="1">
      <c r="A384" s="667"/>
      <c r="B384" s="486"/>
      <c r="C384" s="453"/>
      <c r="D384" s="305"/>
      <c r="E384" s="576"/>
      <c r="F384" s="305"/>
      <c r="G384" s="576"/>
      <c r="H384" s="466" t="s">
        <v>230</v>
      </c>
      <c r="I384" s="167" t="s">
        <v>68</v>
      </c>
      <c r="J384" s="495"/>
      <c r="K384" s="498"/>
      <c r="L384" s="453"/>
      <c r="M384" s="744"/>
      <c r="N384" s="328"/>
      <c r="O384" s="453"/>
      <c r="P384" s="78" t="s">
        <v>229</v>
      </c>
      <c r="Q384" s="77" t="s">
        <v>85</v>
      </c>
      <c r="R384" s="77">
        <f>+IFERROR(VLOOKUP(Q384,[19]DATOS!$E$2:$F$17,2,FALSE),"")</f>
        <v>15</v>
      </c>
      <c r="S384" s="546"/>
      <c r="T384" s="546"/>
      <c r="U384" s="546"/>
      <c r="V384" s="546"/>
      <c r="W384" s="546"/>
      <c r="X384" s="546"/>
      <c r="Y384" s="453"/>
      <c r="Z384" s="546"/>
      <c r="AA384" s="453"/>
      <c r="AB384" s="643"/>
      <c r="AC384" s="488"/>
      <c r="AD384" s="488"/>
      <c r="AE384" s="712"/>
      <c r="AF384" s="453"/>
      <c r="AG384" s="453"/>
      <c r="AH384" s="453"/>
      <c r="AI384" s="483"/>
      <c r="AJ384" s="443"/>
      <c r="AK384" s="444"/>
      <c r="AL384" s="444"/>
      <c r="AM384" s="308"/>
      <c r="AN384" s="305"/>
      <c r="AO384" s="572"/>
      <c r="AP384" s="310"/>
      <c r="AQ384" s="310"/>
      <c r="AR384" s="310"/>
      <c r="AS384" s="310"/>
      <c r="AT384" s="310"/>
      <c r="AU384" s="310"/>
      <c r="AV384" s="310"/>
      <c r="AW384" s="310"/>
      <c r="AX384" s="310"/>
      <c r="AY384" s="310"/>
      <c r="AZ384" s="357"/>
      <c r="BA384" s="363"/>
      <c r="BB384" s="359"/>
      <c r="BC384" s="359"/>
      <c r="BD384" s="359"/>
      <c r="BE384" s="571"/>
    </row>
    <row r="385" spans="1:57" ht="45.75" customHeight="1" thickBot="1">
      <c r="A385" s="667"/>
      <c r="B385" s="486"/>
      <c r="C385" s="453"/>
      <c r="D385" s="305"/>
      <c r="E385" s="576"/>
      <c r="F385" s="305"/>
      <c r="G385" s="576"/>
      <c r="H385" s="466"/>
      <c r="I385" s="167" t="s">
        <v>68</v>
      </c>
      <c r="J385" s="495"/>
      <c r="K385" s="498"/>
      <c r="L385" s="453"/>
      <c r="M385" s="744"/>
      <c r="N385" s="328"/>
      <c r="O385" s="453"/>
      <c r="P385" s="78" t="s">
        <v>228</v>
      </c>
      <c r="Q385" s="77" t="s">
        <v>98</v>
      </c>
      <c r="R385" s="77">
        <f>+IFERROR(VLOOKUP(Q385,[19]DATOS!$E$2:$F$17,2,FALSE),"")</f>
        <v>15</v>
      </c>
      <c r="S385" s="546"/>
      <c r="T385" s="546"/>
      <c r="U385" s="546"/>
      <c r="V385" s="546"/>
      <c r="W385" s="546"/>
      <c r="X385" s="546"/>
      <c r="Y385" s="453"/>
      <c r="Z385" s="546"/>
      <c r="AA385" s="453"/>
      <c r="AB385" s="643"/>
      <c r="AC385" s="488"/>
      <c r="AD385" s="488"/>
      <c r="AE385" s="712"/>
      <c r="AF385" s="453"/>
      <c r="AG385" s="453"/>
      <c r="AH385" s="453"/>
      <c r="AI385" s="483"/>
      <c r="AJ385" s="443"/>
      <c r="AK385" s="444"/>
      <c r="AL385" s="444"/>
      <c r="AM385" s="308"/>
      <c r="AN385" s="305"/>
      <c r="AO385" s="572"/>
      <c r="AP385" s="310"/>
      <c r="AQ385" s="310"/>
      <c r="AR385" s="310"/>
      <c r="AS385" s="310"/>
      <c r="AT385" s="310"/>
      <c r="AU385" s="310"/>
      <c r="AV385" s="310"/>
      <c r="AW385" s="310"/>
      <c r="AX385" s="310"/>
      <c r="AY385" s="310"/>
      <c r="AZ385" s="357"/>
      <c r="BA385" s="363"/>
      <c r="BB385" s="359"/>
      <c r="BC385" s="359"/>
      <c r="BD385" s="359"/>
      <c r="BE385" s="571"/>
    </row>
    <row r="386" spans="1:57" ht="174" customHeight="1" thickBot="1">
      <c r="A386" s="667"/>
      <c r="B386" s="486"/>
      <c r="C386" s="453"/>
      <c r="D386" s="305"/>
      <c r="E386" s="576"/>
      <c r="F386" s="305"/>
      <c r="G386" s="576"/>
      <c r="H386" s="600" t="s">
        <v>227</v>
      </c>
      <c r="I386" s="167" t="s">
        <v>68</v>
      </c>
      <c r="J386" s="495"/>
      <c r="K386" s="498"/>
      <c r="L386" s="453"/>
      <c r="M386" s="744"/>
      <c r="N386" s="328"/>
      <c r="O386" s="453"/>
      <c r="P386" s="78" t="s">
        <v>226</v>
      </c>
      <c r="Q386" s="82" t="s">
        <v>87</v>
      </c>
      <c r="R386" s="77">
        <f>+IFERROR(VLOOKUP(Q386,[19]DATOS!$E$2:$F$17,2,FALSE),"")</f>
        <v>10</v>
      </c>
      <c r="S386" s="546"/>
      <c r="T386" s="546"/>
      <c r="U386" s="546"/>
      <c r="V386" s="546"/>
      <c r="W386" s="546"/>
      <c r="X386" s="546"/>
      <c r="Y386" s="453"/>
      <c r="Z386" s="546"/>
      <c r="AA386" s="453"/>
      <c r="AB386" s="643"/>
      <c r="AC386" s="488"/>
      <c r="AD386" s="488"/>
      <c r="AE386" s="712"/>
      <c r="AF386" s="453"/>
      <c r="AG386" s="453"/>
      <c r="AH386" s="453"/>
      <c r="AI386" s="483"/>
      <c r="AJ386" s="443"/>
      <c r="AK386" s="444"/>
      <c r="AL386" s="444"/>
      <c r="AM386" s="308"/>
      <c r="AN386" s="305"/>
      <c r="AO386" s="572"/>
      <c r="AP386" s="310"/>
      <c r="AQ386" s="310"/>
      <c r="AR386" s="310"/>
      <c r="AS386" s="310"/>
      <c r="AT386" s="310"/>
      <c r="AU386" s="310"/>
      <c r="AV386" s="310"/>
      <c r="AW386" s="310"/>
      <c r="AX386" s="310"/>
      <c r="AY386" s="310"/>
      <c r="AZ386" s="357"/>
      <c r="BA386" s="363"/>
      <c r="BB386" s="359"/>
      <c r="BC386" s="359"/>
      <c r="BD386" s="359"/>
      <c r="BE386" s="571"/>
    </row>
    <row r="387" spans="1:57" ht="26.25" customHeight="1" thickBot="1">
      <c r="A387" s="667"/>
      <c r="B387" s="486"/>
      <c r="C387" s="453"/>
      <c r="D387" s="305"/>
      <c r="E387" s="576"/>
      <c r="F387" s="305"/>
      <c r="G387" s="576"/>
      <c r="H387" s="601"/>
      <c r="I387" s="167" t="s">
        <v>68</v>
      </c>
      <c r="J387" s="495"/>
      <c r="K387" s="498"/>
      <c r="L387" s="453"/>
      <c r="M387" s="744"/>
      <c r="N387" s="576"/>
      <c r="O387" s="453"/>
      <c r="P387" s="588"/>
      <c r="Q387" s="588"/>
      <c r="R387" s="588"/>
      <c r="S387" s="546"/>
      <c r="T387" s="546"/>
      <c r="U387" s="546"/>
      <c r="V387" s="546"/>
      <c r="W387" s="546"/>
      <c r="X387" s="546"/>
      <c r="Y387" s="453"/>
      <c r="Z387" s="546"/>
      <c r="AA387" s="453"/>
      <c r="AB387" s="643"/>
      <c r="AC387" s="488"/>
      <c r="AD387" s="488"/>
      <c r="AE387" s="712"/>
      <c r="AF387" s="453"/>
      <c r="AG387" s="453"/>
      <c r="AH387" s="453"/>
      <c r="AI387" s="558"/>
      <c r="AJ387" s="619" t="s">
        <v>520</v>
      </c>
      <c r="AK387" s="639" t="s">
        <v>258</v>
      </c>
      <c r="AL387" s="639" t="s">
        <v>257</v>
      </c>
      <c r="AM387" s="590" t="s">
        <v>315</v>
      </c>
      <c r="AN387" s="549"/>
      <c r="AO387" s="572"/>
      <c r="AP387" s="310"/>
      <c r="AQ387" s="310"/>
      <c r="AR387" s="310"/>
      <c r="AS387" s="310"/>
      <c r="AT387" s="310"/>
      <c r="AU387" s="310"/>
      <c r="AV387" s="310"/>
      <c r="AW387" s="310"/>
      <c r="AX387" s="310"/>
      <c r="AY387" s="310"/>
      <c r="AZ387" s="357"/>
      <c r="BA387" s="363"/>
      <c r="BB387" s="359"/>
      <c r="BC387" s="359"/>
      <c r="BD387" s="359"/>
      <c r="BE387" s="571"/>
    </row>
    <row r="388" spans="1:57" ht="18.75" customHeight="1" thickBot="1">
      <c r="A388" s="667"/>
      <c r="B388" s="486"/>
      <c r="C388" s="453"/>
      <c r="D388" s="305"/>
      <c r="E388" s="576"/>
      <c r="F388" s="305"/>
      <c r="G388" s="576"/>
      <c r="H388" s="466" t="s">
        <v>225</v>
      </c>
      <c r="I388" s="167" t="s">
        <v>68</v>
      </c>
      <c r="J388" s="495"/>
      <c r="K388" s="498"/>
      <c r="L388" s="453"/>
      <c r="M388" s="744"/>
      <c r="N388" s="576"/>
      <c r="O388" s="453"/>
      <c r="P388" s="546"/>
      <c r="Q388" s="546"/>
      <c r="R388" s="546"/>
      <c r="S388" s="546"/>
      <c r="T388" s="546"/>
      <c r="U388" s="546"/>
      <c r="V388" s="546"/>
      <c r="W388" s="546"/>
      <c r="X388" s="546"/>
      <c r="Y388" s="453"/>
      <c r="Z388" s="546"/>
      <c r="AA388" s="453"/>
      <c r="AB388" s="643"/>
      <c r="AC388" s="488"/>
      <c r="AD388" s="488"/>
      <c r="AE388" s="712"/>
      <c r="AF388" s="453"/>
      <c r="AG388" s="453"/>
      <c r="AH388" s="453"/>
      <c r="AI388" s="558"/>
      <c r="AJ388" s="620"/>
      <c r="AK388" s="640"/>
      <c r="AL388" s="640"/>
      <c r="AM388" s="453"/>
      <c r="AN388" s="549"/>
      <c r="AO388" s="572"/>
      <c r="AP388" s="310"/>
      <c r="AQ388" s="310"/>
      <c r="AR388" s="310"/>
      <c r="AS388" s="310"/>
      <c r="AT388" s="310"/>
      <c r="AU388" s="310"/>
      <c r="AV388" s="310"/>
      <c r="AW388" s="310"/>
      <c r="AX388" s="310"/>
      <c r="AY388" s="310"/>
      <c r="AZ388" s="357"/>
      <c r="BA388" s="363"/>
      <c r="BB388" s="359"/>
      <c r="BC388" s="359"/>
      <c r="BD388" s="359"/>
      <c r="BE388" s="571"/>
    </row>
    <row r="389" spans="1:57" ht="9.75" customHeight="1" thickBot="1">
      <c r="A389" s="667"/>
      <c r="B389" s="486"/>
      <c r="C389" s="453"/>
      <c r="D389" s="305"/>
      <c r="E389" s="576"/>
      <c r="F389" s="305"/>
      <c r="G389" s="576"/>
      <c r="H389" s="466"/>
      <c r="I389" s="167" t="s">
        <v>68</v>
      </c>
      <c r="J389" s="495"/>
      <c r="K389" s="498"/>
      <c r="L389" s="453"/>
      <c r="M389" s="744"/>
      <c r="N389" s="576"/>
      <c r="O389" s="453"/>
      <c r="P389" s="546"/>
      <c r="Q389" s="546"/>
      <c r="R389" s="546"/>
      <c r="S389" s="546"/>
      <c r="T389" s="546"/>
      <c r="U389" s="546"/>
      <c r="V389" s="546"/>
      <c r="W389" s="546"/>
      <c r="X389" s="546"/>
      <c r="Y389" s="453"/>
      <c r="Z389" s="546"/>
      <c r="AA389" s="453"/>
      <c r="AB389" s="643"/>
      <c r="AC389" s="488"/>
      <c r="AD389" s="488"/>
      <c r="AE389" s="712"/>
      <c r="AF389" s="453"/>
      <c r="AG389" s="453"/>
      <c r="AH389" s="453"/>
      <c r="AI389" s="558"/>
      <c r="AJ389" s="620"/>
      <c r="AK389" s="640"/>
      <c r="AL389" s="640"/>
      <c r="AM389" s="453"/>
      <c r="AN389" s="549"/>
      <c r="AO389" s="572"/>
      <c r="AP389" s="310"/>
      <c r="AQ389" s="310"/>
      <c r="AR389" s="310"/>
      <c r="AS389" s="310"/>
      <c r="AT389" s="310"/>
      <c r="AU389" s="310"/>
      <c r="AV389" s="310"/>
      <c r="AW389" s="310"/>
      <c r="AX389" s="310"/>
      <c r="AY389" s="310"/>
      <c r="AZ389" s="357"/>
      <c r="BA389" s="363"/>
      <c r="BB389" s="359"/>
      <c r="BC389" s="359"/>
      <c r="BD389" s="359"/>
      <c r="BE389" s="571"/>
    </row>
    <row r="390" spans="1:57" ht="18.75" customHeight="1" thickBot="1">
      <c r="A390" s="667"/>
      <c r="B390" s="486"/>
      <c r="C390" s="453"/>
      <c r="D390" s="305"/>
      <c r="E390" s="576"/>
      <c r="F390" s="305"/>
      <c r="G390" s="576"/>
      <c r="H390" s="466" t="s">
        <v>224</v>
      </c>
      <c r="I390" s="167" t="s">
        <v>68</v>
      </c>
      <c r="J390" s="495"/>
      <c r="K390" s="498"/>
      <c r="L390" s="453"/>
      <c r="M390" s="744"/>
      <c r="N390" s="576"/>
      <c r="O390" s="453"/>
      <c r="P390" s="546"/>
      <c r="Q390" s="546"/>
      <c r="R390" s="546"/>
      <c r="S390" s="546"/>
      <c r="T390" s="546"/>
      <c r="U390" s="546"/>
      <c r="V390" s="546"/>
      <c r="W390" s="546"/>
      <c r="X390" s="546"/>
      <c r="Y390" s="453"/>
      <c r="Z390" s="546"/>
      <c r="AA390" s="453"/>
      <c r="AB390" s="643"/>
      <c r="AC390" s="488"/>
      <c r="AD390" s="488"/>
      <c r="AE390" s="712"/>
      <c r="AF390" s="453"/>
      <c r="AG390" s="453"/>
      <c r="AH390" s="453"/>
      <c r="AI390" s="558"/>
      <c r="AJ390" s="620"/>
      <c r="AK390" s="640"/>
      <c r="AL390" s="640"/>
      <c r="AM390" s="453"/>
      <c r="AN390" s="549"/>
      <c r="AO390" s="572"/>
      <c r="AP390" s="310"/>
      <c r="AQ390" s="310"/>
      <c r="AR390" s="310"/>
      <c r="AS390" s="310"/>
      <c r="AT390" s="310"/>
      <c r="AU390" s="310"/>
      <c r="AV390" s="310"/>
      <c r="AW390" s="310"/>
      <c r="AX390" s="310"/>
      <c r="AY390" s="310"/>
      <c r="AZ390" s="357"/>
      <c r="BA390" s="363"/>
      <c r="BB390" s="359"/>
      <c r="BC390" s="359"/>
      <c r="BD390" s="359"/>
      <c r="BE390" s="571"/>
    </row>
    <row r="391" spans="1:57" ht="12.75" customHeight="1" thickBot="1">
      <c r="A391" s="667"/>
      <c r="B391" s="486"/>
      <c r="C391" s="453"/>
      <c r="D391" s="305"/>
      <c r="E391" s="576"/>
      <c r="F391" s="305"/>
      <c r="G391" s="576"/>
      <c r="H391" s="466"/>
      <c r="I391" s="167" t="s">
        <v>68</v>
      </c>
      <c r="J391" s="495"/>
      <c r="K391" s="498"/>
      <c r="L391" s="453"/>
      <c r="M391" s="744"/>
      <c r="N391" s="576"/>
      <c r="O391" s="453"/>
      <c r="P391" s="546"/>
      <c r="Q391" s="546"/>
      <c r="R391" s="546"/>
      <c r="S391" s="546"/>
      <c r="T391" s="546"/>
      <c r="U391" s="546"/>
      <c r="V391" s="546"/>
      <c r="W391" s="546"/>
      <c r="X391" s="546"/>
      <c r="Y391" s="453"/>
      <c r="Z391" s="546"/>
      <c r="AA391" s="453"/>
      <c r="AB391" s="643"/>
      <c r="AC391" s="488"/>
      <c r="AD391" s="488"/>
      <c r="AE391" s="712"/>
      <c r="AF391" s="453"/>
      <c r="AG391" s="453"/>
      <c r="AH391" s="453"/>
      <c r="AI391" s="558"/>
      <c r="AJ391" s="620"/>
      <c r="AK391" s="640"/>
      <c r="AL391" s="640"/>
      <c r="AM391" s="453"/>
      <c r="AN391" s="549"/>
      <c r="AO391" s="572"/>
      <c r="AP391" s="310"/>
      <c r="AQ391" s="310"/>
      <c r="AR391" s="310"/>
      <c r="AS391" s="310"/>
      <c r="AT391" s="310"/>
      <c r="AU391" s="310"/>
      <c r="AV391" s="310"/>
      <c r="AW391" s="310"/>
      <c r="AX391" s="310"/>
      <c r="AY391" s="310"/>
      <c r="AZ391" s="357"/>
      <c r="BA391" s="363"/>
      <c r="BB391" s="359"/>
      <c r="BC391" s="359"/>
      <c r="BD391" s="359"/>
      <c r="BE391" s="571"/>
    </row>
    <row r="392" spans="1:57" ht="18.75" customHeight="1" thickBot="1">
      <c r="A392" s="667"/>
      <c r="B392" s="486"/>
      <c r="C392" s="453"/>
      <c r="D392" s="305"/>
      <c r="E392" s="576"/>
      <c r="F392" s="305"/>
      <c r="G392" s="576"/>
      <c r="H392" s="466" t="s">
        <v>223</v>
      </c>
      <c r="I392" s="167" t="s">
        <v>68</v>
      </c>
      <c r="J392" s="495"/>
      <c r="K392" s="498"/>
      <c r="L392" s="453"/>
      <c r="M392" s="744"/>
      <c r="N392" s="576"/>
      <c r="O392" s="453"/>
      <c r="P392" s="546"/>
      <c r="Q392" s="546"/>
      <c r="R392" s="546"/>
      <c r="S392" s="546"/>
      <c r="T392" s="546"/>
      <c r="U392" s="546"/>
      <c r="V392" s="546"/>
      <c r="W392" s="546"/>
      <c r="X392" s="546"/>
      <c r="Y392" s="453"/>
      <c r="Z392" s="546"/>
      <c r="AA392" s="453"/>
      <c r="AB392" s="643"/>
      <c r="AC392" s="488"/>
      <c r="AD392" s="488"/>
      <c r="AE392" s="712"/>
      <c r="AF392" s="453"/>
      <c r="AG392" s="453"/>
      <c r="AH392" s="453"/>
      <c r="AI392" s="558"/>
      <c r="AJ392" s="620"/>
      <c r="AK392" s="640"/>
      <c r="AL392" s="640"/>
      <c r="AM392" s="453"/>
      <c r="AN392" s="549"/>
      <c r="AO392" s="572"/>
      <c r="AP392" s="310"/>
      <c r="AQ392" s="310"/>
      <c r="AR392" s="310"/>
      <c r="AS392" s="310"/>
      <c r="AT392" s="310"/>
      <c r="AU392" s="310"/>
      <c r="AV392" s="310"/>
      <c r="AW392" s="310"/>
      <c r="AX392" s="310"/>
      <c r="AY392" s="310"/>
      <c r="AZ392" s="357"/>
      <c r="BA392" s="363"/>
      <c r="BB392" s="359"/>
      <c r="BC392" s="359"/>
      <c r="BD392" s="359"/>
      <c r="BE392" s="571"/>
    </row>
    <row r="393" spans="1:57" ht="12.75" customHeight="1" thickBot="1">
      <c r="A393" s="667"/>
      <c r="B393" s="486"/>
      <c r="C393" s="453"/>
      <c r="D393" s="305"/>
      <c r="E393" s="576"/>
      <c r="F393" s="305"/>
      <c r="G393" s="576"/>
      <c r="H393" s="466"/>
      <c r="I393" s="167" t="s">
        <v>68</v>
      </c>
      <c r="J393" s="495"/>
      <c r="K393" s="498"/>
      <c r="L393" s="453"/>
      <c r="M393" s="744"/>
      <c r="N393" s="576"/>
      <c r="O393" s="453"/>
      <c r="P393" s="546"/>
      <c r="Q393" s="546"/>
      <c r="R393" s="546"/>
      <c r="S393" s="546"/>
      <c r="T393" s="546"/>
      <c r="U393" s="546"/>
      <c r="V393" s="546"/>
      <c r="W393" s="546"/>
      <c r="X393" s="546"/>
      <c r="Y393" s="453"/>
      <c r="Z393" s="546"/>
      <c r="AA393" s="453"/>
      <c r="AB393" s="643"/>
      <c r="AC393" s="488"/>
      <c r="AD393" s="488"/>
      <c r="AE393" s="712"/>
      <c r="AF393" s="453"/>
      <c r="AG393" s="453"/>
      <c r="AH393" s="453"/>
      <c r="AI393" s="558"/>
      <c r="AJ393" s="620"/>
      <c r="AK393" s="640"/>
      <c r="AL393" s="640"/>
      <c r="AM393" s="453"/>
      <c r="AN393" s="549"/>
      <c r="AO393" s="572"/>
      <c r="AP393" s="310"/>
      <c r="AQ393" s="310"/>
      <c r="AR393" s="310"/>
      <c r="AS393" s="310"/>
      <c r="AT393" s="310"/>
      <c r="AU393" s="310"/>
      <c r="AV393" s="310"/>
      <c r="AW393" s="310"/>
      <c r="AX393" s="310"/>
      <c r="AY393" s="310"/>
      <c r="AZ393" s="357"/>
      <c r="BA393" s="363"/>
      <c r="BB393" s="359"/>
      <c r="BC393" s="359"/>
      <c r="BD393" s="359"/>
      <c r="BE393" s="571"/>
    </row>
    <row r="394" spans="1:57" ht="14.25" customHeight="1" thickBot="1">
      <c r="A394" s="667"/>
      <c r="B394" s="486"/>
      <c r="C394" s="453"/>
      <c r="D394" s="305"/>
      <c r="E394" s="576"/>
      <c r="F394" s="305"/>
      <c r="G394" s="576"/>
      <c r="H394" s="600" t="s">
        <v>222</v>
      </c>
      <c r="I394" s="167" t="s">
        <v>68</v>
      </c>
      <c r="J394" s="495"/>
      <c r="K394" s="498"/>
      <c r="L394" s="453"/>
      <c r="M394" s="744"/>
      <c r="N394" s="576"/>
      <c r="O394" s="453"/>
      <c r="P394" s="546"/>
      <c r="Q394" s="546"/>
      <c r="R394" s="546"/>
      <c r="S394" s="546"/>
      <c r="T394" s="546"/>
      <c r="U394" s="546"/>
      <c r="V394" s="546"/>
      <c r="W394" s="546"/>
      <c r="X394" s="546"/>
      <c r="Y394" s="453"/>
      <c r="Z394" s="546"/>
      <c r="AA394" s="453"/>
      <c r="AB394" s="643"/>
      <c r="AC394" s="488"/>
      <c r="AD394" s="488"/>
      <c r="AE394" s="712"/>
      <c r="AF394" s="453"/>
      <c r="AG394" s="453"/>
      <c r="AH394" s="453"/>
      <c r="AI394" s="558"/>
      <c r="AJ394" s="620"/>
      <c r="AK394" s="640"/>
      <c r="AL394" s="640"/>
      <c r="AM394" s="453"/>
      <c r="AN394" s="549"/>
      <c r="AO394" s="572"/>
      <c r="AP394" s="310"/>
      <c r="AQ394" s="310"/>
      <c r="AR394" s="310"/>
      <c r="AS394" s="310"/>
      <c r="AT394" s="310"/>
      <c r="AU394" s="310"/>
      <c r="AV394" s="310"/>
      <c r="AW394" s="310"/>
      <c r="AX394" s="310"/>
      <c r="AY394" s="310"/>
      <c r="AZ394" s="357"/>
      <c r="BA394" s="363"/>
      <c r="BB394" s="359"/>
      <c r="BC394" s="359"/>
      <c r="BD394" s="359"/>
      <c r="BE394" s="571"/>
    </row>
    <row r="395" spans="1:57" ht="13.5" customHeight="1" thickBot="1">
      <c r="A395" s="667"/>
      <c r="B395" s="486"/>
      <c r="C395" s="453"/>
      <c r="D395" s="305"/>
      <c r="E395" s="576"/>
      <c r="F395" s="305"/>
      <c r="G395" s="576"/>
      <c r="H395" s="601"/>
      <c r="I395" s="167" t="s">
        <v>68</v>
      </c>
      <c r="J395" s="495"/>
      <c r="K395" s="498"/>
      <c r="L395" s="453"/>
      <c r="M395" s="744"/>
      <c r="N395" s="576"/>
      <c r="O395" s="453"/>
      <c r="P395" s="546"/>
      <c r="Q395" s="546"/>
      <c r="R395" s="546"/>
      <c r="S395" s="546"/>
      <c r="T395" s="546"/>
      <c r="U395" s="546"/>
      <c r="V395" s="546"/>
      <c r="W395" s="546"/>
      <c r="X395" s="546"/>
      <c r="Y395" s="453"/>
      <c r="Z395" s="546"/>
      <c r="AA395" s="453"/>
      <c r="AB395" s="643"/>
      <c r="AC395" s="488"/>
      <c r="AD395" s="488"/>
      <c r="AE395" s="712"/>
      <c r="AF395" s="453"/>
      <c r="AG395" s="453"/>
      <c r="AH395" s="453"/>
      <c r="AI395" s="558"/>
      <c r="AJ395" s="620"/>
      <c r="AK395" s="640"/>
      <c r="AL395" s="640"/>
      <c r="AM395" s="453"/>
      <c r="AN395" s="549"/>
      <c r="AO395" s="572"/>
      <c r="AP395" s="310"/>
      <c r="AQ395" s="310"/>
      <c r="AR395" s="310"/>
      <c r="AS395" s="310"/>
      <c r="AT395" s="310"/>
      <c r="AU395" s="310"/>
      <c r="AV395" s="310"/>
      <c r="AW395" s="310"/>
      <c r="AX395" s="310"/>
      <c r="AY395" s="310"/>
      <c r="AZ395" s="357"/>
      <c r="BA395" s="363"/>
      <c r="BB395" s="359"/>
      <c r="BC395" s="359"/>
      <c r="BD395" s="359"/>
      <c r="BE395" s="571"/>
    </row>
    <row r="396" spans="1:57" ht="18.75" customHeight="1" thickBot="1">
      <c r="A396" s="667"/>
      <c r="B396" s="486"/>
      <c r="C396" s="453"/>
      <c r="D396" s="305"/>
      <c r="E396" s="576"/>
      <c r="F396" s="305"/>
      <c r="G396" s="576"/>
      <c r="H396" s="622" t="s">
        <v>221</v>
      </c>
      <c r="I396" s="167" t="s">
        <v>68</v>
      </c>
      <c r="J396" s="495"/>
      <c r="K396" s="498"/>
      <c r="L396" s="453"/>
      <c r="M396" s="744"/>
      <c r="N396" s="576"/>
      <c r="O396" s="453"/>
      <c r="P396" s="546"/>
      <c r="Q396" s="546"/>
      <c r="R396" s="546"/>
      <c r="S396" s="546"/>
      <c r="T396" s="546"/>
      <c r="U396" s="546"/>
      <c r="V396" s="546"/>
      <c r="W396" s="546"/>
      <c r="X396" s="546"/>
      <c r="Y396" s="453"/>
      <c r="Z396" s="546"/>
      <c r="AA396" s="453"/>
      <c r="AB396" s="643"/>
      <c r="AC396" s="488"/>
      <c r="AD396" s="488"/>
      <c r="AE396" s="712"/>
      <c r="AF396" s="453"/>
      <c r="AG396" s="453"/>
      <c r="AH396" s="453"/>
      <c r="AI396" s="558"/>
      <c r="AJ396" s="620"/>
      <c r="AK396" s="640"/>
      <c r="AL396" s="640"/>
      <c r="AM396" s="453"/>
      <c r="AN396" s="549"/>
      <c r="AO396" s="572"/>
      <c r="AP396" s="310"/>
      <c r="AQ396" s="310"/>
      <c r="AR396" s="310"/>
      <c r="AS396" s="310"/>
      <c r="AT396" s="310"/>
      <c r="AU396" s="310"/>
      <c r="AV396" s="310"/>
      <c r="AW396" s="310"/>
      <c r="AX396" s="310"/>
      <c r="AY396" s="310"/>
      <c r="AZ396" s="357"/>
      <c r="BA396" s="363"/>
      <c r="BB396" s="359"/>
      <c r="BC396" s="359"/>
      <c r="BD396" s="359"/>
      <c r="BE396" s="571"/>
    </row>
    <row r="397" spans="1:57" ht="15.75" customHeight="1" thickBot="1">
      <c r="A397" s="668"/>
      <c r="B397" s="732"/>
      <c r="C397" s="500"/>
      <c r="D397" s="306"/>
      <c r="E397" s="577"/>
      <c r="F397" s="306"/>
      <c r="G397" s="577"/>
      <c r="H397" s="623"/>
      <c r="I397" s="167" t="s">
        <v>68</v>
      </c>
      <c r="J397" s="603"/>
      <c r="K397" s="605"/>
      <c r="L397" s="453"/>
      <c r="M397" s="745"/>
      <c r="N397" s="577"/>
      <c r="O397" s="500"/>
      <c r="P397" s="589"/>
      <c r="Q397" s="589"/>
      <c r="R397" s="589"/>
      <c r="S397" s="589"/>
      <c r="T397" s="589"/>
      <c r="U397" s="589"/>
      <c r="V397" s="589"/>
      <c r="W397" s="589"/>
      <c r="X397" s="589"/>
      <c r="Y397" s="500"/>
      <c r="Z397" s="589"/>
      <c r="AA397" s="500"/>
      <c r="AB397" s="644"/>
      <c r="AC397" s="488"/>
      <c r="AD397" s="488"/>
      <c r="AE397" s="713"/>
      <c r="AF397" s="500"/>
      <c r="AG397" s="500"/>
      <c r="AH397" s="453"/>
      <c r="AI397" s="559"/>
      <c r="AJ397" s="621"/>
      <c r="AK397" s="641"/>
      <c r="AL397" s="641"/>
      <c r="AM397" s="500"/>
      <c r="AN397" s="877"/>
      <c r="AO397" s="573"/>
      <c r="AP397" s="311"/>
      <c r="AQ397" s="311"/>
      <c r="AR397" s="311"/>
      <c r="AS397" s="311"/>
      <c r="AT397" s="311"/>
      <c r="AU397" s="311"/>
      <c r="AV397" s="311"/>
      <c r="AW397" s="311"/>
      <c r="AX397" s="311"/>
      <c r="AY397" s="311"/>
      <c r="AZ397" s="364"/>
      <c r="BA397" s="365"/>
      <c r="BB397" s="366"/>
      <c r="BC397" s="366"/>
      <c r="BD397" s="366"/>
      <c r="BE397" s="574"/>
    </row>
    <row r="398" spans="1:57" ht="46.5" customHeight="1" thickBot="1">
      <c r="A398" s="766">
        <v>14</v>
      </c>
      <c r="B398" s="486" t="s">
        <v>573</v>
      </c>
      <c r="C398" s="453" t="s">
        <v>314</v>
      </c>
      <c r="D398" s="304" t="s">
        <v>32</v>
      </c>
      <c r="E398" s="453" t="s">
        <v>313</v>
      </c>
      <c r="F398" s="767" t="s">
        <v>312</v>
      </c>
      <c r="G398" s="672" t="s">
        <v>100</v>
      </c>
      <c r="H398" s="117" t="s">
        <v>252</v>
      </c>
      <c r="I398" s="167" t="s">
        <v>68</v>
      </c>
      <c r="J398" s="602">
        <f>COUNTIF(I398:I423,[3]DATOS!$D$24)</f>
        <v>26</v>
      </c>
      <c r="K398" s="498" t="str">
        <f>+IF(AND(J398&lt;6,J398&gt;0),"Moderado",IF(AND(J398&lt;12,J398&gt;5),"Mayor",IF(AND(J398&lt;20,J398&gt;11),"Catastrófico","Responda las Preguntas de Impacto")))</f>
        <v>Responda las Preguntas de Impacto</v>
      </c>
      <c r="L398" s="452"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743"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773" t="s">
        <v>311</v>
      </c>
      <c r="O398" s="454" t="s">
        <v>65</v>
      </c>
      <c r="P398" s="81" t="s">
        <v>237</v>
      </c>
      <c r="Q398" s="77" t="s">
        <v>76</v>
      </c>
      <c r="R398" s="81">
        <f>+IFERROR(VLOOKUP(Q398,[20]DATOS!$E$2:$F$17,2,FALSE),"")</f>
        <v>15</v>
      </c>
      <c r="S398" s="547">
        <f>SUM(R398:R405)</f>
        <v>100</v>
      </c>
      <c r="T398" s="547" t="str">
        <f>+IF(AND(S398&lt;=100,S398&gt;=96),"Fuerte",IF(AND(S398&lt;=95,S398&gt;=86),"Moderado",IF(AND(S398&lt;=85,J398&gt;=0),"Débil"," ")))</f>
        <v>Fuerte</v>
      </c>
      <c r="U398" s="547" t="s">
        <v>90</v>
      </c>
      <c r="V398" s="547"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547">
        <f>IF(V398="Fuerte",100,IF(V398="Moderado",50,IF(V398="Débil",0)))</f>
        <v>100</v>
      </c>
      <c r="X398" s="546">
        <f>AVERAGE(W398:W423)</f>
        <v>100</v>
      </c>
      <c r="Y398" s="462" t="s">
        <v>310</v>
      </c>
      <c r="Z398" s="546" t="s">
        <v>249</v>
      </c>
      <c r="AA398" s="770" t="s">
        <v>309</v>
      </c>
      <c r="AB398" s="643" t="str">
        <f>+IF(X398=100,"Fuerte",IF(AND(X398&lt;=99,X398&gt;=50),"Moderado",IF(X398&lt;50,"Débil"," ")))</f>
        <v>Fuerte</v>
      </c>
      <c r="AC398" s="488" t="s">
        <v>95</v>
      </c>
      <c r="AD398" s="488" t="s">
        <v>95</v>
      </c>
      <c r="AE398" s="772"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53"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53" t="str">
        <f>K398</f>
        <v>Responda las Preguntas de Impacto</v>
      </c>
      <c r="AH398" s="452"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564"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879" t="s">
        <v>519</v>
      </c>
      <c r="AK398" s="459">
        <v>43466</v>
      </c>
      <c r="AL398" s="459">
        <v>43830</v>
      </c>
      <c r="AM398" s="878" t="s">
        <v>308</v>
      </c>
      <c r="AN398" s="880" t="s">
        <v>518</v>
      </c>
      <c r="AO398" s="584"/>
      <c r="AP398" s="545"/>
      <c r="AQ398" s="545"/>
      <c r="AR398" s="545"/>
      <c r="AS398" s="545"/>
      <c r="AT398" s="545"/>
      <c r="AU398" s="545"/>
      <c r="AV398" s="545"/>
      <c r="AW398" s="545"/>
      <c r="AX398" s="545"/>
      <c r="AY398" s="545"/>
      <c r="AZ398" s="548"/>
      <c r="BA398" s="551"/>
      <c r="BB398" s="578"/>
      <c r="BC398" s="578"/>
      <c r="BD398" s="578"/>
      <c r="BE398" s="581"/>
    </row>
    <row r="399" spans="1:57" ht="30" customHeight="1" thickBot="1">
      <c r="A399" s="316"/>
      <c r="B399" s="486"/>
      <c r="C399" s="453"/>
      <c r="D399" s="305"/>
      <c r="E399" s="453"/>
      <c r="F399" s="305"/>
      <c r="G399" s="576"/>
      <c r="H399" s="79" t="s">
        <v>245</v>
      </c>
      <c r="I399" s="167" t="s">
        <v>68</v>
      </c>
      <c r="J399" s="495"/>
      <c r="K399" s="498"/>
      <c r="L399" s="453"/>
      <c r="M399" s="744"/>
      <c r="N399" s="328"/>
      <c r="O399" s="308"/>
      <c r="P399" s="82" t="s">
        <v>235</v>
      </c>
      <c r="Q399" s="77" t="s">
        <v>78</v>
      </c>
      <c r="R399" s="82">
        <f>+IFERROR(VLOOKUP(Q399,[20]DATOS!$E$2:$F$17,2,FALSE),"")</f>
        <v>15</v>
      </c>
      <c r="S399" s="310"/>
      <c r="T399" s="310"/>
      <c r="U399" s="310"/>
      <c r="V399" s="310"/>
      <c r="W399" s="310"/>
      <c r="X399" s="546"/>
      <c r="Y399" s="474"/>
      <c r="Z399" s="546"/>
      <c r="AA399" s="770"/>
      <c r="AB399" s="643"/>
      <c r="AC399" s="488"/>
      <c r="AD399" s="488"/>
      <c r="AE399" s="712"/>
      <c r="AF399" s="453"/>
      <c r="AG399" s="453"/>
      <c r="AH399" s="453"/>
      <c r="AI399" s="483"/>
      <c r="AJ399" s="788"/>
      <c r="AK399" s="459"/>
      <c r="AL399" s="459"/>
      <c r="AM399" s="878"/>
      <c r="AN399" s="880"/>
      <c r="AO399" s="585"/>
      <c r="AP399" s="546"/>
      <c r="AQ399" s="546"/>
      <c r="AR399" s="546"/>
      <c r="AS399" s="546"/>
      <c r="AT399" s="546"/>
      <c r="AU399" s="546"/>
      <c r="AV399" s="546"/>
      <c r="AW399" s="546"/>
      <c r="AX399" s="546"/>
      <c r="AY399" s="546"/>
      <c r="AZ399" s="549"/>
      <c r="BA399" s="552"/>
      <c r="BB399" s="579"/>
      <c r="BC399" s="579"/>
      <c r="BD399" s="579"/>
      <c r="BE399" s="582"/>
    </row>
    <row r="400" spans="1:57" ht="30" customHeight="1" thickBot="1">
      <c r="A400" s="316"/>
      <c r="B400" s="486"/>
      <c r="C400" s="453"/>
      <c r="D400" s="305"/>
      <c r="E400" s="453"/>
      <c r="F400" s="305"/>
      <c r="G400" s="576"/>
      <c r="H400" s="79" t="s">
        <v>244</v>
      </c>
      <c r="I400" s="167" t="s">
        <v>68</v>
      </c>
      <c r="J400" s="495"/>
      <c r="K400" s="498"/>
      <c r="L400" s="453"/>
      <c r="M400" s="744"/>
      <c r="N400" s="328"/>
      <c r="O400" s="308"/>
      <c r="P400" s="82" t="s">
        <v>233</v>
      </c>
      <c r="Q400" s="77" t="s">
        <v>80</v>
      </c>
      <c r="R400" s="82">
        <f>+IFERROR(VLOOKUP(Q400,[20]DATOS!$E$2:$F$17,2,FALSE),"")</f>
        <v>15</v>
      </c>
      <c r="S400" s="310"/>
      <c r="T400" s="310"/>
      <c r="U400" s="310"/>
      <c r="V400" s="310"/>
      <c r="W400" s="310"/>
      <c r="X400" s="546"/>
      <c r="Y400" s="474"/>
      <c r="Z400" s="546"/>
      <c r="AA400" s="770"/>
      <c r="AB400" s="643"/>
      <c r="AC400" s="488"/>
      <c r="AD400" s="488"/>
      <c r="AE400" s="712"/>
      <c r="AF400" s="453"/>
      <c r="AG400" s="453"/>
      <c r="AH400" s="453"/>
      <c r="AI400" s="483"/>
      <c r="AJ400" s="788"/>
      <c r="AK400" s="459"/>
      <c r="AL400" s="459"/>
      <c r="AM400" s="878"/>
      <c r="AN400" s="880"/>
      <c r="AO400" s="585"/>
      <c r="AP400" s="546"/>
      <c r="AQ400" s="546"/>
      <c r="AR400" s="546"/>
      <c r="AS400" s="546"/>
      <c r="AT400" s="546"/>
      <c r="AU400" s="546"/>
      <c r="AV400" s="546"/>
      <c r="AW400" s="546"/>
      <c r="AX400" s="546"/>
      <c r="AY400" s="546"/>
      <c r="AZ400" s="549"/>
      <c r="BA400" s="552"/>
      <c r="BB400" s="579"/>
      <c r="BC400" s="579"/>
      <c r="BD400" s="579"/>
      <c r="BE400" s="582"/>
    </row>
    <row r="401" spans="1:57" ht="30" customHeight="1" thickBot="1">
      <c r="A401" s="316"/>
      <c r="B401" s="486"/>
      <c r="C401" s="453"/>
      <c r="D401" s="305"/>
      <c r="E401" s="453"/>
      <c r="F401" s="305"/>
      <c r="G401" s="576"/>
      <c r="H401" s="79" t="s">
        <v>243</v>
      </c>
      <c r="I401" s="167" t="s">
        <v>68</v>
      </c>
      <c r="J401" s="495"/>
      <c r="K401" s="498"/>
      <c r="L401" s="453"/>
      <c r="M401" s="744"/>
      <c r="N401" s="328"/>
      <c r="O401" s="308"/>
      <c r="P401" s="82" t="s">
        <v>231</v>
      </c>
      <c r="Q401" s="77" t="s">
        <v>82</v>
      </c>
      <c r="R401" s="82">
        <f>+IFERROR(VLOOKUP(Q401,[20]DATOS!$E$2:$F$17,2,FALSE),"")</f>
        <v>15</v>
      </c>
      <c r="S401" s="310"/>
      <c r="T401" s="310"/>
      <c r="U401" s="310"/>
      <c r="V401" s="310"/>
      <c r="W401" s="310"/>
      <c r="X401" s="546"/>
      <c r="Y401" s="474"/>
      <c r="Z401" s="546"/>
      <c r="AA401" s="770"/>
      <c r="AB401" s="643"/>
      <c r="AC401" s="488"/>
      <c r="AD401" s="488"/>
      <c r="AE401" s="712"/>
      <c r="AF401" s="453"/>
      <c r="AG401" s="453"/>
      <c r="AH401" s="453"/>
      <c r="AI401" s="483"/>
      <c r="AJ401" s="788"/>
      <c r="AK401" s="459"/>
      <c r="AL401" s="459"/>
      <c r="AM401" s="878"/>
      <c r="AN401" s="880"/>
      <c r="AO401" s="585"/>
      <c r="AP401" s="546"/>
      <c r="AQ401" s="546"/>
      <c r="AR401" s="546"/>
      <c r="AS401" s="546"/>
      <c r="AT401" s="546"/>
      <c r="AU401" s="546"/>
      <c r="AV401" s="546"/>
      <c r="AW401" s="546"/>
      <c r="AX401" s="546"/>
      <c r="AY401" s="546"/>
      <c r="AZ401" s="549"/>
      <c r="BA401" s="552"/>
      <c r="BB401" s="579"/>
      <c r="BC401" s="579"/>
      <c r="BD401" s="579"/>
      <c r="BE401" s="582"/>
    </row>
    <row r="402" spans="1:57" ht="30" customHeight="1" thickBot="1">
      <c r="A402" s="316"/>
      <c r="B402" s="486"/>
      <c r="C402" s="453"/>
      <c r="D402" s="305"/>
      <c r="E402" s="453"/>
      <c r="F402" s="305"/>
      <c r="G402" s="576"/>
      <c r="H402" s="79" t="s">
        <v>242</v>
      </c>
      <c r="I402" s="167" t="s">
        <v>68</v>
      </c>
      <c r="J402" s="495"/>
      <c r="K402" s="498"/>
      <c r="L402" s="453"/>
      <c r="M402" s="744"/>
      <c r="N402" s="328"/>
      <c r="O402" s="308"/>
      <c r="P402" s="82" t="s">
        <v>229</v>
      </c>
      <c r="Q402" s="77" t="s">
        <v>85</v>
      </c>
      <c r="R402" s="82">
        <f>+IFERROR(VLOOKUP(Q402,[20]DATOS!$E$2:$F$17,2,FALSE),"")</f>
        <v>15</v>
      </c>
      <c r="S402" s="310"/>
      <c r="T402" s="310"/>
      <c r="U402" s="310"/>
      <c r="V402" s="310"/>
      <c r="W402" s="310"/>
      <c r="X402" s="546"/>
      <c r="Y402" s="474"/>
      <c r="Z402" s="546"/>
      <c r="AA402" s="770"/>
      <c r="AB402" s="643"/>
      <c r="AC402" s="488"/>
      <c r="AD402" s="488"/>
      <c r="AE402" s="712"/>
      <c r="AF402" s="453"/>
      <c r="AG402" s="453"/>
      <c r="AH402" s="453"/>
      <c r="AI402" s="483"/>
      <c r="AJ402" s="788"/>
      <c r="AK402" s="459"/>
      <c r="AL402" s="459"/>
      <c r="AM402" s="878"/>
      <c r="AN402" s="880"/>
      <c r="AO402" s="585"/>
      <c r="AP402" s="546"/>
      <c r="AQ402" s="546"/>
      <c r="AR402" s="546"/>
      <c r="AS402" s="546"/>
      <c r="AT402" s="546"/>
      <c r="AU402" s="546"/>
      <c r="AV402" s="546"/>
      <c r="AW402" s="546"/>
      <c r="AX402" s="546"/>
      <c r="AY402" s="546"/>
      <c r="AZ402" s="549"/>
      <c r="BA402" s="552"/>
      <c r="BB402" s="579"/>
      <c r="BC402" s="579"/>
      <c r="BD402" s="579"/>
      <c r="BE402" s="582"/>
    </row>
    <row r="403" spans="1:57" ht="30" customHeight="1" thickBot="1">
      <c r="A403" s="316"/>
      <c r="B403" s="486"/>
      <c r="C403" s="453"/>
      <c r="D403" s="305"/>
      <c r="E403" s="453"/>
      <c r="F403" s="305"/>
      <c r="G403" s="576"/>
      <c r="H403" s="79" t="s">
        <v>241</v>
      </c>
      <c r="I403" s="167" t="s">
        <v>68</v>
      </c>
      <c r="J403" s="495"/>
      <c r="K403" s="498"/>
      <c r="L403" s="453"/>
      <c r="M403" s="744"/>
      <c r="N403" s="328"/>
      <c r="O403" s="308"/>
      <c r="P403" s="83" t="s">
        <v>228</v>
      </c>
      <c r="Q403" s="77" t="s">
        <v>98</v>
      </c>
      <c r="R403" s="82">
        <f>+IFERROR(VLOOKUP(Q403,[20]DATOS!$E$2:$F$17,2,FALSE),"")</f>
        <v>15</v>
      </c>
      <c r="S403" s="310"/>
      <c r="T403" s="310"/>
      <c r="U403" s="310"/>
      <c r="V403" s="310"/>
      <c r="W403" s="310"/>
      <c r="X403" s="546"/>
      <c r="Y403" s="474"/>
      <c r="Z403" s="546"/>
      <c r="AA403" s="770"/>
      <c r="AB403" s="643"/>
      <c r="AC403" s="488"/>
      <c r="AD403" s="488"/>
      <c r="AE403" s="712"/>
      <c r="AF403" s="453"/>
      <c r="AG403" s="453"/>
      <c r="AH403" s="453"/>
      <c r="AI403" s="483"/>
      <c r="AJ403" s="788"/>
      <c r="AK403" s="459"/>
      <c r="AL403" s="459"/>
      <c r="AM403" s="878"/>
      <c r="AN403" s="880"/>
      <c r="AO403" s="585"/>
      <c r="AP403" s="546"/>
      <c r="AQ403" s="546"/>
      <c r="AR403" s="546"/>
      <c r="AS403" s="546"/>
      <c r="AT403" s="546"/>
      <c r="AU403" s="546"/>
      <c r="AV403" s="546"/>
      <c r="AW403" s="546"/>
      <c r="AX403" s="546"/>
      <c r="AY403" s="546"/>
      <c r="AZ403" s="549"/>
      <c r="BA403" s="552"/>
      <c r="BB403" s="579"/>
      <c r="BC403" s="579"/>
      <c r="BD403" s="579"/>
      <c r="BE403" s="582"/>
    </row>
    <row r="404" spans="1:57" ht="30" customHeight="1" thickBot="1">
      <c r="A404" s="316"/>
      <c r="B404" s="486"/>
      <c r="C404" s="453"/>
      <c r="D404" s="305"/>
      <c r="E404" s="453"/>
      <c r="F404" s="305"/>
      <c r="G404" s="576"/>
      <c r="H404" s="79" t="s">
        <v>240</v>
      </c>
      <c r="I404" s="167" t="s">
        <v>68</v>
      </c>
      <c r="J404" s="495"/>
      <c r="K404" s="498"/>
      <c r="L404" s="453"/>
      <c r="M404" s="744"/>
      <c r="N404" s="328"/>
      <c r="O404" s="308"/>
      <c r="P404" s="82" t="s">
        <v>226</v>
      </c>
      <c r="Q404" s="82" t="s">
        <v>87</v>
      </c>
      <c r="R404" s="82">
        <f>+IFERROR(VLOOKUP(Q404,[20]DATOS!$E$2:$F$17,2,FALSE),"")</f>
        <v>10</v>
      </c>
      <c r="S404" s="310"/>
      <c r="T404" s="310"/>
      <c r="U404" s="310"/>
      <c r="V404" s="310"/>
      <c r="W404" s="310"/>
      <c r="X404" s="546"/>
      <c r="Y404" s="474"/>
      <c r="Z404" s="546"/>
      <c r="AA404" s="770"/>
      <c r="AB404" s="643"/>
      <c r="AC404" s="488"/>
      <c r="AD404" s="488"/>
      <c r="AE404" s="712"/>
      <c r="AF404" s="453"/>
      <c r="AG404" s="453"/>
      <c r="AH404" s="453"/>
      <c r="AI404" s="483"/>
      <c r="AJ404" s="788"/>
      <c r="AK404" s="459"/>
      <c r="AL404" s="459"/>
      <c r="AM404" s="878"/>
      <c r="AN404" s="880"/>
      <c r="AO404" s="585"/>
      <c r="AP404" s="546"/>
      <c r="AQ404" s="546"/>
      <c r="AR404" s="546"/>
      <c r="AS404" s="546"/>
      <c r="AT404" s="546"/>
      <c r="AU404" s="546"/>
      <c r="AV404" s="546"/>
      <c r="AW404" s="546"/>
      <c r="AX404" s="546"/>
      <c r="AY404" s="546"/>
      <c r="AZ404" s="549"/>
      <c r="BA404" s="552"/>
      <c r="BB404" s="579"/>
      <c r="BC404" s="579"/>
      <c r="BD404" s="579"/>
      <c r="BE404" s="582"/>
    </row>
    <row r="405" spans="1:57" ht="72" customHeight="1" thickBot="1">
      <c r="A405" s="316"/>
      <c r="B405" s="486"/>
      <c r="C405" s="453"/>
      <c r="D405" s="305"/>
      <c r="E405" s="454"/>
      <c r="F405" s="305"/>
      <c r="G405" s="576"/>
      <c r="H405" s="79" t="s">
        <v>239</v>
      </c>
      <c r="I405" s="167" t="s">
        <v>68</v>
      </c>
      <c r="J405" s="495"/>
      <c r="K405" s="498"/>
      <c r="L405" s="453"/>
      <c r="M405" s="744"/>
      <c r="N405" s="328"/>
      <c r="O405" s="590"/>
      <c r="P405" s="78"/>
      <c r="Q405" s="83"/>
      <c r="R405" s="83"/>
      <c r="S405" s="310"/>
      <c r="T405" s="310"/>
      <c r="U405" s="310"/>
      <c r="V405" s="310"/>
      <c r="W405" s="310"/>
      <c r="X405" s="546"/>
      <c r="Y405" s="475"/>
      <c r="Z405" s="547"/>
      <c r="AA405" s="771"/>
      <c r="AB405" s="643"/>
      <c r="AC405" s="488"/>
      <c r="AD405" s="488"/>
      <c r="AE405" s="712"/>
      <c r="AF405" s="453"/>
      <c r="AG405" s="453"/>
      <c r="AH405" s="453"/>
      <c r="AI405" s="483"/>
      <c r="AJ405" s="788"/>
      <c r="AK405" s="460"/>
      <c r="AL405" s="460"/>
      <c r="AM405" s="879"/>
      <c r="AN405" s="880"/>
      <c r="AO405" s="586"/>
      <c r="AP405" s="547"/>
      <c r="AQ405" s="547"/>
      <c r="AR405" s="547"/>
      <c r="AS405" s="547"/>
      <c r="AT405" s="547"/>
      <c r="AU405" s="547"/>
      <c r="AV405" s="547"/>
      <c r="AW405" s="547"/>
      <c r="AX405" s="547"/>
      <c r="AY405" s="547"/>
      <c r="AZ405" s="550"/>
      <c r="BA405" s="553"/>
      <c r="BB405" s="580"/>
      <c r="BC405" s="580"/>
      <c r="BD405" s="580"/>
      <c r="BE405" s="583"/>
    </row>
    <row r="406" spans="1:57" ht="30" customHeight="1" thickBot="1">
      <c r="A406" s="316"/>
      <c r="B406" s="486"/>
      <c r="C406" s="453"/>
      <c r="D406" s="305"/>
      <c r="E406" s="575"/>
      <c r="F406" s="305"/>
      <c r="G406" s="576"/>
      <c r="H406" s="79" t="s">
        <v>238</v>
      </c>
      <c r="I406" s="167" t="s">
        <v>68</v>
      </c>
      <c r="J406" s="495"/>
      <c r="K406" s="498"/>
      <c r="L406" s="453"/>
      <c r="M406" s="744"/>
      <c r="N406" s="328"/>
      <c r="O406" s="308" t="s">
        <v>65</v>
      </c>
      <c r="P406" s="82" t="s">
        <v>237</v>
      </c>
      <c r="Q406" s="77" t="s">
        <v>76</v>
      </c>
      <c r="R406" s="82">
        <f>+IFERROR(VLOOKUP(Q406,[20]DATOS!$E$2:$F$17,2,FALSE),"")</f>
        <v>15</v>
      </c>
      <c r="S406" s="546">
        <f>SUM(R406:R415)</f>
        <v>100</v>
      </c>
      <c r="T406" s="588" t="str">
        <f>+IF(AND(S406&lt;=100,S406&gt;=96),"Fuerte",IF(AND(S406&lt;=95,S406&gt;=86),"Moderado",IF(AND(S406&lt;=85,J406&gt;=0),"Débil"," ")))</f>
        <v>Fuerte</v>
      </c>
      <c r="U406" s="588" t="s">
        <v>90</v>
      </c>
      <c r="V406" s="588"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588"/>
      <c r="X406" s="546"/>
      <c r="Y406" s="590"/>
      <c r="Z406" s="645"/>
      <c r="AA406" s="590"/>
      <c r="AB406" s="643"/>
      <c r="AC406" s="488"/>
      <c r="AD406" s="488"/>
      <c r="AE406" s="712"/>
      <c r="AF406" s="453"/>
      <c r="AG406" s="453"/>
      <c r="AH406" s="453"/>
      <c r="AI406" s="483"/>
      <c r="AJ406" s="443"/>
      <c r="AK406" s="444"/>
      <c r="AL406" s="444"/>
      <c r="AM406" s="308"/>
      <c r="AN406" s="880"/>
      <c r="AO406" s="572"/>
      <c r="AP406" s="310"/>
      <c r="AQ406" s="310"/>
      <c r="AR406" s="310"/>
      <c r="AS406" s="310"/>
      <c r="AT406" s="310"/>
      <c r="AU406" s="310"/>
      <c r="AV406" s="310"/>
      <c r="AW406" s="310"/>
      <c r="AX406" s="310"/>
      <c r="AY406" s="310"/>
      <c r="AZ406" s="357"/>
      <c r="BA406" s="363"/>
      <c r="BB406" s="359"/>
      <c r="BC406" s="359"/>
      <c r="BD406" s="359"/>
      <c r="BE406" s="571"/>
    </row>
    <row r="407" spans="1:57" ht="30" customHeight="1" thickBot="1">
      <c r="A407" s="316"/>
      <c r="B407" s="486"/>
      <c r="C407" s="453"/>
      <c r="D407" s="305"/>
      <c r="E407" s="576"/>
      <c r="F407" s="305"/>
      <c r="G407" s="576"/>
      <c r="H407" s="79" t="s">
        <v>236</v>
      </c>
      <c r="I407" s="167" t="s">
        <v>68</v>
      </c>
      <c r="J407" s="495"/>
      <c r="K407" s="498"/>
      <c r="L407" s="453"/>
      <c r="M407" s="744"/>
      <c r="N407" s="328"/>
      <c r="O407" s="308"/>
      <c r="P407" s="82" t="s">
        <v>235</v>
      </c>
      <c r="Q407" s="77" t="s">
        <v>78</v>
      </c>
      <c r="R407" s="82">
        <f>+IFERROR(VLOOKUP(Q407,[20]DATOS!$E$2:$F$17,2,FALSE),"")</f>
        <v>15</v>
      </c>
      <c r="S407" s="546"/>
      <c r="T407" s="546"/>
      <c r="U407" s="546"/>
      <c r="V407" s="546"/>
      <c r="W407" s="546"/>
      <c r="X407" s="546"/>
      <c r="Y407" s="453"/>
      <c r="Z407" s="546"/>
      <c r="AA407" s="453"/>
      <c r="AB407" s="643"/>
      <c r="AC407" s="488"/>
      <c r="AD407" s="488"/>
      <c r="AE407" s="712"/>
      <c r="AF407" s="453"/>
      <c r="AG407" s="453"/>
      <c r="AH407" s="453"/>
      <c r="AI407" s="483"/>
      <c r="AJ407" s="443"/>
      <c r="AK407" s="444"/>
      <c r="AL407" s="444"/>
      <c r="AM407" s="308"/>
      <c r="AN407" s="880"/>
      <c r="AO407" s="572"/>
      <c r="AP407" s="310"/>
      <c r="AQ407" s="310"/>
      <c r="AR407" s="310"/>
      <c r="AS407" s="310"/>
      <c r="AT407" s="310"/>
      <c r="AU407" s="310"/>
      <c r="AV407" s="310"/>
      <c r="AW407" s="310"/>
      <c r="AX407" s="310"/>
      <c r="AY407" s="310"/>
      <c r="AZ407" s="357"/>
      <c r="BA407" s="363"/>
      <c r="BB407" s="359"/>
      <c r="BC407" s="359"/>
      <c r="BD407" s="359"/>
      <c r="BE407" s="571"/>
    </row>
    <row r="408" spans="1:57" ht="30" customHeight="1" thickBot="1">
      <c r="A408" s="316"/>
      <c r="B408" s="486"/>
      <c r="C408" s="453"/>
      <c r="D408" s="305"/>
      <c r="E408" s="576"/>
      <c r="F408" s="305"/>
      <c r="G408" s="576"/>
      <c r="H408" s="79" t="s">
        <v>234</v>
      </c>
      <c r="I408" s="167" t="s">
        <v>68</v>
      </c>
      <c r="J408" s="495"/>
      <c r="K408" s="498"/>
      <c r="L408" s="453"/>
      <c r="M408" s="744"/>
      <c r="N408" s="328"/>
      <c r="O408" s="308"/>
      <c r="P408" s="82" t="s">
        <v>233</v>
      </c>
      <c r="Q408" s="77" t="s">
        <v>80</v>
      </c>
      <c r="R408" s="82">
        <f>+IFERROR(VLOOKUP(Q408,[20]DATOS!$E$2:$F$17,2,FALSE),"")</f>
        <v>15</v>
      </c>
      <c r="S408" s="546"/>
      <c r="T408" s="546"/>
      <c r="U408" s="546"/>
      <c r="V408" s="546"/>
      <c r="W408" s="546"/>
      <c r="X408" s="546"/>
      <c r="Y408" s="453"/>
      <c r="Z408" s="546"/>
      <c r="AA408" s="453"/>
      <c r="AB408" s="643"/>
      <c r="AC408" s="488"/>
      <c r="AD408" s="488"/>
      <c r="AE408" s="712"/>
      <c r="AF408" s="453"/>
      <c r="AG408" s="453"/>
      <c r="AH408" s="453"/>
      <c r="AI408" s="483"/>
      <c r="AJ408" s="443"/>
      <c r="AK408" s="444"/>
      <c r="AL408" s="444"/>
      <c r="AM408" s="308"/>
      <c r="AN408" s="880"/>
      <c r="AO408" s="572"/>
      <c r="AP408" s="310"/>
      <c r="AQ408" s="310"/>
      <c r="AR408" s="310"/>
      <c r="AS408" s="310"/>
      <c r="AT408" s="310"/>
      <c r="AU408" s="310"/>
      <c r="AV408" s="310"/>
      <c r="AW408" s="310"/>
      <c r="AX408" s="310"/>
      <c r="AY408" s="310"/>
      <c r="AZ408" s="357"/>
      <c r="BA408" s="363"/>
      <c r="BB408" s="359"/>
      <c r="BC408" s="359"/>
      <c r="BD408" s="359"/>
      <c r="BE408" s="571"/>
    </row>
    <row r="409" spans="1:57" ht="30" customHeight="1" thickBot="1">
      <c r="A409" s="316"/>
      <c r="B409" s="486"/>
      <c r="C409" s="453"/>
      <c r="D409" s="305"/>
      <c r="E409" s="576"/>
      <c r="F409" s="305"/>
      <c r="G409" s="576"/>
      <c r="H409" s="79" t="s">
        <v>232</v>
      </c>
      <c r="I409" s="167" t="s">
        <v>68</v>
      </c>
      <c r="J409" s="495"/>
      <c r="K409" s="498"/>
      <c r="L409" s="453"/>
      <c r="M409" s="744"/>
      <c r="N409" s="328"/>
      <c r="O409" s="308"/>
      <c r="P409" s="82" t="s">
        <v>231</v>
      </c>
      <c r="Q409" s="77" t="s">
        <v>82</v>
      </c>
      <c r="R409" s="82">
        <f>+IFERROR(VLOOKUP(Q409,[20]DATOS!$E$2:$F$17,2,FALSE),"")</f>
        <v>15</v>
      </c>
      <c r="S409" s="546"/>
      <c r="T409" s="546"/>
      <c r="U409" s="546"/>
      <c r="V409" s="546"/>
      <c r="W409" s="546"/>
      <c r="X409" s="546"/>
      <c r="Y409" s="453"/>
      <c r="Z409" s="546"/>
      <c r="AA409" s="453"/>
      <c r="AB409" s="643"/>
      <c r="AC409" s="488"/>
      <c r="AD409" s="488"/>
      <c r="AE409" s="712"/>
      <c r="AF409" s="453"/>
      <c r="AG409" s="453"/>
      <c r="AH409" s="453"/>
      <c r="AI409" s="483"/>
      <c r="AJ409" s="443"/>
      <c r="AK409" s="444"/>
      <c r="AL409" s="444"/>
      <c r="AM409" s="308"/>
      <c r="AN409" s="880"/>
      <c r="AO409" s="572"/>
      <c r="AP409" s="310"/>
      <c r="AQ409" s="310"/>
      <c r="AR409" s="310"/>
      <c r="AS409" s="310"/>
      <c r="AT409" s="310"/>
      <c r="AU409" s="310"/>
      <c r="AV409" s="310"/>
      <c r="AW409" s="310"/>
      <c r="AX409" s="310"/>
      <c r="AY409" s="310"/>
      <c r="AZ409" s="357"/>
      <c r="BA409" s="363"/>
      <c r="BB409" s="359"/>
      <c r="BC409" s="359"/>
      <c r="BD409" s="359"/>
      <c r="BE409" s="571"/>
    </row>
    <row r="410" spans="1:57" ht="18.75" customHeight="1" thickBot="1">
      <c r="A410" s="316"/>
      <c r="B410" s="486"/>
      <c r="C410" s="453"/>
      <c r="D410" s="305"/>
      <c r="E410" s="576"/>
      <c r="F410" s="305"/>
      <c r="G410" s="576"/>
      <c r="H410" s="466" t="s">
        <v>230</v>
      </c>
      <c r="I410" s="167" t="s">
        <v>68</v>
      </c>
      <c r="J410" s="495"/>
      <c r="K410" s="498"/>
      <c r="L410" s="453"/>
      <c r="M410" s="744"/>
      <c r="N410" s="328"/>
      <c r="O410" s="308"/>
      <c r="P410" s="82" t="s">
        <v>229</v>
      </c>
      <c r="Q410" s="77" t="s">
        <v>85</v>
      </c>
      <c r="R410" s="82">
        <f>+IFERROR(VLOOKUP(Q410,[20]DATOS!$E$2:$F$17,2,FALSE),"")</f>
        <v>15</v>
      </c>
      <c r="S410" s="546"/>
      <c r="T410" s="546"/>
      <c r="U410" s="546"/>
      <c r="V410" s="546"/>
      <c r="W410" s="546"/>
      <c r="X410" s="546"/>
      <c r="Y410" s="453"/>
      <c r="Z410" s="546"/>
      <c r="AA410" s="453"/>
      <c r="AB410" s="643"/>
      <c r="AC410" s="488"/>
      <c r="AD410" s="488"/>
      <c r="AE410" s="712"/>
      <c r="AF410" s="453"/>
      <c r="AG410" s="453"/>
      <c r="AH410" s="453"/>
      <c r="AI410" s="483"/>
      <c r="AJ410" s="443"/>
      <c r="AK410" s="444"/>
      <c r="AL410" s="444"/>
      <c r="AM410" s="308"/>
      <c r="AN410" s="880"/>
      <c r="AO410" s="572"/>
      <c r="AP410" s="310"/>
      <c r="AQ410" s="310"/>
      <c r="AR410" s="310"/>
      <c r="AS410" s="310"/>
      <c r="AT410" s="310"/>
      <c r="AU410" s="310"/>
      <c r="AV410" s="310"/>
      <c r="AW410" s="310"/>
      <c r="AX410" s="310"/>
      <c r="AY410" s="310"/>
      <c r="AZ410" s="357"/>
      <c r="BA410" s="363"/>
      <c r="BB410" s="359"/>
      <c r="BC410" s="359"/>
      <c r="BD410" s="359"/>
      <c r="BE410" s="571"/>
    </row>
    <row r="411" spans="1:57" ht="45.75" customHeight="1" thickBot="1">
      <c r="A411" s="316"/>
      <c r="B411" s="486"/>
      <c r="C411" s="453"/>
      <c r="D411" s="305"/>
      <c r="E411" s="576"/>
      <c r="F411" s="305"/>
      <c r="G411" s="576"/>
      <c r="H411" s="466"/>
      <c r="I411" s="167" t="s">
        <v>68</v>
      </c>
      <c r="J411" s="495"/>
      <c r="K411" s="498"/>
      <c r="L411" s="453"/>
      <c r="M411" s="744"/>
      <c r="N411" s="328"/>
      <c r="O411" s="308"/>
      <c r="P411" s="82" t="s">
        <v>228</v>
      </c>
      <c r="Q411" s="77" t="s">
        <v>98</v>
      </c>
      <c r="R411" s="82">
        <f>+IFERROR(VLOOKUP(Q411,[20]DATOS!$E$2:$F$17,2,FALSE),"")</f>
        <v>15</v>
      </c>
      <c r="S411" s="546"/>
      <c r="T411" s="546"/>
      <c r="U411" s="546"/>
      <c r="V411" s="546"/>
      <c r="W411" s="546"/>
      <c r="X411" s="546"/>
      <c r="Y411" s="453"/>
      <c r="Z411" s="546"/>
      <c r="AA411" s="453"/>
      <c r="AB411" s="643"/>
      <c r="AC411" s="488"/>
      <c r="AD411" s="488"/>
      <c r="AE411" s="712"/>
      <c r="AF411" s="453"/>
      <c r="AG411" s="453"/>
      <c r="AH411" s="453"/>
      <c r="AI411" s="483"/>
      <c r="AJ411" s="443"/>
      <c r="AK411" s="444"/>
      <c r="AL411" s="444"/>
      <c r="AM411" s="308"/>
      <c r="AN411" s="880"/>
      <c r="AO411" s="572"/>
      <c r="AP411" s="310"/>
      <c r="AQ411" s="310"/>
      <c r="AR411" s="310"/>
      <c r="AS411" s="310"/>
      <c r="AT411" s="310"/>
      <c r="AU411" s="310"/>
      <c r="AV411" s="310"/>
      <c r="AW411" s="310"/>
      <c r="AX411" s="310"/>
      <c r="AY411" s="310"/>
      <c r="AZ411" s="357"/>
      <c r="BA411" s="363"/>
      <c r="BB411" s="359"/>
      <c r="BC411" s="359"/>
      <c r="BD411" s="359"/>
      <c r="BE411" s="571"/>
    </row>
    <row r="412" spans="1:57" ht="27.75" customHeight="1" thickBot="1">
      <c r="A412" s="316"/>
      <c r="B412" s="486"/>
      <c r="C412" s="453"/>
      <c r="D412" s="305"/>
      <c r="E412" s="576"/>
      <c r="F412" s="305"/>
      <c r="G412" s="576"/>
      <c r="H412" s="600" t="s">
        <v>227</v>
      </c>
      <c r="I412" s="167" t="s">
        <v>68</v>
      </c>
      <c r="J412" s="495"/>
      <c r="K412" s="498"/>
      <c r="L412" s="453"/>
      <c r="M412" s="744"/>
      <c r="N412" s="328"/>
      <c r="O412" s="308"/>
      <c r="P412" s="82" t="s">
        <v>226</v>
      </c>
      <c r="Q412" s="82" t="s">
        <v>87</v>
      </c>
      <c r="R412" s="82">
        <f>+IFERROR(VLOOKUP(Q412,[20]DATOS!$E$2:$F$17,2,FALSE),"")</f>
        <v>10</v>
      </c>
      <c r="S412" s="546"/>
      <c r="T412" s="546"/>
      <c r="U412" s="546"/>
      <c r="V412" s="546"/>
      <c r="W412" s="546"/>
      <c r="X412" s="546"/>
      <c r="Y412" s="453"/>
      <c r="Z412" s="546"/>
      <c r="AA412" s="453"/>
      <c r="AB412" s="643"/>
      <c r="AC412" s="488"/>
      <c r="AD412" s="488"/>
      <c r="AE412" s="712"/>
      <c r="AF412" s="453"/>
      <c r="AG412" s="453"/>
      <c r="AH412" s="453"/>
      <c r="AI412" s="483"/>
      <c r="AJ412" s="443"/>
      <c r="AK412" s="444"/>
      <c r="AL412" s="444"/>
      <c r="AM412" s="308"/>
      <c r="AN412" s="880"/>
      <c r="AO412" s="572"/>
      <c r="AP412" s="310"/>
      <c r="AQ412" s="310"/>
      <c r="AR412" s="310"/>
      <c r="AS412" s="310"/>
      <c r="AT412" s="310"/>
      <c r="AU412" s="310"/>
      <c r="AV412" s="310"/>
      <c r="AW412" s="310"/>
      <c r="AX412" s="310"/>
      <c r="AY412" s="310"/>
      <c r="AZ412" s="357"/>
      <c r="BA412" s="363"/>
      <c r="BB412" s="359"/>
      <c r="BC412" s="359"/>
      <c r="BD412" s="359"/>
      <c r="BE412" s="571"/>
    </row>
    <row r="413" spans="1:57" ht="26.25" customHeight="1" thickBot="1">
      <c r="A413" s="316"/>
      <c r="B413" s="486"/>
      <c r="C413" s="453"/>
      <c r="D413" s="305"/>
      <c r="E413" s="576"/>
      <c r="F413" s="305"/>
      <c r="G413" s="576"/>
      <c r="H413" s="601"/>
      <c r="I413" s="167" t="s">
        <v>68</v>
      </c>
      <c r="J413" s="495"/>
      <c r="K413" s="498"/>
      <c r="L413" s="453"/>
      <c r="M413" s="744"/>
      <c r="N413" s="576"/>
      <c r="O413" s="308"/>
      <c r="P413" s="310"/>
      <c r="Q413" s="310"/>
      <c r="R413" s="310"/>
      <c r="S413" s="546"/>
      <c r="T413" s="546"/>
      <c r="U413" s="546"/>
      <c r="V413" s="546"/>
      <c r="W413" s="546"/>
      <c r="X413" s="546"/>
      <c r="Y413" s="453"/>
      <c r="Z413" s="546"/>
      <c r="AA413" s="453"/>
      <c r="AB413" s="643"/>
      <c r="AC413" s="488"/>
      <c r="AD413" s="488"/>
      <c r="AE413" s="712"/>
      <c r="AF413" s="453"/>
      <c r="AG413" s="453"/>
      <c r="AH413" s="453"/>
      <c r="AI413" s="558"/>
      <c r="AJ413" s="890" t="s">
        <v>307</v>
      </c>
      <c r="AK413" s="639" t="s">
        <v>258</v>
      </c>
      <c r="AL413" s="639" t="s">
        <v>306</v>
      </c>
      <c r="AM413" s="461" t="s">
        <v>305</v>
      </c>
      <c r="AN413" s="880"/>
      <c r="AO413" s="572"/>
      <c r="AP413" s="310"/>
      <c r="AQ413" s="310"/>
      <c r="AR413" s="310"/>
      <c r="AS413" s="310"/>
      <c r="AT413" s="310"/>
      <c r="AU413" s="310"/>
      <c r="AV413" s="310"/>
      <c r="AW413" s="310"/>
      <c r="AX413" s="310"/>
      <c r="AY413" s="310"/>
      <c r="AZ413" s="357"/>
      <c r="BA413" s="363"/>
      <c r="BB413" s="359"/>
      <c r="BC413" s="359"/>
      <c r="BD413" s="359"/>
      <c r="BE413" s="571"/>
    </row>
    <row r="414" spans="1:57" ht="18.75" customHeight="1" thickBot="1">
      <c r="A414" s="316"/>
      <c r="B414" s="486"/>
      <c r="C414" s="453"/>
      <c r="D414" s="305"/>
      <c r="E414" s="576"/>
      <c r="F414" s="305"/>
      <c r="G414" s="576"/>
      <c r="H414" s="466" t="s">
        <v>225</v>
      </c>
      <c r="I414" s="167" t="s">
        <v>68</v>
      </c>
      <c r="J414" s="495"/>
      <c r="K414" s="498"/>
      <c r="L414" s="453"/>
      <c r="M414" s="744"/>
      <c r="N414" s="576"/>
      <c r="O414" s="308"/>
      <c r="P414" s="310"/>
      <c r="Q414" s="310"/>
      <c r="R414" s="310"/>
      <c r="S414" s="546"/>
      <c r="T414" s="546"/>
      <c r="U414" s="546"/>
      <c r="V414" s="546"/>
      <c r="W414" s="546"/>
      <c r="X414" s="546"/>
      <c r="Y414" s="453"/>
      <c r="Z414" s="546"/>
      <c r="AA414" s="453"/>
      <c r="AB414" s="643"/>
      <c r="AC414" s="488"/>
      <c r="AD414" s="488"/>
      <c r="AE414" s="712"/>
      <c r="AF414" s="453"/>
      <c r="AG414" s="453"/>
      <c r="AH414" s="453"/>
      <c r="AI414" s="558"/>
      <c r="AJ414" s="891"/>
      <c r="AK414" s="640"/>
      <c r="AL414" s="640"/>
      <c r="AM414" s="462"/>
      <c r="AN414" s="880"/>
      <c r="AO414" s="572"/>
      <c r="AP414" s="310"/>
      <c r="AQ414" s="310"/>
      <c r="AR414" s="310"/>
      <c r="AS414" s="310"/>
      <c r="AT414" s="310"/>
      <c r="AU414" s="310"/>
      <c r="AV414" s="310"/>
      <c r="AW414" s="310"/>
      <c r="AX414" s="310"/>
      <c r="AY414" s="310"/>
      <c r="AZ414" s="357"/>
      <c r="BA414" s="363"/>
      <c r="BB414" s="359"/>
      <c r="BC414" s="359"/>
      <c r="BD414" s="359"/>
      <c r="BE414" s="571"/>
    </row>
    <row r="415" spans="1:57" ht="9.75" customHeight="1" thickBot="1">
      <c r="A415" s="316"/>
      <c r="B415" s="486"/>
      <c r="C415" s="453"/>
      <c r="D415" s="305"/>
      <c r="E415" s="576"/>
      <c r="F415" s="305"/>
      <c r="G415" s="576"/>
      <c r="H415" s="466"/>
      <c r="I415" s="167" t="s">
        <v>68</v>
      </c>
      <c r="J415" s="495"/>
      <c r="K415" s="498"/>
      <c r="L415" s="453"/>
      <c r="M415" s="744"/>
      <c r="N415" s="576"/>
      <c r="O415" s="308"/>
      <c r="P415" s="310"/>
      <c r="Q415" s="310"/>
      <c r="R415" s="310"/>
      <c r="S415" s="546"/>
      <c r="T415" s="546"/>
      <c r="U415" s="546"/>
      <c r="V415" s="546"/>
      <c r="W415" s="546"/>
      <c r="X415" s="546"/>
      <c r="Y415" s="453"/>
      <c r="Z415" s="546"/>
      <c r="AA415" s="453"/>
      <c r="AB415" s="643"/>
      <c r="AC415" s="488"/>
      <c r="AD415" s="488"/>
      <c r="AE415" s="712"/>
      <c r="AF415" s="453"/>
      <c r="AG415" s="453"/>
      <c r="AH415" s="453"/>
      <c r="AI415" s="558"/>
      <c r="AJ415" s="891"/>
      <c r="AK415" s="640"/>
      <c r="AL415" s="640"/>
      <c r="AM415" s="462"/>
      <c r="AN415" s="880"/>
      <c r="AO415" s="572"/>
      <c r="AP415" s="310"/>
      <c r="AQ415" s="310"/>
      <c r="AR415" s="310"/>
      <c r="AS415" s="310"/>
      <c r="AT415" s="310"/>
      <c r="AU415" s="310"/>
      <c r="AV415" s="310"/>
      <c r="AW415" s="310"/>
      <c r="AX415" s="310"/>
      <c r="AY415" s="310"/>
      <c r="AZ415" s="357"/>
      <c r="BA415" s="363"/>
      <c r="BB415" s="359"/>
      <c r="BC415" s="359"/>
      <c r="BD415" s="359"/>
      <c r="BE415" s="571"/>
    </row>
    <row r="416" spans="1:57" ht="18.75" customHeight="1" thickBot="1">
      <c r="A416" s="316"/>
      <c r="B416" s="486"/>
      <c r="C416" s="453"/>
      <c r="D416" s="305"/>
      <c r="E416" s="576"/>
      <c r="F416" s="305"/>
      <c r="G416" s="576"/>
      <c r="H416" s="466" t="s">
        <v>224</v>
      </c>
      <c r="I416" s="167" t="s">
        <v>68</v>
      </c>
      <c r="J416" s="495"/>
      <c r="K416" s="498"/>
      <c r="L416" s="453"/>
      <c r="M416" s="744"/>
      <c r="N416" s="576"/>
      <c r="O416" s="308"/>
      <c r="P416" s="310"/>
      <c r="Q416" s="310"/>
      <c r="R416" s="310"/>
      <c r="S416" s="546"/>
      <c r="T416" s="546"/>
      <c r="U416" s="546"/>
      <c r="V416" s="546"/>
      <c r="W416" s="546"/>
      <c r="X416" s="546"/>
      <c r="Y416" s="453"/>
      <c r="Z416" s="546"/>
      <c r="AA416" s="453"/>
      <c r="AB416" s="643"/>
      <c r="AC416" s="488"/>
      <c r="AD416" s="488"/>
      <c r="AE416" s="712"/>
      <c r="AF416" s="453"/>
      <c r="AG416" s="453"/>
      <c r="AH416" s="453"/>
      <c r="AI416" s="558"/>
      <c r="AJ416" s="891"/>
      <c r="AK416" s="640"/>
      <c r="AL416" s="640"/>
      <c r="AM416" s="462"/>
      <c r="AN416" s="880"/>
      <c r="AO416" s="572"/>
      <c r="AP416" s="310"/>
      <c r="AQ416" s="310"/>
      <c r="AR416" s="310"/>
      <c r="AS416" s="310"/>
      <c r="AT416" s="310"/>
      <c r="AU416" s="310"/>
      <c r="AV416" s="310"/>
      <c r="AW416" s="310"/>
      <c r="AX416" s="310"/>
      <c r="AY416" s="310"/>
      <c r="AZ416" s="357"/>
      <c r="BA416" s="363"/>
      <c r="BB416" s="359"/>
      <c r="BC416" s="359"/>
      <c r="BD416" s="359"/>
      <c r="BE416" s="571"/>
    </row>
    <row r="417" spans="1:57" ht="12.75" customHeight="1" thickBot="1">
      <c r="A417" s="316"/>
      <c r="B417" s="486"/>
      <c r="C417" s="453"/>
      <c r="D417" s="305"/>
      <c r="E417" s="576"/>
      <c r="F417" s="305"/>
      <c r="G417" s="576"/>
      <c r="H417" s="466"/>
      <c r="I417" s="167" t="s">
        <v>68</v>
      </c>
      <c r="J417" s="495"/>
      <c r="K417" s="498"/>
      <c r="L417" s="453"/>
      <c r="M417" s="744"/>
      <c r="N417" s="576"/>
      <c r="O417" s="308"/>
      <c r="P417" s="310"/>
      <c r="Q417" s="310"/>
      <c r="R417" s="310"/>
      <c r="S417" s="546"/>
      <c r="T417" s="546"/>
      <c r="U417" s="546"/>
      <c r="V417" s="546"/>
      <c r="W417" s="546"/>
      <c r="X417" s="546"/>
      <c r="Y417" s="453"/>
      <c r="Z417" s="546"/>
      <c r="AA417" s="453"/>
      <c r="AB417" s="643"/>
      <c r="AC417" s="488"/>
      <c r="AD417" s="488"/>
      <c r="AE417" s="712"/>
      <c r="AF417" s="453"/>
      <c r="AG417" s="453"/>
      <c r="AH417" s="453"/>
      <c r="AI417" s="558"/>
      <c r="AJ417" s="891"/>
      <c r="AK417" s="640"/>
      <c r="AL417" s="640"/>
      <c r="AM417" s="462"/>
      <c r="AN417" s="880"/>
      <c r="AO417" s="572"/>
      <c r="AP417" s="310"/>
      <c r="AQ417" s="310"/>
      <c r="AR417" s="310"/>
      <c r="AS417" s="310"/>
      <c r="AT417" s="310"/>
      <c r="AU417" s="310"/>
      <c r="AV417" s="310"/>
      <c r="AW417" s="310"/>
      <c r="AX417" s="310"/>
      <c r="AY417" s="310"/>
      <c r="AZ417" s="357"/>
      <c r="BA417" s="363"/>
      <c r="BB417" s="359"/>
      <c r="BC417" s="359"/>
      <c r="BD417" s="359"/>
      <c r="BE417" s="571"/>
    </row>
    <row r="418" spans="1:57" ht="18.75" customHeight="1" thickBot="1">
      <c r="A418" s="316"/>
      <c r="B418" s="486"/>
      <c r="C418" s="453"/>
      <c r="D418" s="305"/>
      <c r="E418" s="576"/>
      <c r="F418" s="305"/>
      <c r="G418" s="576"/>
      <c r="H418" s="466" t="s">
        <v>223</v>
      </c>
      <c r="I418" s="167" t="s">
        <v>68</v>
      </c>
      <c r="J418" s="495"/>
      <c r="K418" s="498"/>
      <c r="L418" s="453"/>
      <c r="M418" s="744"/>
      <c r="N418" s="576"/>
      <c r="O418" s="308"/>
      <c r="P418" s="310"/>
      <c r="Q418" s="310"/>
      <c r="R418" s="310"/>
      <c r="S418" s="546"/>
      <c r="T418" s="546"/>
      <c r="U418" s="546"/>
      <c r="V418" s="546"/>
      <c r="W418" s="546"/>
      <c r="X418" s="546"/>
      <c r="Y418" s="453"/>
      <c r="Z418" s="546"/>
      <c r="AA418" s="453"/>
      <c r="AB418" s="643"/>
      <c r="AC418" s="488"/>
      <c r="AD418" s="488"/>
      <c r="AE418" s="712"/>
      <c r="AF418" s="453"/>
      <c r="AG418" s="453"/>
      <c r="AH418" s="453"/>
      <c r="AI418" s="558"/>
      <c r="AJ418" s="891"/>
      <c r="AK418" s="640"/>
      <c r="AL418" s="640"/>
      <c r="AM418" s="462"/>
      <c r="AN418" s="880"/>
      <c r="AO418" s="572"/>
      <c r="AP418" s="310"/>
      <c r="AQ418" s="310"/>
      <c r="AR418" s="310"/>
      <c r="AS418" s="310"/>
      <c r="AT418" s="310"/>
      <c r="AU418" s="310"/>
      <c r="AV418" s="310"/>
      <c r="AW418" s="310"/>
      <c r="AX418" s="310"/>
      <c r="AY418" s="310"/>
      <c r="AZ418" s="357"/>
      <c r="BA418" s="363"/>
      <c r="BB418" s="359"/>
      <c r="BC418" s="359"/>
      <c r="BD418" s="359"/>
      <c r="BE418" s="571"/>
    </row>
    <row r="419" spans="1:57" ht="12.75" customHeight="1" thickBot="1">
      <c r="A419" s="316"/>
      <c r="B419" s="486"/>
      <c r="C419" s="453"/>
      <c r="D419" s="305"/>
      <c r="E419" s="576"/>
      <c r="F419" s="305"/>
      <c r="G419" s="576"/>
      <c r="H419" s="466"/>
      <c r="I419" s="167" t="s">
        <v>68</v>
      </c>
      <c r="J419" s="495"/>
      <c r="K419" s="498"/>
      <c r="L419" s="453"/>
      <c r="M419" s="744"/>
      <c r="N419" s="576"/>
      <c r="O419" s="308"/>
      <c r="P419" s="310"/>
      <c r="Q419" s="310"/>
      <c r="R419" s="310"/>
      <c r="S419" s="546"/>
      <c r="T419" s="546"/>
      <c r="U419" s="546"/>
      <c r="V419" s="546"/>
      <c r="W419" s="546"/>
      <c r="X419" s="546"/>
      <c r="Y419" s="453"/>
      <c r="Z419" s="546"/>
      <c r="AA419" s="453"/>
      <c r="AB419" s="643"/>
      <c r="AC419" s="488"/>
      <c r="AD419" s="488"/>
      <c r="AE419" s="712"/>
      <c r="AF419" s="453"/>
      <c r="AG419" s="453"/>
      <c r="AH419" s="453"/>
      <c r="AI419" s="558"/>
      <c r="AJ419" s="891"/>
      <c r="AK419" s="640"/>
      <c r="AL419" s="640"/>
      <c r="AM419" s="462"/>
      <c r="AN419" s="880"/>
      <c r="AO419" s="572"/>
      <c r="AP419" s="310"/>
      <c r="AQ419" s="310"/>
      <c r="AR419" s="310"/>
      <c r="AS419" s="310"/>
      <c r="AT419" s="310"/>
      <c r="AU419" s="310"/>
      <c r="AV419" s="310"/>
      <c r="AW419" s="310"/>
      <c r="AX419" s="310"/>
      <c r="AY419" s="310"/>
      <c r="AZ419" s="357"/>
      <c r="BA419" s="363"/>
      <c r="BB419" s="359"/>
      <c r="BC419" s="359"/>
      <c r="BD419" s="359"/>
      <c r="BE419" s="571"/>
    </row>
    <row r="420" spans="1:57" ht="14.25" customHeight="1" thickBot="1">
      <c r="A420" s="316"/>
      <c r="B420" s="486"/>
      <c r="C420" s="453"/>
      <c r="D420" s="305"/>
      <c r="E420" s="576"/>
      <c r="F420" s="305"/>
      <c r="G420" s="576"/>
      <c r="H420" s="600" t="s">
        <v>222</v>
      </c>
      <c r="I420" s="167" t="s">
        <v>68</v>
      </c>
      <c r="J420" s="495"/>
      <c r="K420" s="498"/>
      <c r="L420" s="453"/>
      <c r="M420" s="744"/>
      <c r="N420" s="576"/>
      <c r="O420" s="308"/>
      <c r="P420" s="310"/>
      <c r="Q420" s="310"/>
      <c r="R420" s="310"/>
      <c r="S420" s="546"/>
      <c r="T420" s="546"/>
      <c r="U420" s="546"/>
      <c r="V420" s="546"/>
      <c r="W420" s="546"/>
      <c r="X420" s="546"/>
      <c r="Y420" s="453"/>
      <c r="Z420" s="546"/>
      <c r="AA420" s="453"/>
      <c r="AB420" s="643"/>
      <c r="AC420" s="488"/>
      <c r="AD420" s="488"/>
      <c r="AE420" s="712"/>
      <c r="AF420" s="453"/>
      <c r="AG420" s="453"/>
      <c r="AH420" s="453"/>
      <c r="AI420" s="558"/>
      <c r="AJ420" s="891"/>
      <c r="AK420" s="640"/>
      <c r="AL420" s="640"/>
      <c r="AM420" s="462"/>
      <c r="AN420" s="880"/>
      <c r="AO420" s="572"/>
      <c r="AP420" s="310"/>
      <c r="AQ420" s="310"/>
      <c r="AR420" s="310"/>
      <c r="AS420" s="310"/>
      <c r="AT420" s="310"/>
      <c r="AU420" s="310"/>
      <c r="AV420" s="310"/>
      <c r="AW420" s="310"/>
      <c r="AX420" s="310"/>
      <c r="AY420" s="310"/>
      <c r="AZ420" s="357"/>
      <c r="BA420" s="363"/>
      <c r="BB420" s="359"/>
      <c r="BC420" s="359"/>
      <c r="BD420" s="359"/>
      <c r="BE420" s="571"/>
    </row>
    <row r="421" spans="1:57" ht="13.5" customHeight="1" thickBot="1">
      <c r="A421" s="316"/>
      <c r="B421" s="486"/>
      <c r="C421" s="453"/>
      <c r="D421" s="305"/>
      <c r="E421" s="576"/>
      <c r="F421" s="305"/>
      <c r="G421" s="576"/>
      <c r="H421" s="601"/>
      <c r="I421" s="167" t="s">
        <v>68</v>
      </c>
      <c r="J421" s="495"/>
      <c r="K421" s="498"/>
      <c r="L421" s="453"/>
      <c r="M421" s="744"/>
      <c r="N421" s="576"/>
      <c r="O421" s="308"/>
      <c r="P421" s="310"/>
      <c r="Q421" s="310"/>
      <c r="R421" s="310"/>
      <c r="S421" s="546"/>
      <c r="T421" s="546"/>
      <c r="U421" s="546"/>
      <c r="V421" s="546"/>
      <c r="W421" s="546"/>
      <c r="X421" s="546"/>
      <c r="Y421" s="453"/>
      <c r="Z421" s="546"/>
      <c r="AA421" s="453"/>
      <c r="AB421" s="643"/>
      <c r="AC421" s="488"/>
      <c r="AD421" s="488"/>
      <c r="AE421" s="712"/>
      <c r="AF421" s="453"/>
      <c r="AG421" s="453"/>
      <c r="AH421" s="453"/>
      <c r="AI421" s="558"/>
      <c r="AJ421" s="891"/>
      <c r="AK421" s="640"/>
      <c r="AL421" s="640"/>
      <c r="AM421" s="462"/>
      <c r="AN421" s="880"/>
      <c r="AO421" s="572"/>
      <c r="AP421" s="310"/>
      <c r="AQ421" s="310"/>
      <c r="AR421" s="310"/>
      <c r="AS421" s="310"/>
      <c r="AT421" s="310"/>
      <c r="AU421" s="310"/>
      <c r="AV421" s="310"/>
      <c r="AW421" s="310"/>
      <c r="AX421" s="310"/>
      <c r="AY421" s="310"/>
      <c r="AZ421" s="357"/>
      <c r="BA421" s="363"/>
      <c r="BB421" s="359"/>
      <c r="BC421" s="359"/>
      <c r="BD421" s="359"/>
      <c r="BE421" s="571"/>
    </row>
    <row r="422" spans="1:57" ht="18.75" customHeight="1" thickBot="1">
      <c r="A422" s="316"/>
      <c r="B422" s="486"/>
      <c r="C422" s="453"/>
      <c r="D422" s="305"/>
      <c r="E422" s="576"/>
      <c r="F422" s="305"/>
      <c r="G422" s="576"/>
      <c r="H422" s="622" t="s">
        <v>221</v>
      </c>
      <c r="I422" s="167" t="s">
        <v>68</v>
      </c>
      <c r="J422" s="495"/>
      <c r="K422" s="498"/>
      <c r="L422" s="453"/>
      <c r="M422" s="744"/>
      <c r="N422" s="576"/>
      <c r="O422" s="308"/>
      <c r="P422" s="310"/>
      <c r="Q422" s="310"/>
      <c r="R422" s="310"/>
      <c r="S422" s="546"/>
      <c r="T422" s="546"/>
      <c r="U422" s="546"/>
      <c r="V422" s="546"/>
      <c r="W422" s="546"/>
      <c r="X422" s="546"/>
      <c r="Y422" s="453"/>
      <c r="Z422" s="546"/>
      <c r="AA422" s="453"/>
      <c r="AB422" s="643"/>
      <c r="AC422" s="488"/>
      <c r="AD422" s="488"/>
      <c r="AE422" s="712"/>
      <c r="AF422" s="453"/>
      <c r="AG422" s="453"/>
      <c r="AH422" s="453"/>
      <c r="AI422" s="558"/>
      <c r="AJ422" s="891"/>
      <c r="AK422" s="640"/>
      <c r="AL422" s="640"/>
      <c r="AM422" s="462"/>
      <c r="AN422" s="880"/>
      <c r="AO422" s="572"/>
      <c r="AP422" s="310"/>
      <c r="AQ422" s="310"/>
      <c r="AR422" s="310"/>
      <c r="AS422" s="310"/>
      <c r="AT422" s="310"/>
      <c r="AU422" s="310"/>
      <c r="AV422" s="310"/>
      <c r="AW422" s="310"/>
      <c r="AX422" s="310"/>
      <c r="AY422" s="310"/>
      <c r="AZ422" s="357"/>
      <c r="BA422" s="363"/>
      <c r="BB422" s="359"/>
      <c r="BC422" s="359"/>
      <c r="BD422" s="359"/>
      <c r="BE422" s="571"/>
    </row>
    <row r="423" spans="1:57" ht="15.75" customHeight="1" thickBot="1">
      <c r="A423" s="317"/>
      <c r="B423" s="732"/>
      <c r="C423" s="500"/>
      <c r="D423" s="306"/>
      <c r="E423" s="577"/>
      <c r="F423" s="306"/>
      <c r="G423" s="577"/>
      <c r="H423" s="623"/>
      <c r="I423" s="167" t="s">
        <v>68</v>
      </c>
      <c r="J423" s="603"/>
      <c r="K423" s="605"/>
      <c r="L423" s="453"/>
      <c r="M423" s="745"/>
      <c r="N423" s="577"/>
      <c r="O423" s="308"/>
      <c r="P423" s="310"/>
      <c r="Q423" s="310"/>
      <c r="R423" s="310"/>
      <c r="S423" s="589"/>
      <c r="T423" s="589"/>
      <c r="U423" s="589"/>
      <c r="V423" s="589"/>
      <c r="W423" s="589"/>
      <c r="X423" s="589"/>
      <c r="Y423" s="500"/>
      <c r="Z423" s="589"/>
      <c r="AA423" s="500"/>
      <c r="AB423" s="644"/>
      <c r="AC423" s="488"/>
      <c r="AD423" s="488"/>
      <c r="AE423" s="713"/>
      <c r="AF423" s="500"/>
      <c r="AG423" s="500"/>
      <c r="AH423" s="453"/>
      <c r="AI423" s="559"/>
      <c r="AJ423" s="892"/>
      <c r="AK423" s="641"/>
      <c r="AL423" s="641"/>
      <c r="AM423" s="823"/>
      <c r="AN423" s="880"/>
      <c r="AO423" s="573"/>
      <c r="AP423" s="311"/>
      <c r="AQ423" s="311"/>
      <c r="AR423" s="311"/>
      <c r="AS423" s="311"/>
      <c r="AT423" s="311"/>
      <c r="AU423" s="311"/>
      <c r="AV423" s="311"/>
      <c r="AW423" s="311"/>
      <c r="AX423" s="311"/>
      <c r="AY423" s="311"/>
      <c r="AZ423" s="364"/>
      <c r="BA423" s="365"/>
      <c r="BB423" s="366"/>
      <c r="BC423" s="366"/>
      <c r="BD423" s="366"/>
      <c r="BE423" s="574"/>
    </row>
    <row r="424" spans="1:57" ht="46.5" customHeight="1" thickBot="1">
      <c r="A424" s="766">
        <v>15</v>
      </c>
      <c r="B424" s="916" t="s">
        <v>574</v>
      </c>
      <c r="C424" s="453" t="s">
        <v>304</v>
      </c>
      <c r="D424" s="304" t="s">
        <v>32</v>
      </c>
      <c r="E424" s="453" t="s">
        <v>303</v>
      </c>
      <c r="F424" s="767" t="s">
        <v>302</v>
      </c>
      <c r="G424" s="672" t="s">
        <v>100</v>
      </c>
      <c r="H424" s="117" t="s">
        <v>252</v>
      </c>
      <c r="I424" s="167" t="s">
        <v>68</v>
      </c>
      <c r="J424" s="602">
        <f>COUNTIF(I424:I449,[3]DATOS!$D$24)</f>
        <v>26</v>
      </c>
      <c r="K424" s="498" t="str">
        <f>+IF(AND(J424&lt;6,J424&gt;0),"Moderado",IF(AND(J424&lt;12,J424&gt;5),"Mayor",IF(AND(J424&lt;20,J424&gt;11),"Catastrófico","Responda las Preguntas de Impacto")))</f>
        <v>Responda las Preguntas de Impacto</v>
      </c>
      <c r="L424" s="452"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743"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773" t="s">
        <v>301</v>
      </c>
      <c r="O424" s="454" t="s">
        <v>65</v>
      </c>
      <c r="P424" s="81" t="s">
        <v>237</v>
      </c>
      <c r="Q424" s="77" t="s">
        <v>76</v>
      </c>
      <c r="R424" s="81">
        <f>+IFERROR(VLOOKUP(Q424,[21]DATOS!$E$2:$F$17,2,FALSE),"")</f>
        <v>15</v>
      </c>
      <c r="S424" s="547">
        <f>SUM(R424:R431)</f>
        <v>100</v>
      </c>
      <c r="T424" s="547" t="str">
        <f>+IF(AND(S424&lt;=100,S424&gt;=96),"Fuerte",IF(AND(S424&lt;=95,S424&gt;=86),"Moderado",IF(AND(S424&lt;=85,J424&gt;=0),"Débil"," ")))</f>
        <v>Fuerte</v>
      </c>
      <c r="U424" s="547" t="s">
        <v>90</v>
      </c>
      <c r="V424" s="547"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547">
        <f>IF(V424="Fuerte",100,IF(V424="Moderado",50,IF(V424="Débil",0)))</f>
        <v>100</v>
      </c>
      <c r="X424" s="546">
        <f>AVERAGE(W424:W449)</f>
        <v>100</v>
      </c>
      <c r="Y424" s="881" t="s">
        <v>299</v>
      </c>
      <c r="Z424" s="884" t="s">
        <v>249</v>
      </c>
      <c r="AA424" s="886" t="s">
        <v>300</v>
      </c>
      <c r="AB424" s="643" t="str">
        <f>+IF(X424=100,"Fuerte",IF(AND(X424&lt;=99,X424&gt;=50),"Moderado",IF(X424&lt;50,"Débil"," ")))</f>
        <v>Fuerte</v>
      </c>
      <c r="AC424" s="488" t="s">
        <v>95</v>
      </c>
      <c r="AD424" s="488" t="s">
        <v>95</v>
      </c>
      <c r="AE424" s="772"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53"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53" t="str">
        <f>K424</f>
        <v>Responda las Preguntas de Impacto</v>
      </c>
      <c r="AH424" s="452"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564"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888" t="s">
        <v>517</v>
      </c>
      <c r="AK424" s="906">
        <v>43466</v>
      </c>
      <c r="AL424" s="906">
        <v>43830</v>
      </c>
      <c r="AM424" s="908" t="s">
        <v>299</v>
      </c>
      <c r="AN424" s="896" t="s">
        <v>298</v>
      </c>
      <c r="AO424" s="584"/>
      <c r="AP424" s="545"/>
      <c r="AQ424" s="545"/>
      <c r="AR424" s="545"/>
      <c r="AS424" s="545"/>
      <c r="AT424" s="545"/>
      <c r="AU424" s="545"/>
      <c r="AV424" s="545"/>
      <c r="AW424" s="545"/>
      <c r="AX424" s="545"/>
      <c r="AY424" s="545"/>
      <c r="AZ424" s="548"/>
      <c r="BA424" s="551"/>
      <c r="BB424" s="578"/>
      <c r="BC424" s="578"/>
      <c r="BD424" s="578"/>
      <c r="BE424" s="581"/>
    </row>
    <row r="425" spans="1:57" ht="30" customHeight="1" thickBot="1">
      <c r="A425" s="316"/>
      <c r="B425" s="486"/>
      <c r="C425" s="453"/>
      <c r="D425" s="305"/>
      <c r="E425" s="453"/>
      <c r="F425" s="305"/>
      <c r="G425" s="576"/>
      <c r="H425" s="79" t="s">
        <v>245</v>
      </c>
      <c r="I425" s="167" t="s">
        <v>68</v>
      </c>
      <c r="J425" s="495"/>
      <c r="K425" s="498"/>
      <c r="L425" s="453"/>
      <c r="M425" s="744"/>
      <c r="N425" s="328"/>
      <c r="O425" s="308"/>
      <c r="P425" s="82" t="s">
        <v>235</v>
      </c>
      <c r="Q425" s="77" t="s">
        <v>78</v>
      </c>
      <c r="R425" s="82">
        <f>+IFERROR(VLOOKUP(Q425,[21]DATOS!$E$2:$F$17,2,FALSE),"")</f>
        <v>15</v>
      </c>
      <c r="S425" s="310"/>
      <c r="T425" s="310"/>
      <c r="U425" s="310"/>
      <c r="V425" s="310"/>
      <c r="W425" s="310"/>
      <c r="X425" s="546"/>
      <c r="Y425" s="882"/>
      <c r="Z425" s="884"/>
      <c r="AA425" s="886"/>
      <c r="AB425" s="643"/>
      <c r="AC425" s="488"/>
      <c r="AD425" s="488"/>
      <c r="AE425" s="712"/>
      <c r="AF425" s="453"/>
      <c r="AG425" s="453"/>
      <c r="AH425" s="453"/>
      <c r="AI425" s="483"/>
      <c r="AJ425" s="889"/>
      <c r="AK425" s="906"/>
      <c r="AL425" s="906"/>
      <c r="AM425" s="908"/>
      <c r="AN425" s="896"/>
      <c r="AO425" s="585"/>
      <c r="AP425" s="546"/>
      <c r="AQ425" s="546"/>
      <c r="AR425" s="546"/>
      <c r="AS425" s="546"/>
      <c r="AT425" s="546"/>
      <c r="AU425" s="546"/>
      <c r="AV425" s="546"/>
      <c r="AW425" s="546"/>
      <c r="AX425" s="546"/>
      <c r="AY425" s="546"/>
      <c r="AZ425" s="549"/>
      <c r="BA425" s="552"/>
      <c r="BB425" s="579"/>
      <c r="BC425" s="579"/>
      <c r="BD425" s="579"/>
      <c r="BE425" s="582"/>
    </row>
    <row r="426" spans="1:57" ht="30" customHeight="1" thickBot="1">
      <c r="A426" s="316"/>
      <c r="B426" s="486"/>
      <c r="C426" s="453"/>
      <c r="D426" s="305"/>
      <c r="E426" s="453"/>
      <c r="F426" s="305"/>
      <c r="G426" s="576"/>
      <c r="H426" s="79" t="s">
        <v>244</v>
      </c>
      <c r="I426" s="167" t="s">
        <v>68</v>
      </c>
      <c r="J426" s="495"/>
      <c r="K426" s="498"/>
      <c r="L426" s="453"/>
      <c r="M426" s="744"/>
      <c r="N426" s="328"/>
      <c r="O426" s="308"/>
      <c r="P426" s="82" t="s">
        <v>233</v>
      </c>
      <c r="Q426" s="77" t="s">
        <v>80</v>
      </c>
      <c r="R426" s="82">
        <f>+IFERROR(VLOOKUP(Q426,[21]DATOS!$E$2:$F$17,2,FALSE),"")</f>
        <v>15</v>
      </c>
      <c r="S426" s="310"/>
      <c r="T426" s="310"/>
      <c r="U426" s="310"/>
      <c r="V426" s="310"/>
      <c r="W426" s="310"/>
      <c r="X426" s="546"/>
      <c r="Y426" s="882"/>
      <c r="Z426" s="884"/>
      <c r="AA426" s="886"/>
      <c r="AB426" s="643"/>
      <c r="AC426" s="488"/>
      <c r="AD426" s="488"/>
      <c r="AE426" s="712"/>
      <c r="AF426" s="453"/>
      <c r="AG426" s="453"/>
      <c r="AH426" s="453"/>
      <c r="AI426" s="483"/>
      <c r="AJ426" s="889"/>
      <c r="AK426" s="906"/>
      <c r="AL426" s="906"/>
      <c r="AM426" s="908"/>
      <c r="AN426" s="896"/>
      <c r="AO426" s="585"/>
      <c r="AP426" s="546"/>
      <c r="AQ426" s="546"/>
      <c r="AR426" s="546"/>
      <c r="AS426" s="546"/>
      <c r="AT426" s="546"/>
      <c r="AU426" s="546"/>
      <c r="AV426" s="546"/>
      <c r="AW426" s="546"/>
      <c r="AX426" s="546"/>
      <c r="AY426" s="546"/>
      <c r="AZ426" s="549"/>
      <c r="BA426" s="552"/>
      <c r="BB426" s="579"/>
      <c r="BC426" s="579"/>
      <c r="BD426" s="579"/>
      <c r="BE426" s="582"/>
    </row>
    <row r="427" spans="1:57" ht="30" customHeight="1" thickBot="1">
      <c r="A427" s="316"/>
      <c r="B427" s="486"/>
      <c r="C427" s="453"/>
      <c r="D427" s="305"/>
      <c r="E427" s="453"/>
      <c r="F427" s="305"/>
      <c r="G427" s="576"/>
      <c r="H427" s="79" t="s">
        <v>243</v>
      </c>
      <c r="I427" s="167" t="s">
        <v>68</v>
      </c>
      <c r="J427" s="495"/>
      <c r="K427" s="498"/>
      <c r="L427" s="453"/>
      <c r="M427" s="744"/>
      <c r="N427" s="328"/>
      <c r="O427" s="308"/>
      <c r="P427" s="82" t="s">
        <v>231</v>
      </c>
      <c r="Q427" s="77" t="s">
        <v>82</v>
      </c>
      <c r="R427" s="82">
        <f>+IFERROR(VLOOKUP(Q427,[21]DATOS!$E$2:$F$17,2,FALSE),"")</f>
        <v>15</v>
      </c>
      <c r="S427" s="310"/>
      <c r="T427" s="310"/>
      <c r="U427" s="310"/>
      <c r="V427" s="310"/>
      <c r="W427" s="310"/>
      <c r="X427" s="546"/>
      <c r="Y427" s="882"/>
      <c r="Z427" s="884"/>
      <c r="AA427" s="886"/>
      <c r="AB427" s="643"/>
      <c r="AC427" s="488"/>
      <c r="AD427" s="488"/>
      <c r="AE427" s="712"/>
      <c r="AF427" s="453"/>
      <c r="AG427" s="453"/>
      <c r="AH427" s="453"/>
      <c r="AI427" s="483"/>
      <c r="AJ427" s="889"/>
      <c r="AK427" s="906"/>
      <c r="AL427" s="906"/>
      <c r="AM427" s="908"/>
      <c r="AN427" s="896"/>
      <c r="AO427" s="585"/>
      <c r="AP427" s="546"/>
      <c r="AQ427" s="546"/>
      <c r="AR427" s="546"/>
      <c r="AS427" s="546"/>
      <c r="AT427" s="546"/>
      <c r="AU427" s="546"/>
      <c r="AV427" s="546"/>
      <c r="AW427" s="546"/>
      <c r="AX427" s="546"/>
      <c r="AY427" s="546"/>
      <c r="AZ427" s="549"/>
      <c r="BA427" s="552"/>
      <c r="BB427" s="579"/>
      <c r="BC427" s="579"/>
      <c r="BD427" s="579"/>
      <c r="BE427" s="582"/>
    </row>
    <row r="428" spans="1:57" ht="30" customHeight="1" thickBot="1">
      <c r="A428" s="316"/>
      <c r="B428" s="486"/>
      <c r="C428" s="453"/>
      <c r="D428" s="305"/>
      <c r="E428" s="453"/>
      <c r="F428" s="305"/>
      <c r="G428" s="576"/>
      <c r="H428" s="79" t="s">
        <v>242</v>
      </c>
      <c r="I428" s="167" t="s">
        <v>68</v>
      </c>
      <c r="J428" s="495"/>
      <c r="K428" s="498"/>
      <c r="L428" s="453"/>
      <c r="M428" s="744"/>
      <c r="N428" s="328"/>
      <c r="O428" s="308"/>
      <c r="P428" s="82" t="s">
        <v>229</v>
      </c>
      <c r="Q428" s="77" t="s">
        <v>85</v>
      </c>
      <c r="R428" s="82">
        <f>+IFERROR(VLOOKUP(Q428,[21]DATOS!$E$2:$F$17,2,FALSE),"")</f>
        <v>15</v>
      </c>
      <c r="S428" s="310"/>
      <c r="T428" s="310"/>
      <c r="U428" s="310"/>
      <c r="V428" s="310"/>
      <c r="W428" s="310"/>
      <c r="X428" s="546"/>
      <c r="Y428" s="882"/>
      <c r="Z428" s="884"/>
      <c r="AA428" s="886"/>
      <c r="AB428" s="643"/>
      <c r="AC428" s="488"/>
      <c r="AD428" s="488"/>
      <c r="AE428" s="712"/>
      <c r="AF428" s="453"/>
      <c r="AG428" s="453"/>
      <c r="AH428" s="453"/>
      <c r="AI428" s="483"/>
      <c r="AJ428" s="889"/>
      <c r="AK428" s="906"/>
      <c r="AL428" s="906"/>
      <c r="AM428" s="908"/>
      <c r="AN428" s="896"/>
      <c r="AO428" s="585"/>
      <c r="AP428" s="546"/>
      <c r="AQ428" s="546"/>
      <c r="AR428" s="546"/>
      <c r="AS428" s="546"/>
      <c r="AT428" s="546"/>
      <c r="AU428" s="546"/>
      <c r="AV428" s="546"/>
      <c r="AW428" s="546"/>
      <c r="AX428" s="546"/>
      <c r="AY428" s="546"/>
      <c r="AZ428" s="549"/>
      <c r="BA428" s="552"/>
      <c r="BB428" s="579"/>
      <c r="BC428" s="579"/>
      <c r="BD428" s="579"/>
      <c r="BE428" s="582"/>
    </row>
    <row r="429" spans="1:57" ht="30" customHeight="1" thickBot="1">
      <c r="A429" s="316"/>
      <c r="B429" s="486"/>
      <c r="C429" s="453"/>
      <c r="D429" s="305"/>
      <c r="E429" s="453"/>
      <c r="F429" s="305"/>
      <c r="G429" s="576"/>
      <c r="H429" s="79" t="s">
        <v>241</v>
      </c>
      <c r="I429" s="167" t="s">
        <v>68</v>
      </c>
      <c r="J429" s="495"/>
      <c r="K429" s="498"/>
      <c r="L429" s="453"/>
      <c r="M429" s="744"/>
      <c r="N429" s="328"/>
      <c r="O429" s="308"/>
      <c r="P429" s="83" t="s">
        <v>228</v>
      </c>
      <c r="Q429" s="77" t="s">
        <v>98</v>
      </c>
      <c r="R429" s="82">
        <f>+IFERROR(VLOOKUP(Q429,[21]DATOS!$E$2:$F$17,2,FALSE),"")</f>
        <v>15</v>
      </c>
      <c r="S429" s="310"/>
      <c r="T429" s="310"/>
      <c r="U429" s="310"/>
      <c r="V429" s="310"/>
      <c r="W429" s="310"/>
      <c r="X429" s="546"/>
      <c r="Y429" s="882"/>
      <c r="Z429" s="884"/>
      <c r="AA429" s="886"/>
      <c r="AB429" s="643"/>
      <c r="AC429" s="488"/>
      <c r="AD429" s="488"/>
      <c r="AE429" s="712"/>
      <c r="AF429" s="453"/>
      <c r="AG429" s="453"/>
      <c r="AH429" s="453"/>
      <c r="AI429" s="483"/>
      <c r="AJ429" s="889"/>
      <c r="AK429" s="906"/>
      <c r="AL429" s="906"/>
      <c r="AM429" s="908"/>
      <c r="AN429" s="896"/>
      <c r="AO429" s="585"/>
      <c r="AP429" s="546"/>
      <c r="AQ429" s="546"/>
      <c r="AR429" s="546"/>
      <c r="AS429" s="546"/>
      <c r="AT429" s="546"/>
      <c r="AU429" s="546"/>
      <c r="AV429" s="546"/>
      <c r="AW429" s="546"/>
      <c r="AX429" s="546"/>
      <c r="AY429" s="546"/>
      <c r="AZ429" s="549"/>
      <c r="BA429" s="552"/>
      <c r="BB429" s="579"/>
      <c r="BC429" s="579"/>
      <c r="BD429" s="579"/>
      <c r="BE429" s="582"/>
    </row>
    <row r="430" spans="1:57" ht="30" customHeight="1" thickBot="1">
      <c r="A430" s="316"/>
      <c r="B430" s="486"/>
      <c r="C430" s="453"/>
      <c r="D430" s="305"/>
      <c r="E430" s="453"/>
      <c r="F430" s="305"/>
      <c r="G430" s="576"/>
      <c r="H430" s="79" t="s">
        <v>240</v>
      </c>
      <c r="I430" s="167" t="s">
        <v>68</v>
      </c>
      <c r="J430" s="495"/>
      <c r="K430" s="498"/>
      <c r="L430" s="453"/>
      <c r="M430" s="744"/>
      <c r="N430" s="328"/>
      <c r="O430" s="308"/>
      <c r="P430" s="82" t="s">
        <v>226</v>
      </c>
      <c r="Q430" s="82" t="s">
        <v>87</v>
      </c>
      <c r="R430" s="82">
        <f>+IFERROR(VLOOKUP(Q430,[21]DATOS!$E$2:$F$17,2,FALSE),"")</f>
        <v>10</v>
      </c>
      <c r="S430" s="310"/>
      <c r="T430" s="310"/>
      <c r="U430" s="310"/>
      <c r="V430" s="310"/>
      <c r="W430" s="310"/>
      <c r="X430" s="546"/>
      <c r="Y430" s="882"/>
      <c r="Z430" s="884"/>
      <c r="AA430" s="886"/>
      <c r="AB430" s="643"/>
      <c r="AC430" s="488"/>
      <c r="AD430" s="488"/>
      <c r="AE430" s="712"/>
      <c r="AF430" s="453"/>
      <c r="AG430" s="453"/>
      <c r="AH430" s="453"/>
      <c r="AI430" s="483"/>
      <c r="AJ430" s="889"/>
      <c r="AK430" s="906"/>
      <c r="AL430" s="906"/>
      <c r="AM430" s="908"/>
      <c r="AN430" s="896"/>
      <c r="AO430" s="585"/>
      <c r="AP430" s="546"/>
      <c r="AQ430" s="546"/>
      <c r="AR430" s="546"/>
      <c r="AS430" s="546"/>
      <c r="AT430" s="546"/>
      <c r="AU430" s="546"/>
      <c r="AV430" s="546"/>
      <c r="AW430" s="546"/>
      <c r="AX430" s="546"/>
      <c r="AY430" s="546"/>
      <c r="AZ430" s="549"/>
      <c r="BA430" s="552"/>
      <c r="BB430" s="579"/>
      <c r="BC430" s="579"/>
      <c r="BD430" s="579"/>
      <c r="BE430" s="582"/>
    </row>
    <row r="431" spans="1:57" ht="72" customHeight="1" thickBot="1">
      <c r="A431" s="316"/>
      <c r="B431" s="486"/>
      <c r="C431" s="453"/>
      <c r="D431" s="305"/>
      <c r="E431" s="454"/>
      <c r="F431" s="305"/>
      <c r="G431" s="576"/>
      <c r="H431" s="79" t="s">
        <v>239</v>
      </c>
      <c r="I431" s="167" t="s">
        <v>68</v>
      </c>
      <c r="J431" s="495"/>
      <c r="K431" s="498"/>
      <c r="L431" s="453"/>
      <c r="M431" s="744"/>
      <c r="N431" s="328"/>
      <c r="O431" s="590"/>
      <c r="P431" s="78"/>
      <c r="Q431" s="83"/>
      <c r="R431" s="83"/>
      <c r="S431" s="310"/>
      <c r="T431" s="310"/>
      <c r="U431" s="310"/>
      <c r="V431" s="310"/>
      <c r="W431" s="310"/>
      <c r="X431" s="546"/>
      <c r="Y431" s="883"/>
      <c r="Z431" s="885"/>
      <c r="AA431" s="887"/>
      <c r="AB431" s="643"/>
      <c r="AC431" s="488"/>
      <c r="AD431" s="488"/>
      <c r="AE431" s="712"/>
      <c r="AF431" s="453"/>
      <c r="AG431" s="453"/>
      <c r="AH431" s="453"/>
      <c r="AI431" s="483"/>
      <c r="AJ431" s="889"/>
      <c r="AK431" s="907"/>
      <c r="AL431" s="907"/>
      <c r="AM431" s="909"/>
      <c r="AN431" s="896"/>
      <c r="AO431" s="586"/>
      <c r="AP431" s="547"/>
      <c r="AQ431" s="547"/>
      <c r="AR431" s="547"/>
      <c r="AS431" s="547"/>
      <c r="AT431" s="547"/>
      <c r="AU431" s="547"/>
      <c r="AV431" s="547"/>
      <c r="AW431" s="547"/>
      <c r="AX431" s="547"/>
      <c r="AY431" s="547"/>
      <c r="AZ431" s="550"/>
      <c r="BA431" s="553"/>
      <c r="BB431" s="580"/>
      <c r="BC431" s="580"/>
      <c r="BD431" s="580"/>
      <c r="BE431" s="583"/>
    </row>
    <row r="432" spans="1:57" ht="30" customHeight="1" thickBot="1">
      <c r="A432" s="316"/>
      <c r="B432" s="486"/>
      <c r="C432" s="453"/>
      <c r="D432" s="305"/>
      <c r="E432" s="575"/>
      <c r="F432" s="305"/>
      <c r="G432" s="576"/>
      <c r="H432" s="79" t="s">
        <v>238</v>
      </c>
      <c r="I432" s="167" t="s">
        <v>68</v>
      </c>
      <c r="J432" s="495"/>
      <c r="K432" s="498"/>
      <c r="L432" s="453"/>
      <c r="M432" s="744"/>
      <c r="N432" s="328"/>
      <c r="O432" s="308"/>
      <c r="P432" s="82" t="s">
        <v>237</v>
      </c>
      <c r="Q432" s="77" t="s">
        <v>76</v>
      </c>
      <c r="R432" s="82">
        <f>+IFERROR(VLOOKUP(Q432,[21]DATOS!$E$2:$F$17,2,FALSE),"")</f>
        <v>15</v>
      </c>
      <c r="S432" s="546">
        <f>SUM(R432:R441)</f>
        <v>100</v>
      </c>
      <c r="T432" s="588" t="str">
        <f>+IF(AND(S432&lt;=100,S432&gt;=96),"Fuerte",IF(AND(S432&lt;=95,S432&gt;=86),"Moderado",IF(AND(S432&lt;=85,J432&gt;=0),"Débil"," ")))</f>
        <v>Fuerte</v>
      </c>
      <c r="U432" s="588" t="s">
        <v>90</v>
      </c>
      <c r="V432" s="588"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588"/>
      <c r="X432" s="546"/>
      <c r="Y432" s="590"/>
      <c r="Z432" s="645"/>
      <c r="AA432" s="590"/>
      <c r="AB432" s="643"/>
      <c r="AC432" s="488"/>
      <c r="AD432" s="488"/>
      <c r="AE432" s="712"/>
      <c r="AF432" s="453"/>
      <c r="AG432" s="453"/>
      <c r="AH432" s="453"/>
      <c r="AI432" s="483"/>
      <c r="AJ432" s="893"/>
      <c r="AK432" s="894"/>
      <c r="AL432" s="894"/>
      <c r="AM432" s="895"/>
      <c r="AN432" s="896"/>
      <c r="AO432" s="572"/>
      <c r="AP432" s="310"/>
      <c r="AQ432" s="310"/>
      <c r="AR432" s="310"/>
      <c r="AS432" s="310"/>
      <c r="AT432" s="310"/>
      <c r="AU432" s="310"/>
      <c r="AV432" s="310"/>
      <c r="AW432" s="310"/>
      <c r="AX432" s="310"/>
      <c r="AY432" s="310"/>
      <c r="AZ432" s="357"/>
      <c r="BA432" s="363"/>
      <c r="BB432" s="359"/>
      <c r="BC432" s="359"/>
      <c r="BD432" s="359"/>
      <c r="BE432" s="571"/>
    </row>
    <row r="433" spans="1:57" ht="30" customHeight="1" thickBot="1">
      <c r="A433" s="316"/>
      <c r="B433" s="486"/>
      <c r="C433" s="453"/>
      <c r="D433" s="305"/>
      <c r="E433" s="576"/>
      <c r="F433" s="305"/>
      <c r="G433" s="576"/>
      <c r="H433" s="79" t="s">
        <v>236</v>
      </c>
      <c r="I433" s="167" t="s">
        <v>68</v>
      </c>
      <c r="J433" s="495"/>
      <c r="K433" s="498"/>
      <c r="L433" s="453"/>
      <c r="M433" s="744"/>
      <c r="N433" s="328"/>
      <c r="O433" s="308"/>
      <c r="P433" s="82" t="s">
        <v>235</v>
      </c>
      <c r="Q433" s="77" t="s">
        <v>78</v>
      </c>
      <c r="R433" s="82">
        <f>+IFERROR(VLOOKUP(Q433,[21]DATOS!$E$2:$F$17,2,FALSE),"")</f>
        <v>15</v>
      </c>
      <c r="S433" s="546"/>
      <c r="T433" s="546"/>
      <c r="U433" s="546"/>
      <c r="V433" s="546"/>
      <c r="W433" s="546"/>
      <c r="X433" s="546"/>
      <c r="Y433" s="453"/>
      <c r="Z433" s="546"/>
      <c r="AA433" s="453"/>
      <c r="AB433" s="643"/>
      <c r="AC433" s="488"/>
      <c r="AD433" s="488"/>
      <c r="AE433" s="712"/>
      <c r="AF433" s="453"/>
      <c r="AG433" s="453"/>
      <c r="AH433" s="453"/>
      <c r="AI433" s="483"/>
      <c r="AJ433" s="893"/>
      <c r="AK433" s="894"/>
      <c r="AL433" s="894"/>
      <c r="AM433" s="895"/>
      <c r="AN433" s="896"/>
      <c r="AO433" s="572"/>
      <c r="AP433" s="310"/>
      <c r="AQ433" s="310"/>
      <c r="AR433" s="310"/>
      <c r="AS433" s="310"/>
      <c r="AT433" s="310"/>
      <c r="AU433" s="310"/>
      <c r="AV433" s="310"/>
      <c r="AW433" s="310"/>
      <c r="AX433" s="310"/>
      <c r="AY433" s="310"/>
      <c r="AZ433" s="357"/>
      <c r="BA433" s="363"/>
      <c r="BB433" s="359"/>
      <c r="BC433" s="359"/>
      <c r="BD433" s="359"/>
      <c r="BE433" s="571"/>
    </row>
    <row r="434" spans="1:57" ht="30" customHeight="1" thickBot="1">
      <c r="A434" s="316"/>
      <c r="B434" s="486"/>
      <c r="C434" s="453"/>
      <c r="D434" s="305"/>
      <c r="E434" s="576"/>
      <c r="F434" s="305"/>
      <c r="G434" s="576"/>
      <c r="H434" s="79" t="s">
        <v>234</v>
      </c>
      <c r="I434" s="167" t="s">
        <v>68</v>
      </c>
      <c r="J434" s="495"/>
      <c r="K434" s="498"/>
      <c r="L434" s="453"/>
      <c r="M434" s="744"/>
      <c r="N434" s="328"/>
      <c r="O434" s="308"/>
      <c r="P434" s="82" t="s">
        <v>233</v>
      </c>
      <c r="Q434" s="77" t="s">
        <v>80</v>
      </c>
      <c r="R434" s="82">
        <f>+IFERROR(VLOOKUP(Q434,[21]DATOS!$E$2:$F$17,2,FALSE),"")</f>
        <v>15</v>
      </c>
      <c r="S434" s="546"/>
      <c r="T434" s="546"/>
      <c r="U434" s="546"/>
      <c r="V434" s="546"/>
      <c r="W434" s="546"/>
      <c r="X434" s="546"/>
      <c r="Y434" s="453"/>
      <c r="Z434" s="546"/>
      <c r="AA434" s="453"/>
      <c r="AB434" s="643"/>
      <c r="AC434" s="488"/>
      <c r="AD434" s="488"/>
      <c r="AE434" s="712"/>
      <c r="AF434" s="453"/>
      <c r="AG434" s="453"/>
      <c r="AH434" s="453"/>
      <c r="AI434" s="483"/>
      <c r="AJ434" s="893"/>
      <c r="AK434" s="894"/>
      <c r="AL434" s="894"/>
      <c r="AM434" s="895"/>
      <c r="AN434" s="896"/>
      <c r="AO434" s="572"/>
      <c r="AP434" s="310"/>
      <c r="AQ434" s="310"/>
      <c r="AR434" s="310"/>
      <c r="AS434" s="310"/>
      <c r="AT434" s="310"/>
      <c r="AU434" s="310"/>
      <c r="AV434" s="310"/>
      <c r="AW434" s="310"/>
      <c r="AX434" s="310"/>
      <c r="AY434" s="310"/>
      <c r="AZ434" s="357"/>
      <c r="BA434" s="363"/>
      <c r="BB434" s="359"/>
      <c r="BC434" s="359"/>
      <c r="BD434" s="359"/>
      <c r="BE434" s="571"/>
    </row>
    <row r="435" spans="1:57" ht="30" customHeight="1" thickBot="1">
      <c r="A435" s="316"/>
      <c r="B435" s="486"/>
      <c r="C435" s="453"/>
      <c r="D435" s="305"/>
      <c r="E435" s="576"/>
      <c r="F435" s="305"/>
      <c r="G435" s="576"/>
      <c r="H435" s="79" t="s">
        <v>232</v>
      </c>
      <c r="I435" s="167" t="s">
        <v>68</v>
      </c>
      <c r="J435" s="495"/>
      <c r="K435" s="498"/>
      <c r="L435" s="453"/>
      <c r="M435" s="744"/>
      <c r="N435" s="328"/>
      <c r="O435" s="308"/>
      <c r="P435" s="82" t="s">
        <v>231</v>
      </c>
      <c r="Q435" s="77" t="s">
        <v>82</v>
      </c>
      <c r="R435" s="82">
        <f>+IFERROR(VLOOKUP(Q435,[21]DATOS!$E$2:$F$17,2,FALSE),"")</f>
        <v>15</v>
      </c>
      <c r="S435" s="546"/>
      <c r="T435" s="546"/>
      <c r="U435" s="546"/>
      <c r="V435" s="546"/>
      <c r="W435" s="546"/>
      <c r="X435" s="546"/>
      <c r="Y435" s="453"/>
      <c r="Z435" s="546"/>
      <c r="AA435" s="453"/>
      <c r="AB435" s="643"/>
      <c r="AC435" s="488"/>
      <c r="AD435" s="488"/>
      <c r="AE435" s="712"/>
      <c r="AF435" s="453"/>
      <c r="AG435" s="453"/>
      <c r="AH435" s="453"/>
      <c r="AI435" s="483"/>
      <c r="AJ435" s="893"/>
      <c r="AK435" s="894"/>
      <c r="AL435" s="894"/>
      <c r="AM435" s="895"/>
      <c r="AN435" s="896"/>
      <c r="AO435" s="572"/>
      <c r="AP435" s="310"/>
      <c r="AQ435" s="310"/>
      <c r="AR435" s="310"/>
      <c r="AS435" s="310"/>
      <c r="AT435" s="310"/>
      <c r="AU435" s="310"/>
      <c r="AV435" s="310"/>
      <c r="AW435" s="310"/>
      <c r="AX435" s="310"/>
      <c r="AY435" s="310"/>
      <c r="AZ435" s="357"/>
      <c r="BA435" s="363"/>
      <c r="BB435" s="359"/>
      <c r="BC435" s="359"/>
      <c r="BD435" s="359"/>
      <c r="BE435" s="571"/>
    </row>
    <row r="436" spans="1:57" ht="18.75" customHeight="1" thickBot="1">
      <c r="A436" s="316"/>
      <c r="B436" s="486"/>
      <c r="C436" s="453"/>
      <c r="D436" s="305"/>
      <c r="E436" s="576"/>
      <c r="F436" s="305"/>
      <c r="G436" s="576"/>
      <c r="H436" s="466" t="s">
        <v>230</v>
      </c>
      <c r="I436" s="167" t="s">
        <v>68</v>
      </c>
      <c r="J436" s="495"/>
      <c r="K436" s="498"/>
      <c r="L436" s="453"/>
      <c r="M436" s="744"/>
      <c r="N436" s="328"/>
      <c r="O436" s="308"/>
      <c r="P436" s="82" t="s">
        <v>229</v>
      </c>
      <c r="Q436" s="77" t="s">
        <v>85</v>
      </c>
      <c r="R436" s="82">
        <f>+IFERROR(VLOOKUP(Q436,[21]DATOS!$E$2:$F$17,2,FALSE),"")</f>
        <v>15</v>
      </c>
      <c r="S436" s="546"/>
      <c r="T436" s="546"/>
      <c r="U436" s="546"/>
      <c r="V436" s="546"/>
      <c r="W436" s="546"/>
      <c r="X436" s="546"/>
      <c r="Y436" s="453"/>
      <c r="Z436" s="546"/>
      <c r="AA436" s="453"/>
      <c r="AB436" s="643"/>
      <c r="AC436" s="488"/>
      <c r="AD436" s="488"/>
      <c r="AE436" s="712"/>
      <c r="AF436" s="453"/>
      <c r="AG436" s="453"/>
      <c r="AH436" s="453"/>
      <c r="AI436" s="483"/>
      <c r="AJ436" s="893"/>
      <c r="AK436" s="894"/>
      <c r="AL436" s="894"/>
      <c r="AM436" s="895"/>
      <c r="AN436" s="896"/>
      <c r="AO436" s="572"/>
      <c r="AP436" s="310"/>
      <c r="AQ436" s="310"/>
      <c r="AR436" s="310"/>
      <c r="AS436" s="310"/>
      <c r="AT436" s="310"/>
      <c r="AU436" s="310"/>
      <c r="AV436" s="310"/>
      <c r="AW436" s="310"/>
      <c r="AX436" s="310"/>
      <c r="AY436" s="310"/>
      <c r="AZ436" s="357"/>
      <c r="BA436" s="363"/>
      <c r="BB436" s="359"/>
      <c r="BC436" s="359"/>
      <c r="BD436" s="359"/>
      <c r="BE436" s="571"/>
    </row>
    <row r="437" spans="1:57" ht="30" customHeight="1" thickBot="1">
      <c r="A437" s="316"/>
      <c r="B437" s="486"/>
      <c r="C437" s="453"/>
      <c r="D437" s="305"/>
      <c r="E437" s="576"/>
      <c r="F437" s="305"/>
      <c r="G437" s="576"/>
      <c r="H437" s="466"/>
      <c r="I437" s="167" t="s">
        <v>68</v>
      </c>
      <c r="J437" s="495"/>
      <c r="K437" s="498"/>
      <c r="L437" s="453"/>
      <c r="M437" s="744"/>
      <c r="N437" s="328"/>
      <c r="O437" s="308"/>
      <c r="P437" s="82" t="s">
        <v>228</v>
      </c>
      <c r="Q437" s="77" t="s">
        <v>98</v>
      </c>
      <c r="R437" s="82">
        <f>+IFERROR(VLOOKUP(Q437,[21]DATOS!$E$2:$F$17,2,FALSE),"")</f>
        <v>15</v>
      </c>
      <c r="S437" s="546"/>
      <c r="T437" s="546"/>
      <c r="U437" s="546"/>
      <c r="V437" s="546"/>
      <c r="W437" s="546"/>
      <c r="X437" s="546"/>
      <c r="Y437" s="453"/>
      <c r="Z437" s="546"/>
      <c r="AA437" s="453"/>
      <c r="AB437" s="643"/>
      <c r="AC437" s="488"/>
      <c r="AD437" s="488"/>
      <c r="AE437" s="712"/>
      <c r="AF437" s="453"/>
      <c r="AG437" s="453"/>
      <c r="AH437" s="453"/>
      <c r="AI437" s="483"/>
      <c r="AJ437" s="893"/>
      <c r="AK437" s="894"/>
      <c r="AL437" s="894"/>
      <c r="AM437" s="895"/>
      <c r="AN437" s="896"/>
      <c r="AO437" s="572"/>
      <c r="AP437" s="310"/>
      <c r="AQ437" s="310"/>
      <c r="AR437" s="310"/>
      <c r="AS437" s="310"/>
      <c r="AT437" s="310"/>
      <c r="AU437" s="310"/>
      <c r="AV437" s="310"/>
      <c r="AW437" s="310"/>
      <c r="AX437" s="310"/>
      <c r="AY437" s="310"/>
      <c r="AZ437" s="357"/>
      <c r="BA437" s="363"/>
      <c r="BB437" s="359"/>
      <c r="BC437" s="359"/>
      <c r="BD437" s="359"/>
      <c r="BE437" s="571"/>
    </row>
    <row r="438" spans="1:57" ht="27.75" hidden="1" customHeight="1">
      <c r="A438" s="316"/>
      <c r="B438" s="486"/>
      <c r="C438" s="453"/>
      <c r="D438" s="305"/>
      <c r="E438" s="576"/>
      <c r="F438" s="305"/>
      <c r="G438" s="576"/>
      <c r="H438" s="600" t="s">
        <v>227</v>
      </c>
      <c r="I438" s="167" t="s">
        <v>68</v>
      </c>
      <c r="J438" s="495"/>
      <c r="K438" s="498"/>
      <c r="L438" s="453"/>
      <c r="M438" s="744"/>
      <c r="N438" s="328"/>
      <c r="O438" s="308"/>
      <c r="P438" s="82" t="s">
        <v>226</v>
      </c>
      <c r="Q438" s="82" t="s">
        <v>87</v>
      </c>
      <c r="R438" s="82">
        <f>+IFERROR(VLOOKUP(Q438,[21]DATOS!$E$2:$F$17,2,FALSE),"")</f>
        <v>10</v>
      </c>
      <c r="S438" s="546"/>
      <c r="T438" s="546"/>
      <c r="U438" s="546"/>
      <c r="V438" s="546"/>
      <c r="W438" s="546"/>
      <c r="X438" s="546"/>
      <c r="Y438" s="453"/>
      <c r="Z438" s="546"/>
      <c r="AA438" s="453"/>
      <c r="AB438" s="643"/>
      <c r="AC438" s="488"/>
      <c r="AD438" s="488"/>
      <c r="AE438" s="712"/>
      <c r="AF438" s="453"/>
      <c r="AG438" s="453"/>
      <c r="AH438" s="453"/>
      <c r="AI438" s="483"/>
      <c r="AJ438" s="893"/>
      <c r="AK438" s="894"/>
      <c r="AL438" s="894"/>
      <c r="AM438" s="895"/>
      <c r="AN438" s="896"/>
      <c r="AO438" s="572"/>
      <c r="AP438" s="310"/>
      <c r="AQ438" s="310"/>
      <c r="AR438" s="310"/>
      <c r="AS438" s="310"/>
      <c r="AT438" s="310"/>
      <c r="AU438" s="310"/>
      <c r="AV438" s="310"/>
      <c r="AW438" s="310"/>
      <c r="AX438" s="310"/>
      <c r="AY438" s="310"/>
      <c r="AZ438" s="357"/>
      <c r="BA438" s="363"/>
      <c r="BB438" s="359"/>
      <c r="BC438" s="359"/>
      <c r="BD438" s="359"/>
      <c r="BE438" s="571"/>
    </row>
    <row r="439" spans="1:57" ht="26.25" customHeight="1" thickBot="1">
      <c r="A439" s="316"/>
      <c r="B439" s="486"/>
      <c r="C439" s="453"/>
      <c r="D439" s="305"/>
      <c r="E439" s="576"/>
      <c r="F439" s="305"/>
      <c r="G439" s="576"/>
      <c r="H439" s="601"/>
      <c r="I439" s="167" t="s">
        <v>68</v>
      </c>
      <c r="J439" s="495"/>
      <c r="K439" s="498"/>
      <c r="L439" s="453"/>
      <c r="M439" s="744"/>
      <c r="N439" s="576"/>
      <c r="O439" s="308"/>
      <c r="P439" s="310"/>
      <c r="Q439" s="310"/>
      <c r="R439" s="310"/>
      <c r="S439" s="546"/>
      <c r="T439" s="546"/>
      <c r="U439" s="546"/>
      <c r="V439" s="546"/>
      <c r="W439" s="546"/>
      <c r="X439" s="546"/>
      <c r="Y439" s="453"/>
      <c r="Z439" s="546"/>
      <c r="AA439" s="453"/>
      <c r="AB439" s="643"/>
      <c r="AC439" s="488"/>
      <c r="AD439" s="488"/>
      <c r="AE439" s="712"/>
      <c r="AF439" s="453"/>
      <c r="AG439" s="453"/>
      <c r="AH439" s="453"/>
      <c r="AI439" s="558"/>
      <c r="AJ439" s="898" t="s">
        <v>516</v>
      </c>
      <c r="AK439" s="901" t="s">
        <v>297</v>
      </c>
      <c r="AL439" s="901" t="s">
        <v>296</v>
      </c>
      <c r="AM439" s="904"/>
      <c r="AN439" s="896"/>
      <c r="AO439" s="572"/>
      <c r="AP439" s="310"/>
      <c r="AQ439" s="310"/>
      <c r="AR439" s="310"/>
      <c r="AS439" s="310"/>
      <c r="AT439" s="310"/>
      <c r="AU439" s="310"/>
      <c r="AV439" s="310"/>
      <c r="AW439" s="310"/>
      <c r="AX439" s="310"/>
      <c r="AY439" s="310"/>
      <c r="AZ439" s="357"/>
      <c r="BA439" s="363"/>
      <c r="BB439" s="359"/>
      <c r="BC439" s="359"/>
      <c r="BD439" s="359"/>
      <c r="BE439" s="571"/>
    </row>
    <row r="440" spans="1:57" ht="18.75" customHeight="1" thickBot="1">
      <c r="A440" s="316"/>
      <c r="B440" s="486"/>
      <c r="C440" s="453"/>
      <c r="D440" s="305"/>
      <c r="E440" s="576"/>
      <c r="F440" s="305"/>
      <c r="G440" s="576"/>
      <c r="H440" s="466" t="s">
        <v>225</v>
      </c>
      <c r="I440" s="167" t="s">
        <v>68</v>
      </c>
      <c r="J440" s="495"/>
      <c r="K440" s="498"/>
      <c r="L440" s="453"/>
      <c r="M440" s="744"/>
      <c r="N440" s="576"/>
      <c r="O440" s="308"/>
      <c r="P440" s="310"/>
      <c r="Q440" s="310"/>
      <c r="R440" s="310"/>
      <c r="S440" s="546"/>
      <c r="T440" s="546"/>
      <c r="U440" s="546"/>
      <c r="V440" s="546"/>
      <c r="W440" s="546"/>
      <c r="X440" s="546"/>
      <c r="Y440" s="453"/>
      <c r="Z440" s="546"/>
      <c r="AA440" s="453"/>
      <c r="AB440" s="643"/>
      <c r="AC440" s="488"/>
      <c r="AD440" s="488"/>
      <c r="AE440" s="712"/>
      <c r="AF440" s="453"/>
      <c r="AG440" s="453"/>
      <c r="AH440" s="453"/>
      <c r="AI440" s="558"/>
      <c r="AJ440" s="899"/>
      <c r="AK440" s="902"/>
      <c r="AL440" s="902"/>
      <c r="AM440" s="881"/>
      <c r="AN440" s="896"/>
      <c r="AO440" s="572"/>
      <c r="AP440" s="310"/>
      <c r="AQ440" s="310"/>
      <c r="AR440" s="310"/>
      <c r="AS440" s="310"/>
      <c r="AT440" s="310"/>
      <c r="AU440" s="310"/>
      <c r="AV440" s="310"/>
      <c r="AW440" s="310"/>
      <c r="AX440" s="310"/>
      <c r="AY440" s="310"/>
      <c r="AZ440" s="357"/>
      <c r="BA440" s="363"/>
      <c r="BB440" s="359"/>
      <c r="BC440" s="359"/>
      <c r="BD440" s="359"/>
      <c r="BE440" s="571"/>
    </row>
    <row r="441" spans="1:57" ht="9.75" customHeight="1" thickBot="1">
      <c r="A441" s="316"/>
      <c r="B441" s="486"/>
      <c r="C441" s="453"/>
      <c r="D441" s="305"/>
      <c r="E441" s="576"/>
      <c r="F441" s="305"/>
      <c r="G441" s="576"/>
      <c r="H441" s="466"/>
      <c r="I441" s="167" t="s">
        <v>68</v>
      </c>
      <c r="J441" s="495"/>
      <c r="K441" s="498"/>
      <c r="L441" s="453"/>
      <c r="M441" s="744"/>
      <c r="N441" s="576"/>
      <c r="O441" s="308"/>
      <c r="P441" s="310"/>
      <c r="Q441" s="310"/>
      <c r="R441" s="310"/>
      <c r="S441" s="546"/>
      <c r="T441" s="546"/>
      <c r="U441" s="546"/>
      <c r="V441" s="546"/>
      <c r="W441" s="546"/>
      <c r="X441" s="546"/>
      <c r="Y441" s="453"/>
      <c r="Z441" s="546"/>
      <c r="AA441" s="453"/>
      <c r="AB441" s="643"/>
      <c r="AC441" s="488"/>
      <c r="AD441" s="488"/>
      <c r="AE441" s="712"/>
      <c r="AF441" s="453"/>
      <c r="AG441" s="453"/>
      <c r="AH441" s="453"/>
      <c r="AI441" s="558"/>
      <c r="AJ441" s="899"/>
      <c r="AK441" s="902"/>
      <c r="AL441" s="902"/>
      <c r="AM441" s="881"/>
      <c r="AN441" s="896"/>
      <c r="AO441" s="572"/>
      <c r="AP441" s="310"/>
      <c r="AQ441" s="310"/>
      <c r="AR441" s="310"/>
      <c r="AS441" s="310"/>
      <c r="AT441" s="310"/>
      <c r="AU441" s="310"/>
      <c r="AV441" s="310"/>
      <c r="AW441" s="310"/>
      <c r="AX441" s="310"/>
      <c r="AY441" s="310"/>
      <c r="AZ441" s="357"/>
      <c r="BA441" s="363"/>
      <c r="BB441" s="359"/>
      <c r="BC441" s="359"/>
      <c r="BD441" s="359"/>
      <c r="BE441" s="571"/>
    </row>
    <row r="442" spans="1:57" ht="18.75" customHeight="1" thickBot="1">
      <c r="A442" s="316"/>
      <c r="B442" s="486"/>
      <c r="C442" s="453"/>
      <c r="D442" s="305"/>
      <c r="E442" s="576"/>
      <c r="F442" s="305"/>
      <c r="G442" s="576"/>
      <c r="H442" s="466" t="s">
        <v>224</v>
      </c>
      <c r="I442" s="167" t="s">
        <v>68</v>
      </c>
      <c r="J442" s="495"/>
      <c r="K442" s="498"/>
      <c r="L442" s="453"/>
      <c r="M442" s="744"/>
      <c r="N442" s="576"/>
      <c r="O442" s="308"/>
      <c r="P442" s="310"/>
      <c r="Q442" s="310"/>
      <c r="R442" s="310"/>
      <c r="S442" s="546"/>
      <c r="T442" s="546"/>
      <c r="U442" s="546"/>
      <c r="V442" s="546"/>
      <c r="W442" s="546"/>
      <c r="X442" s="546"/>
      <c r="Y442" s="453"/>
      <c r="Z442" s="546"/>
      <c r="AA442" s="453"/>
      <c r="AB442" s="643"/>
      <c r="AC442" s="488"/>
      <c r="AD442" s="488"/>
      <c r="AE442" s="712"/>
      <c r="AF442" s="453"/>
      <c r="AG442" s="453"/>
      <c r="AH442" s="453"/>
      <c r="AI442" s="558"/>
      <c r="AJ442" s="899"/>
      <c r="AK442" s="902"/>
      <c r="AL442" s="902"/>
      <c r="AM442" s="881"/>
      <c r="AN442" s="896"/>
    </row>
    <row r="443" spans="1:57" ht="12.75" customHeight="1" thickBot="1">
      <c r="A443" s="316"/>
      <c r="B443" s="486"/>
      <c r="C443" s="453"/>
      <c r="D443" s="305"/>
      <c r="E443" s="576"/>
      <c r="F443" s="305"/>
      <c r="G443" s="576"/>
      <c r="H443" s="466"/>
      <c r="I443" s="167" t="s">
        <v>68</v>
      </c>
      <c r="J443" s="495"/>
      <c r="K443" s="498"/>
      <c r="L443" s="453"/>
      <c r="M443" s="744"/>
      <c r="N443" s="576"/>
      <c r="O443" s="308"/>
      <c r="P443" s="310"/>
      <c r="Q443" s="310"/>
      <c r="R443" s="310"/>
      <c r="S443" s="546"/>
      <c r="T443" s="546"/>
      <c r="U443" s="546"/>
      <c r="V443" s="546"/>
      <c r="W443" s="546"/>
      <c r="X443" s="546"/>
      <c r="Y443" s="453"/>
      <c r="Z443" s="546"/>
      <c r="AA443" s="453"/>
      <c r="AB443" s="643"/>
      <c r="AC443" s="488"/>
      <c r="AD443" s="488"/>
      <c r="AE443" s="712"/>
      <c r="AF443" s="453"/>
      <c r="AG443" s="453"/>
      <c r="AH443" s="453"/>
      <c r="AI443" s="558"/>
      <c r="AJ443" s="899"/>
      <c r="AK443" s="902"/>
      <c r="AL443" s="902"/>
      <c r="AM443" s="881"/>
      <c r="AN443" s="896"/>
    </row>
    <row r="444" spans="1:57" ht="18.75" customHeight="1" thickBot="1">
      <c r="A444" s="316"/>
      <c r="B444" s="486"/>
      <c r="C444" s="453"/>
      <c r="D444" s="305"/>
      <c r="E444" s="576"/>
      <c r="F444" s="305"/>
      <c r="G444" s="576"/>
      <c r="H444" s="466" t="s">
        <v>223</v>
      </c>
      <c r="I444" s="167" t="s">
        <v>68</v>
      </c>
      <c r="J444" s="495"/>
      <c r="K444" s="498"/>
      <c r="L444" s="453"/>
      <c r="M444" s="744"/>
      <c r="N444" s="576"/>
      <c r="O444" s="308"/>
      <c r="P444" s="310"/>
      <c r="Q444" s="310"/>
      <c r="R444" s="310"/>
      <c r="S444" s="546"/>
      <c r="T444" s="546"/>
      <c r="U444" s="546"/>
      <c r="V444" s="546"/>
      <c r="W444" s="546"/>
      <c r="X444" s="546"/>
      <c r="Y444" s="453"/>
      <c r="Z444" s="546"/>
      <c r="AA444" s="453"/>
      <c r="AB444" s="643"/>
      <c r="AC444" s="488"/>
      <c r="AD444" s="488"/>
      <c r="AE444" s="712"/>
      <c r="AF444" s="453"/>
      <c r="AG444" s="453"/>
      <c r="AH444" s="453"/>
      <c r="AI444" s="558"/>
      <c r="AJ444" s="899"/>
      <c r="AK444" s="902"/>
      <c r="AL444" s="902"/>
      <c r="AM444" s="881"/>
      <c r="AN444" s="896"/>
    </row>
    <row r="445" spans="1:57" ht="12.75" customHeight="1" thickBot="1">
      <c r="A445" s="316"/>
      <c r="B445" s="486"/>
      <c r="C445" s="453"/>
      <c r="D445" s="305"/>
      <c r="E445" s="576"/>
      <c r="F445" s="305"/>
      <c r="G445" s="576"/>
      <c r="H445" s="466"/>
      <c r="I445" s="167" t="s">
        <v>68</v>
      </c>
      <c r="J445" s="495"/>
      <c r="K445" s="498"/>
      <c r="L445" s="453"/>
      <c r="M445" s="744"/>
      <c r="N445" s="576"/>
      <c r="O445" s="308"/>
      <c r="P445" s="310"/>
      <c r="Q445" s="310"/>
      <c r="R445" s="310"/>
      <c r="S445" s="546"/>
      <c r="T445" s="546"/>
      <c r="U445" s="546"/>
      <c r="V445" s="546"/>
      <c r="W445" s="546"/>
      <c r="X445" s="546"/>
      <c r="Y445" s="453"/>
      <c r="Z445" s="546"/>
      <c r="AA445" s="453"/>
      <c r="AB445" s="643"/>
      <c r="AC445" s="488"/>
      <c r="AD445" s="488"/>
      <c r="AE445" s="712"/>
      <c r="AF445" s="453"/>
      <c r="AG445" s="453"/>
      <c r="AH445" s="453"/>
      <c r="AI445" s="558"/>
      <c r="AJ445" s="899"/>
      <c r="AK445" s="902"/>
      <c r="AL445" s="902"/>
      <c r="AM445" s="881"/>
      <c r="AN445" s="896"/>
    </row>
    <row r="446" spans="1:57" ht="14.25" customHeight="1" thickBot="1">
      <c r="A446" s="316"/>
      <c r="B446" s="486"/>
      <c r="C446" s="453"/>
      <c r="D446" s="305"/>
      <c r="E446" s="576"/>
      <c r="F446" s="305"/>
      <c r="G446" s="576"/>
      <c r="H446" s="600" t="s">
        <v>222</v>
      </c>
      <c r="I446" s="167" t="s">
        <v>68</v>
      </c>
      <c r="J446" s="495"/>
      <c r="K446" s="498"/>
      <c r="L446" s="453"/>
      <c r="M446" s="744"/>
      <c r="N446" s="576"/>
      <c r="O446" s="308"/>
      <c r="P446" s="310"/>
      <c r="Q446" s="310"/>
      <c r="R446" s="310"/>
      <c r="S446" s="546"/>
      <c r="T446" s="546"/>
      <c r="U446" s="546"/>
      <c r="V446" s="546"/>
      <c r="W446" s="546"/>
      <c r="X446" s="546"/>
      <c r="Y446" s="453"/>
      <c r="Z446" s="546"/>
      <c r="AA446" s="453"/>
      <c r="AB446" s="643"/>
      <c r="AC446" s="488"/>
      <c r="AD446" s="488"/>
      <c r="AE446" s="712"/>
      <c r="AF446" s="453"/>
      <c r="AG446" s="453"/>
      <c r="AH446" s="453"/>
      <c r="AI446" s="558"/>
      <c r="AJ446" s="899"/>
      <c r="AK446" s="902"/>
      <c r="AL446" s="902"/>
      <c r="AM446" s="881"/>
      <c r="AN446" s="896"/>
    </row>
    <row r="447" spans="1:57" ht="13.5" customHeight="1" thickBot="1">
      <c r="A447" s="316"/>
      <c r="B447" s="486"/>
      <c r="C447" s="453"/>
      <c r="D447" s="305"/>
      <c r="E447" s="576"/>
      <c r="F447" s="305"/>
      <c r="G447" s="576"/>
      <c r="H447" s="601"/>
      <c r="I447" s="167" t="s">
        <v>68</v>
      </c>
      <c r="J447" s="495"/>
      <c r="K447" s="498"/>
      <c r="L447" s="453"/>
      <c r="M447" s="744"/>
      <c r="N447" s="576"/>
      <c r="O447" s="308"/>
      <c r="P447" s="310"/>
      <c r="Q447" s="310"/>
      <c r="R447" s="310"/>
      <c r="S447" s="546"/>
      <c r="T447" s="546"/>
      <c r="U447" s="546"/>
      <c r="V447" s="546"/>
      <c r="W447" s="546"/>
      <c r="X447" s="546"/>
      <c r="Y447" s="453"/>
      <c r="Z447" s="546"/>
      <c r="AA447" s="453"/>
      <c r="AB447" s="643"/>
      <c r="AC447" s="488"/>
      <c r="AD447" s="488"/>
      <c r="AE447" s="712"/>
      <c r="AF447" s="453"/>
      <c r="AG447" s="453"/>
      <c r="AH447" s="453"/>
      <c r="AI447" s="558"/>
      <c r="AJ447" s="899"/>
      <c r="AK447" s="902"/>
      <c r="AL447" s="902"/>
      <c r="AM447" s="881"/>
      <c r="AN447" s="896"/>
    </row>
    <row r="448" spans="1:57" ht="15.75" customHeight="1" thickBot="1">
      <c r="A448" s="316"/>
      <c r="B448" s="486"/>
      <c r="C448" s="453"/>
      <c r="D448" s="305"/>
      <c r="E448" s="576"/>
      <c r="F448" s="305"/>
      <c r="G448" s="576"/>
      <c r="H448" s="622" t="s">
        <v>221</v>
      </c>
      <c r="I448" s="167" t="s">
        <v>68</v>
      </c>
      <c r="J448" s="495"/>
      <c r="K448" s="498"/>
      <c r="L448" s="453"/>
      <c r="M448" s="744"/>
      <c r="N448" s="576"/>
      <c r="O448" s="308"/>
      <c r="P448" s="310"/>
      <c r="Q448" s="310"/>
      <c r="R448" s="310"/>
      <c r="S448" s="546"/>
      <c r="T448" s="546"/>
      <c r="U448" s="546"/>
      <c r="V448" s="546"/>
      <c r="W448" s="546"/>
      <c r="X448" s="546"/>
      <c r="Y448" s="453"/>
      <c r="Z448" s="546"/>
      <c r="AA448" s="453"/>
      <c r="AB448" s="643"/>
      <c r="AC448" s="488"/>
      <c r="AD448" s="488"/>
      <c r="AE448" s="712"/>
      <c r="AF448" s="453"/>
      <c r="AG448" s="453"/>
      <c r="AH448" s="453"/>
      <c r="AI448" s="558"/>
      <c r="AJ448" s="899"/>
      <c r="AK448" s="902"/>
      <c r="AL448" s="902"/>
      <c r="AM448" s="881"/>
      <c r="AN448" s="896"/>
    </row>
    <row r="449" spans="1:40" ht="17" thickBot="1">
      <c r="A449" s="317"/>
      <c r="B449" s="732"/>
      <c r="C449" s="500"/>
      <c r="D449" s="306"/>
      <c r="E449" s="577"/>
      <c r="F449" s="306"/>
      <c r="G449" s="577"/>
      <c r="H449" s="623"/>
      <c r="I449" s="167" t="s">
        <v>68</v>
      </c>
      <c r="J449" s="603"/>
      <c r="K449" s="605"/>
      <c r="L449" s="453"/>
      <c r="M449" s="745"/>
      <c r="N449" s="577"/>
      <c r="O449" s="308"/>
      <c r="P449" s="310"/>
      <c r="Q449" s="310"/>
      <c r="R449" s="310"/>
      <c r="S449" s="589"/>
      <c r="T449" s="589"/>
      <c r="U449" s="589"/>
      <c r="V449" s="589"/>
      <c r="W449" s="589"/>
      <c r="X449" s="589"/>
      <c r="Y449" s="500"/>
      <c r="Z449" s="589"/>
      <c r="AA449" s="500"/>
      <c r="AB449" s="644"/>
      <c r="AC449" s="488"/>
      <c r="AD449" s="488"/>
      <c r="AE449" s="713"/>
      <c r="AF449" s="500"/>
      <c r="AG449" s="500"/>
      <c r="AH449" s="453"/>
      <c r="AI449" s="559"/>
      <c r="AJ449" s="900"/>
      <c r="AK449" s="903"/>
      <c r="AL449" s="903"/>
      <c r="AM449" s="905"/>
      <c r="AN449" s="897"/>
    </row>
    <row r="450" spans="1:40" ht="15" customHeight="1" thickBot="1">
      <c r="A450" s="766">
        <v>16</v>
      </c>
      <c r="B450" s="916" t="s">
        <v>574</v>
      </c>
      <c r="C450" s="453" t="s">
        <v>295</v>
      </c>
      <c r="D450" s="304" t="s">
        <v>32</v>
      </c>
      <c r="E450" s="672" t="s">
        <v>294</v>
      </c>
      <c r="F450" s="767" t="s">
        <v>293</v>
      </c>
      <c r="G450" s="672" t="s">
        <v>100</v>
      </c>
      <c r="H450" s="117" t="s">
        <v>252</v>
      </c>
      <c r="I450" s="167" t="s">
        <v>68</v>
      </c>
      <c r="J450" s="602">
        <f>COUNTIF(I450:I475,[3]DATOS!$D$24)</f>
        <v>26</v>
      </c>
      <c r="K450" s="498" t="str">
        <f>+IF(AND(J450&lt;6,J450&gt;0),"Moderado",IF(AND(J450&lt;12,J450&gt;5),"Mayor",IF(AND(J450&lt;20,J450&gt;11),"Catastrófico","Responda las Preguntas de Impacto")))</f>
        <v>Responda las Preguntas de Impacto</v>
      </c>
      <c r="L450" s="452"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743"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672" t="s">
        <v>292</v>
      </c>
      <c r="O450" s="454" t="s">
        <v>65</v>
      </c>
      <c r="P450" s="81" t="s">
        <v>237</v>
      </c>
      <c r="Q450" s="77" t="s">
        <v>76</v>
      </c>
      <c r="R450" s="81">
        <f>+IFERROR(VLOOKUP(Q450,[21]DATOS!$E$2:$F$17,2,FALSE),"")</f>
        <v>15</v>
      </c>
      <c r="S450" s="547">
        <f>SUM(R450:R457)</f>
        <v>100</v>
      </c>
      <c r="T450" s="547" t="str">
        <f>+IF(AND(S450&lt;=100,S450&gt;=96),"Fuerte",IF(AND(S450&lt;=95,S450&gt;=86),"Moderado",IF(AND(S450&lt;=85,J450&gt;=0),"Débil"," ")))</f>
        <v>Fuerte</v>
      </c>
      <c r="U450" s="547" t="s">
        <v>90</v>
      </c>
      <c r="V450" s="547"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547">
        <f>IF(V450="Fuerte",100,IF(V450="Moderado",50,IF(V450="Débil",0)))</f>
        <v>100</v>
      </c>
      <c r="X450" s="546">
        <f>AVERAGE(W450:W475)</f>
        <v>100</v>
      </c>
      <c r="Y450" s="761" t="s">
        <v>291</v>
      </c>
      <c r="Z450" s="546" t="s">
        <v>249</v>
      </c>
      <c r="AA450" s="913" t="s">
        <v>290</v>
      </c>
      <c r="AB450" s="643" t="str">
        <f>+IF(X450=100,"Fuerte",IF(AND(X450&lt;=99,X450&gt;=50),"Moderado",IF(X450&lt;50,"Débil"," ")))</f>
        <v>Fuerte</v>
      </c>
      <c r="AC450" s="488" t="s">
        <v>95</v>
      </c>
      <c r="AD450" s="488" t="s">
        <v>95</v>
      </c>
      <c r="AE450" s="772"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53"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53" t="str">
        <f>K450</f>
        <v>Responda las Preguntas de Impacto</v>
      </c>
      <c r="AH450" s="452"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564"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911" t="s">
        <v>289</v>
      </c>
      <c r="AK450" s="459">
        <v>43466</v>
      </c>
      <c r="AL450" s="459">
        <v>43830</v>
      </c>
      <c r="AM450" s="763" t="s">
        <v>288</v>
      </c>
      <c r="AN450" s="765" t="s">
        <v>287</v>
      </c>
    </row>
    <row r="451" spans="1:40" ht="17" thickBot="1">
      <c r="A451" s="316"/>
      <c r="B451" s="486"/>
      <c r="C451" s="453"/>
      <c r="D451" s="305"/>
      <c r="E451" s="576"/>
      <c r="F451" s="305"/>
      <c r="G451" s="576"/>
      <c r="H451" s="79" t="s">
        <v>245</v>
      </c>
      <c r="I451" s="167" t="s">
        <v>68</v>
      </c>
      <c r="J451" s="495"/>
      <c r="K451" s="498"/>
      <c r="L451" s="453"/>
      <c r="M451" s="744"/>
      <c r="N451" s="576"/>
      <c r="O451" s="308"/>
      <c r="P451" s="82" t="s">
        <v>235</v>
      </c>
      <c r="Q451" s="77" t="s">
        <v>78</v>
      </c>
      <c r="R451" s="82">
        <f>+IFERROR(VLOOKUP(Q451,[21]DATOS!$E$2:$F$17,2,FALSE),"")</f>
        <v>15</v>
      </c>
      <c r="S451" s="310"/>
      <c r="T451" s="310"/>
      <c r="U451" s="310"/>
      <c r="V451" s="310"/>
      <c r="W451" s="310"/>
      <c r="X451" s="546"/>
      <c r="Y451" s="761"/>
      <c r="Z451" s="546"/>
      <c r="AA451" s="913"/>
      <c r="AB451" s="643"/>
      <c r="AC451" s="488"/>
      <c r="AD451" s="488"/>
      <c r="AE451" s="712"/>
      <c r="AF451" s="453"/>
      <c r="AG451" s="453"/>
      <c r="AH451" s="453"/>
      <c r="AI451" s="483"/>
      <c r="AJ451" s="912"/>
      <c r="AK451" s="459"/>
      <c r="AL451" s="459"/>
      <c r="AM451" s="763"/>
      <c r="AN451" s="765"/>
    </row>
    <row r="452" spans="1:40" ht="17" thickBot="1">
      <c r="A452" s="316"/>
      <c r="B452" s="486"/>
      <c r="C452" s="453"/>
      <c r="D452" s="305"/>
      <c r="E452" s="576"/>
      <c r="F452" s="305"/>
      <c r="G452" s="576"/>
      <c r="H452" s="79" t="s">
        <v>244</v>
      </c>
      <c r="I452" s="167" t="s">
        <v>68</v>
      </c>
      <c r="J452" s="495"/>
      <c r="K452" s="498"/>
      <c r="L452" s="453"/>
      <c r="M452" s="744"/>
      <c r="N452" s="576"/>
      <c r="O452" s="308"/>
      <c r="P452" s="82" t="s">
        <v>233</v>
      </c>
      <c r="Q452" s="77" t="s">
        <v>80</v>
      </c>
      <c r="R452" s="82">
        <f>+IFERROR(VLOOKUP(Q452,[21]DATOS!$E$2:$F$17,2,FALSE),"")</f>
        <v>15</v>
      </c>
      <c r="S452" s="310"/>
      <c r="T452" s="310"/>
      <c r="U452" s="310"/>
      <c r="V452" s="310"/>
      <c r="W452" s="310"/>
      <c r="X452" s="546"/>
      <c r="Y452" s="761"/>
      <c r="Z452" s="546"/>
      <c r="AA452" s="913"/>
      <c r="AB452" s="643"/>
      <c r="AC452" s="488"/>
      <c r="AD452" s="488"/>
      <c r="AE452" s="712"/>
      <c r="AF452" s="453"/>
      <c r="AG452" s="453"/>
      <c r="AH452" s="453"/>
      <c r="AI452" s="483"/>
      <c r="AJ452" s="912"/>
      <c r="AK452" s="459"/>
      <c r="AL452" s="459"/>
      <c r="AM452" s="763"/>
      <c r="AN452" s="765"/>
    </row>
    <row r="453" spans="1:40" ht="17" thickBot="1">
      <c r="A453" s="316"/>
      <c r="B453" s="486"/>
      <c r="C453" s="453"/>
      <c r="D453" s="305"/>
      <c r="E453" s="576"/>
      <c r="F453" s="305"/>
      <c r="G453" s="576"/>
      <c r="H453" s="79" t="s">
        <v>243</v>
      </c>
      <c r="I453" s="167" t="s">
        <v>68</v>
      </c>
      <c r="J453" s="495"/>
      <c r="K453" s="498"/>
      <c r="L453" s="453"/>
      <c r="M453" s="744"/>
      <c r="N453" s="576"/>
      <c r="O453" s="308"/>
      <c r="P453" s="82" t="s">
        <v>231</v>
      </c>
      <c r="Q453" s="77" t="s">
        <v>82</v>
      </c>
      <c r="R453" s="82">
        <f>+IFERROR(VLOOKUP(Q453,[21]DATOS!$E$2:$F$17,2,FALSE),"")</f>
        <v>15</v>
      </c>
      <c r="S453" s="310"/>
      <c r="T453" s="310"/>
      <c r="U453" s="310"/>
      <c r="V453" s="310"/>
      <c r="W453" s="310"/>
      <c r="X453" s="546"/>
      <c r="Y453" s="761"/>
      <c r="Z453" s="546"/>
      <c r="AA453" s="913"/>
      <c r="AB453" s="643"/>
      <c r="AC453" s="488"/>
      <c r="AD453" s="488"/>
      <c r="AE453" s="712"/>
      <c r="AF453" s="453"/>
      <c r="AG453" s="453"/>
      <c r="AH453" s="453"/>
      <c r="AI453" s="483"/>
      <c r="AJ453" s="912"/>
      <c r="AK453" s="459"/>
      <c r="AL453" s="459"/>
      <c r="AM453" s="763"/>
      <c r="AN453" s="765"/>
    </row>
    <row r="454" spans="1:40" ht="17" thickBot="1">
      <c r="A454" s="316"/>
      <c r="B454" s="486"/>
      <c r="C454" s="453"/>
      <c r="D454" s="305"/>
      <c r="E454" s="576"/>
      <c r="F454" s="305"/>
      <c r="G454" s="576"/>
      <c r="H454" s="79" t="s">
        <v>242</v>
      </c>
      <c r="I454" s="167" t="s">
        <v>68</v>
      </c>
      <c r="J454" s="495"/>
      <c r="K454" s="498"/>
      <c r="L454" s="453"/>
      <c r="M454" s="744"/>
      <c r="N454" s="576"/>
      <c r="O454" s="308"/>
      <c r="P454" s="82" t="s">
        <v>229</v>
      </c>
      <c r="Q454" s="77" t="s">
        <v>85</v>
      </c>
      <c r="R454" s="82">
        <f>+IFERROR(VLOOKUP(Q454,[21]DATOS!$E$2:$F$17,2,FALSE),"")</f>
        <v>15</v>
      </c>
      <c r="S454" s="310"/>
      <c r="T454" s="310"/>
      <c r="U454" s="310"/>
      <c r="V454" s="310"/>
      <c r="W454" s="310"/>
      <c r="X454" s="546"/>
      <c r="Y454" s="761"/>
      <c r="Z454" s="546"/>
      <c r="AA454" s="913"/>
      <c r="AB454" s="643"/>
      <c r="AC454" s="488"/>
      <c r="AD454" s="488"/>
      <c r="AE454" s="712"/>
      <c r="AF454" s="453"/>
      <c r="AG454" s="453"/>
      <c r="AH454" s="453"/>
      <c r="AI454" s="483"/>
      <c r="AJ454" s="912"/>
      <c r="AK454" s="459"/>
      <c r="AL454" s="459"/>
      <c r="AM454" s="763"/>
      <c r="AN454" s="765"/>
    </row>
    <row r="455" spans="1:40" ht="17" thickBot="1">
      <c r="A455" s="316"/>
      <c r="B455" s="486"/>
      <c r="C455" s="453"/>
      <c r="D455" s="305"/>
      <c r="E455" s="576"/>
      <c r="F455" s="305"/>
      <c r="G455" s="576"/>
      <c r="H455" s="79" t="s">
        <v>241</v>
      </c>
      <c r="I455" s="167" t="s">
        <v>68</v>
      </c>
      <c r="J455" s="495"/>
      <c r="K455" s="498"/>
      <c r="L455" s="453"/>
      <c r="M455" s="744"/>
      <c r="N455" s="576"/>
      <c r="O455" s="308"/>
      <c r="P455" s="83" t="s">
        <v>228</v>
      </c>
      <c r="Q455" s="77" t="s">
        <v>98</v>
      </c>
      <c r="R455" s="82">
        <f>+IFERROR(VLOOKUP(Q455,[21]DATOS!$E$2:$F$17,2,FALSE),"")</f>
        <v>15</v>
      </c>
      <c r="S455" s="310"/>
      <c r="T455" s="310"/>
      <c r="U455" s="310"/>
      <c r="V455" s="310"/>
      <c r="W455" s="310"/>
      <c r="X455" s="546"/>
      <c r="Y455" s="761"/>
      <c r="Z455" s="546"/>
      <c r="AA455" s="913"/>
      <c r="AB455" s="643"/>
      <c r="AC455" s="488"/>
      <c r="AD455" s="488"/>
      <c r="AE455" s="712"/>
      <c r="AF455" s="453"/>
      <c r="AG455" s="453"/>
      <c r="AH455" s="453"/>
      <c r="AI455" s="483"/>
      <c r="AJ455" s="912"/>
      <c r="AK455" s="459"/>
      <c r="AL455" s="459"/>
      <c r="AM455" s="763"/>
      <c r="AN455" s="765"/>
    </row>
    <row r="456" spans="1:40" ht="17" thickBot="1">
      <c r="A456" s="316"/>
      <c r="B456" s="486"/>
      <c r="C456" s="453"/>
      <c r="D456" s="305"/>
      <c r="E456" s="576"/>
      <c r="F456" s="305"/>
      <c r="G456" s="576"/>
      <c r="H456" s="79" t="s">
        <v>240</v>
      </c>
      <c r="I456" s="167" t="s">
        <v>68</v>
      </c>
      <c r="J456" s="495"/>
      <c r="K456" s="498"/>
      <c r="L456" s="453"/>
      <c r="M456" s="744"/>
      <c r="N456" s="576"/>
      <c r="O456" s="308"/>
      <c r="P456" s="82" t="s">
        <v>226</v>
      </c>
      <c r="Q456" s="82" t="s">
        <v>87</v>
      </c>
      <c r="R456" s="82">
        <f>+IFERROR(VLOOKUP(Q456,[21]DATOS!$E$2:$F$17,2,FALSE),"")</f>
        <v>10</v>
      </c>
      <c r="S456" s="310"/>
      <c r="T456" s="310"/>
      <c r="U456" s="310"/>
      <c r="V456" s="310"/>
      <c r="W456" s="310"/>
      <c r="X456" s="546"/>
      <c r="Y456" s="761"/>
      <c r="Z456" s="546"/>
      <c r="AA456" s="913"/>
      <c r="AB456" s="643"/>
      <c r="AC456" s="488"/>
      <c r="AD456" s="488"/>
      <c r="AE456" s="712"/>
      <c r="AF456" s="453"/>
      <c r="AG456" s="453"/>
      <c r="AH456" s="453"/>
      <c r="AI456" s="483"/>
      <c r="AJ456" s="912"/>
      <c r="AK456" s="459"/>
      <c r="AL456" s="459"/>
      <c r="AM456" s="763"/>
      <c r="AN456" s="765"/>
    </row>
    <row r="457" spans="1:40" ht="33" thickBot="1">
      <c r="A457" s="316"/>
      <c r="B457" s="486"/>
      <c r="C457" s="453"/>
      <c r="D457" s="305"/>
      <c r="E457" s="576"/>
      <c r="F457" s="305"/>
      <c r="G457" s="576"/>
      <c r="H457" s="79" t="s">
        <v>239</v>
      </c>
      <c r="I457" s="167" t="s">
        <v>68</v>
      </c>
      <c r="J457" s="495"/>
      <c r="K457" s="498"/>
      <c r="L457" s="453"/>
      <c r="M457" s="744"/>
      <c r="N457" s="773"/>
      <c r="O457" s="590"/>
      <c r="P457" s="78"/>
      <c r="Q457" s="83"/>
      <c r="R457" s="83"/>
      <c r="S457" s="310"/>
      <c r="T457" s="310"/>
      <c r="U457" s="310"/>
      <c r="V457" s="310"/>
      <c r="W457" s="310"/>
      <c r="X457" s="546"/>
      <c r="Y457" s="915"/>
      <c r="Z457" s="547"/>
      <c r="AA457" s="914"/>
      <c r="AB457" s="643"/>
      <c r="AC457" s="488"/>
      <c r="AD457" s="488"/>
      <c r="AE457" s="712"/>
      <c r="AF457" s="453"/>
      <c r="AG457" s="453"/>
      <c r="AH457" s="453"/>
      <c r="AI457" s="483"/>
      <c r="AJ457" s="912"/>
      <c r="AK457" s="460"/>
      <c r="AL457" s="460"/>
      <c r="AM457" s="755"/>
      <c r="AN457" s="765"/>
    </row>
    <row r="458" spans="1:40" ht="17" thickBot="1">
      <c r="A458" s="316"/>
      <c r="B458" s="486"/>
      <c r="C458" s="453"/>
      <c r="D458" s="305"/>
      <c r="E458" s="576"/>
      <c r="F458" s="305"/>
      <c r="G458" s="576"/>
      <c r="H458" s="79" t="s">
        <v>238</v>
      </c>
      <c r="I458" s="167" t="s">
        <v>68</v>
      </c>
      <c r="J458" s="495"/>
      <c r="K458" s="498"/>
      <c r="L458" s="453"/>
      <c r="M458" s="744"/>
      <c r="N458" s="129"/>
      <c r="O458" s="308"/>
      <c r="P458" s="82" t="s">
        <v>237</v>
      </c>
      <c r="Q458" s="77" t="s">
        <v>76</v>
      </c>
      <c r="R458" s="82">
        <f>+IFERROR(VLOOKUP(Q458,[21]DATOS!$E$2:$F$17,2,FALSE),"")</f>
        <v>15</v>
      </c>
      <c r="S458" s="546">
        <f>SUM(R458:R467)</f>
        <v>100</v>
      </c>
      <c r="T458" s="588" t="str">
        <f>+IF(AND(S458&lt;=100,S458&gt;=96),"Fuerte",IF(AND(S458&lt;=95,S458&gt;=86),"Moderado",IF(AND(S458&lt;=85,J458&gt;=0),"Débil"," ")))</f>
        <v>Fuerte</v>
      </c>
      <c r="U458" s="588" t="s">
        <v>90</v>
      </c>
      <c r="V458" s="588"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588"/>
      <c r="X458" s="546"/>
      <c r="Y458" s="590"/>
      <c r="Z458" s="645"/>
      <c r="AA458" s="590"/>
      <c r="AB458" s="643"/>
      <c r="AC458" s="488"/>
      <c r="AD458" s="488"/>
      <c r="AE458" s="712"/>
      <c r="AF458" s="453"/>
      <c r="AG458" s="453"/>
      <c r="AH458" s="453"/>
      <c r="AI458" s="483"/>
      <c r="AJ458" s="443"/>
      <c r="AK458" s="444"/>
      <c r="AL458" s="444"/>
      <c r="AM458" s="736"/>
      <c r="AN458" s="765"/>
    </row>
    <row r="459" spans="1:40" ht="17" thickBot="1">
      <c r="A459" s="316"/>
      <c r="B459" s="486"/>
      <c r="C459" s="453"/>
      <c r="D459" s="305"/>
      <c r="E459" s="576"/>
      <c r="F459" s="305"/>
      <c r="G459" s="576"/>
      <c r="H459" s="79" t="s">
        <v>236</v>
      </c>
      <c r="I459" s="167" t="s">
        <v>68</v>
      </c>
      <c r="J459" s="495"/>
      <c r="K459" s="498"/>
      <c r="L459" s="453"/>
      <c r="M459" s="744"/>
      <c r="N459" s="130"/>
      <c r="O459" s="308"/>
      <c r="P459" s="82" t="s">
        <v>235</v>
      </c>
      <c r="Q459" s="77" t="s">
        <v>78</v>
      </c>
      <c r="R459" s="82">
        <f>+IFERROR(VLOOKUP(Q459,[21]DATOS!$E$2:$F$17,2,FALSE),"")</f>
        <v>15</v>
      </c>
      <c r="S459" s="546"/>
      <c r="T459" s="546"/>
      <c r="U459" s="546"/>
      <c r="V459" s="546"/>
      <c r="W459" s="546"/>
      <c r="X459" s="546"/>
      <c r="Y459" s="453"/>
      <c r="Z459" s="546"/>
      <c r="AA459" s="453"/>
      <c r="AB459" s="643"/>
      <c r="AC459" s="488"/>
      <c r="AD459" s="488"/>
      <c r="AE459" s="712"/>
      <c r="AF459" s="453"/>
      <c r="AG459" s="453"/>
      <c r="AH459" s="453"/>
      <c r="AI459" s="483"/>
      <c r="AJ459" s="443"/>
      <c r="AK459" s="444"/>
      <c r="AL459" s="444"/>
      <c r="AM459" s="736"/>
      <c r="AN459" s="765"/>
    </row>
    <row r="460" spans="1:40" ht="17" thickBot="1">
      <c r="A460" s="316"/>
      <c r="B460" s="486"/>
      <c r="C460" s="453"/>
      <c r="D460" s="305"/>
      <c r="E460" s="576"/>
      <c r="F460" s="305"/>
      <c r="G460" s="576"/>
      <c r="H460" s="79" t="s">
        <v>234</v>
      </c>
      <c r="I460" s="167" t="s">
        <v>68</v>
      </c>
      <c r="J460" s="495"/>
      <c r="K460" s="498"/>
      <c r="L460" s="453"/>
      <c r="M460" s="744"/>
      <c r="N460" s="130"/>
      <c r="O460" s="308"/>
      <c r="P460" s="82" t="s">
        <v>233</v>
      </c>
      <c r="Q460" s="77" t="s">
        <v>80</v>
      </c>
      <c r="R460" s="82">
        <f>+IFERROR(VLOOKUP(Q460,[21]DATOS!$E$2:$F$17,2,FALSE),"")</f>
        <v>15</v>
      </c>
      <c r="S460" s="546"/>
      <c r="T460" s="546"/>
      <c r="U460" s="546"/>
      <c r="V460" s="546"/>
      <c r="W460" s="546"/>
      <c r="X460" s="546"/>
      <c r="Y460" s="453"/>
      <c r="Z460" s="546"/>
      <c r="AA460" s="453"/>
      <c r="AB460" s="643"/>
      <c r="AC460" s="488"/>
      <c r="AD460" s="488"/>
      <c r="AE460" s="712"/>
      <c r="AF460" s="453"/>
      <c r="AG460" s="453"/>
      <c r="AH460" s="453"/>
      <c r="AI460" s="483"/>
      <c r="AJ460" s="443"/>
      <c r="AK460" s="444"/>
      <c r="AL460" s="444"/>
      <c r="AM460" s="736"/>
      <c r="AN460" s="765"/>
    </row>
    <row r="461" spans="1:40" ht="17" thickBot="1">
      <c r="A461" s="316"/>
      <c r="B461" s="486"/>
      <c r="C461" s="453"/>
      <c r="D461" s="305"/>
      <c r="E461" s="576"/>
      <c r="F461" s="305"/>
      <c r="G461" s="576"/>
      <c r="H461" s="79" t="s">
        <v>232</v>
      </c>
      <c r="I461" s="167" t="s">
        <v>68</v>
      </c>
      <c r="J461" s="495"/>
      <c r="K461" s="498"/>
      <c r="L461" s="453"/>
      <c r="M461" s="744"/>
      <c r="N461" s="130"/>
      <c r="O461" s="308"/>
      <c r="P461" s="82" t="s">
        <v>231</v>
      </c>
      <c r="Q461" s="77" t="s">
        <v>82</v>
      </c>
      <c r="R461" s="82">
        <f>+IFERROR(VLOOKUP(Q461,[21]DATOS!$E$2:$F$17,2,FALSE),"")</f>
        <v>15</v>
      </c>
      <c r="S461" s="546"/>
      <c r="T461" s="546"/>
      <c r="U461" s="546"/>
      <c r="V461" s="546"/>
      <c r="W461" s="546"/>
      <c r="X461" s="546"/>
      <c r="Y461" s="453"/>
      <c r="Z461" s="546"/>
      <c r="AA461" s="453"/>
      <c r="AB461" s="643"/>
      <c r="AC461" s="488"/>
      <c r="AD461" s="488"/>
      <c r="AE461" s="712"/>
      <c r="AF461" s="453"/>
      <c r="AG461" s="453"/>
      <c r="AH461" s="453"/>
      <c r="AI461" s="483"/>
      <c r="AJ461" s="443"/>
      <c r="AK461" s="444"/>
      <c r="AL461" s="444"/>
      <c r="AM461" s="736"/>
      <c r="AN461" s="765"/>
    </row>
    <row r="462" spans="1:40" ht="17" thickBot="1">
      <c r="A462" s="316"/>
      <c r="B462" s="486"/>
      <c r="C462" s="453"/>
      <c r="D462" s="305"/>
      <c r="E462" s="576"/>
      <c r="F462" s="305"/>
      <c r="G462" s="576"/>
      <c r="H462" s="466" t="s">
        <v>230</v>
      </c>
      <c r="I462" s="167" t="s">
        <v>68</v>
      </c>
      <c r="J462" s="495"/>
      <c r="K462" s="498"/>
      <c r="L462" s="453"/>
      <c r="M462" s="744"/>
      <c r="N462" s="130"/>
      <c r="O462" s="308"/>
      <c r="P462" s="82" t="s">
        <v>229</v>
      </c>
      <c r="Q462" s="77" t="s">
        <v>85</v>
      </c>
      <c r="R462" s="82">
        <f>+IFERROR(VLOOKUP(Q462,[21]DATOS!$E$2:$F$17,2,FALSE),"")</f>
        <v>15</v>
      </c>
      <c r="S462" s="546"/>
      <c r="T462" s="546"/>
      <c r="U462" s="546"/>
      <c r="V462" s="546"/>
      <c r="W462" s="546"/>
      <c r="X462" s="546"/>
      <c r="Y462" s="453"/>
      <c r="Z462" s="546"/>
      <c r="AA462" s="453"/>
      <c r="AB462" s="643"/>
      <c r="AC462" s="488"/>
      <c r="AD462" s="488"/>
      <c r="AE462" s="712"/>
      <c r="AF462" s="453"/>
      <c r="AG462" s="453"/>
      <c r="AH462" s="453"/>
      <c r="AI462" s="483"/>
      <c r="AJ462" s="443"/>
      <c r="AK462" s="444"/>
      <c r="AL462" s="444"/>
      <c r="AM462" s="736"/>
      <c r="AN462" s="765"/>
    </row>
    <row r="463" spans="1:40" ht="17" thickBot="1">
      <c r="A463" s="316"/>
      <c r="B463" s="486"/>
      <c r="C463" s="453"/>
      <c r="D463" s="305"/>
      <c r="E463" s="576"/>
      <c r="F463" s="305"/>
      <c r="G463" s="576"/>
      <c r="H463" s="466"/>
      <c r="I463" s="167" t="s">
        <v>68</v>
      </c>
      <c r="J463" s="495"/>
      <c r="K463" s="498"/>
      <c r="L463" s="453"/>
      <c r="M463" s="744"/>
      <c r="N463" s="130"/>
      <c r="O463" s="308"/>
      <c r="P463" s="82" t="s">
        <v>228</v>
      </c>
      <c r="Q463" s="77" t="s">
        <v>98</v>
      </c>
      <c r="R463" s="82">
        <f>+IFERROR(VLOOKUP(Q463,[21]DATOS!$E$2:$F$17,2,FALSE),"")</f>
        <v>15</v>
      </c>
      <c r="S463" s="546"/>
      <c r="T463" s="546"/>
      <c r="U463" s="546"/>
      <c r="V463" s="546"/>
      <c r="W463" s="546"/>
      <c r="X463" s="546"/>
      <c r="Y463" s="453"/>
      <c r="Z463" s="546"/>
      <c r="AA463" s="453"/>
      <c r="AB463" s="643"/>
      <c r="AC463" s="488"/>
      <c r="AD463" s="488"/>
      <c r="AE463" s="712"/>
      <c r="AF463" s="453"/>
      <c r="AG463" s="453"/>
      <c r="AH463" s="453"/>
      <c r="AI463" s="483"/>
      <c r="AJ463" s="443"/>
      <c r="AK463" s="444"/>
      <c r="AL463" s="444"/>
      <c r="AM463" s="736"/>
      <c r="AN463" s="765"/>
    </row>
    <row r="464" spans="1:40" ht="17" thickBot="1">
      <c r="A464" s="316"/>
      <c r="B464" s="486"/>
      <c r="C464" s="453"/>
      <c r="D464" s="305"/>
      <c r="E464" s="576"/>
      <c r="F464" s="305"/>
      <c r="G464" s="576"/>
      <c r="H464" s="600" t="s">
        <v>227</v>
      </c>
      <c r="I464" s="167" t="s">
        <v>68</v>
      </c>
      <c r="J464" s="495"/>
      <c r="K464" s="498"/>
      <c r="L464" s="453"/>
      <c r="M464" s="744"/>
      <c r="N464" s="130"/>
      <c r="O464" s="308"/>
      <c r="P464" s="82" t="s">
        <v>226</v>
      </c>
      <c r="Q464" s="82" t="s">
        <v>87</v>
      </c>
      <c r="R464" s="82">
        <f>+IFERROR(VLOOKUP(Q464,[21]DATOS!$E$2:$F$17,2,FALSE),"")</f>
        <v>10</v>
      </c>
      <c r="S464" s="546"/>
      <c r="T464" s="546"/>
      <c r="U464" s="546"/>
      <c r="V464" s="546"/>
      <c r="W464" s="546"/>
      <c r="X464" s="546"/>
      <c r="Y464" s="453"/>
      <c r="Z464" s="546"/>
      <c r="AA464" s="453"/>
      <c r="AB464" s="643"/>
      <c r="AC464" s="488"/>
      <c r="AD464" s="488"/>
      <c r="AE464" s="712"/>
      <c r="AF464" s="453"/>
      <c r="AG464" s="453"/>
      <c r="AH464" s="453"/>
      <c r="AI464" s="483"/>
      <c r="AJ464" s="443"/>
      <c r="AK464" s="444"/>
      <c r="AL464" s="444"/>
      <c r="AM464" s="736"/>
      <c r="AN464" s="765"/>
    </row>
    <row r="465" spans="1:40" ht="17" thickBot="1">
      <c r="A465" s="316"/>
      <c r="B465" s="486"/>
      <c r="C465" s="453"/>
      <c r="D465" s="305"/>
      <c r="E465" s="576"/>
      <c r="F465" s="305"/>
      <c r="G465" s="576"/>
      <c r="H465" s="601"/>
      <c r="I465" s="167" t="s">
        <v>68</v>
      </c>
      <c r="J465" s="495"/>
      <c r="K465" s="498"/>
      <c r="L465" s="453"/>
      <c r="M465" s="744"/>
      <c r="N465" s="130"/>
      <c r="O465" s="308"/>
      <c r="P465" s="310"/>
      <c r="Q465" s="310"/>
      <c r="R465" s="310"/>
      <c r="S465" s="546"/>
      <c r="T465" s="546"/>
      <c r="U465" s="546"/>
      <c r="V465" s="546"/>
      <c r="W465" s="546"/>
      <c r="X465" s="546"/>
      <c r="Y465" s="453"/>
      <c r="Z465" s="546"/>
      <c r="AA465" s="453"/>
      <c r="AB465" s="643"/>
      <c r="AC465" s="488"/>
      <c r="AD465" s="488"/>
      <c r="AE465" s="712"/>
      <c r="AF465" s="453"/>
      <c r="AG465" s="453"/>
      <c r="AH465" s="453"/>
      <c r="AI465" s="558"/>
      <c r="AJ465" s="757" t="s">
        <v>286</v>
      </c>
      <c r="AK465" s="639" t="s">
        <v>285</v>
      </c>
      <c r="AL465" s="639" t="s">
        <v>284</v>
      </c>
      <c r="AM465" s="760"/>
      <c r="AN465" s="765"/>
    </row>
    <row r="466" spans="1:40" ht="17" thickBot="1">
      <c r="A466" s="316"/>
      <c r="B466" s="486"/>
      <c r="C466" s="453"/>
      <c r="D466" s="305"/>
      <c r="E466" s="576"/>
      <c r="F466" s="305"/>
      <c r="G466" s="576"/>
      <c r="H466" s="466" t="s">
        <v>225</v>
      </c>
      <c r="I466" s="167" t="s">
        <v>68</v>
      </c>
      <c r="J466" s="495"/>
      <c r="K466" s="498"/>
      <c r="L466" s="453"/>
      <c r="M466" s="744"/>
      <c r="N466" s="130"/>
      <c r="O466" s="308"/>
      <c r="P466" s="310"/>
      <c r="Q466" s="310"/>
      <c r="R466" s="310"/>
      <c r="S466" s="546"/>
      <c r="T466" s="546"/>
      <c r="U466" s="546"/>
      <c r="V466" s="546"/>
      <c r="W466" s="546"/>
      <c r="X466" s="546"/>
      <c r="Y466" s="453"/>
      <c r="Z466" s="546"/>
      <c r="AA466" s="453"/>
      <c r="AB466" s="643"/>
      <c r="AC466" s="488"/>
      <c r="AD466" s="488"/>
      <c r="AE466" s="712"/>
      <c r="AF466" s="453"/>
      <c r="AG466" s="453"/>
      <c r="AH466" s="453"/>
      <c r="AI466" s="558"/>
      <c r="AJ466" s="758"/>
      <c r="AK466" s="640"/>
      <c r="AL466" s="640"/>
      <c r="AM466" s="761"/>
      <c r="AN466" s="765"/>
    </row>
    <row r="467" spans="1:40" ht="17" thickBot="1">
      <c r="A467" s="316"/>
      <c r="B467" s="486"/>
      <c r="C467" s="453"/>
      <c r="D467" s="305"/>
      <c r="E467" s="576"/>
      <c r="F467" s="305"/>
      <c r="G467" s="576"/>
      <c r="H467" s="466"/>
      <c r="I467" s="167" t="s">
        <v>68</v>
      </c>
      <c r="J467" s="495"/>
      <c r="K467" s="498"/>
      <c r="L467" s="453"/>
      <c r="M467" s="744"/>
      <c r="N467" s="130"/>
      <c r="O467" s="308"/>
      <c r="P467" s="310"/>
      <c r="Q467" s="310"/>
      <c r="R467" s="310"/>
      <c r="S467" s="546"/>
      <c r="T467" s="546"/>
      <c r="U467" s="546"/>
      <c r="V467" s="546"/>
      <c r="W467" s="546"/>
      <c r="X467" s="546"/>
      <c r="Y467" s="453"/>
      <c r="Z467" s="546"/>
      <c r="AA467" s="453"/>
      <c r="AB467" s="643"/>
      <c r="AC467" s="488"/>
      <c r="AD467" s="488"/>
      <c r="AE467" s="712"/>
      <c r="AF467" s="453"/>
      <c r="AG467" s="453"/>
      <c r="AH467" s="453"/>
      <c r="AI467" s="558"/>
      <c r="AJ467" s="758"/>
      <c r="AK467" s="640"/>
      <c r="AL467" s="640"/>
      <c r="AM467" s="761"/>
      <c r="AN467" s="765"/>
    </row>
    <row r="468" spans="1:40" ht="17" thickBot="1">
      <c r="A468" s="316"/>
      <c r="B468" s="486"/>
      <c r="C468" s="453"/>
      <c r="D468" s="305"/>
      <c r="E468" s="576"/>
      <c r="F468" s="305"/>
      <c r="G468" s="576"/>
      <c r="H468" s="466" t="s">
        <v>224</v>
      </c>
      <c r="I468" s="167" t="s">
        <v>68</v>
      </c>
      <c r="J468" s="495"/>
      <c r="K468" s="498"/>
      <c r="L468" s="453"/>
      <c r="M468" s="744"/>
      <c r="N468" s="130"/>
      <c r="O468" s="308"/>
      <c r="P468" s="310"/>
      <c r="Q468" s="310"/>
      <c r="R468" s="310"/>
      <c r="S468" s="546"/>
      <c r="T468" s="546"/>
      <c r="U468" s="546"/>
      <c r="V468" s="546"/>
      <c r="W468" s="546"/>
      <c r="X468" s="546"/>
      <c r="Y468" s="453"/>
      <c r="Z468" s="546"/>
      <c r="AA468" s="453"/>
      <c r="AB468" s="643"/>
      <c r="AC468" s="488"/>
      <c r="AD468" s="488"/>
      <c r="AE468" s="712"/>
      <c r="AF468" s="453"/>
      <c r="AG468" s="453"/>
      <c r="AH468" s="453"/>
      <c r="AI468" s="558"/>
      <c r="AJ468" s="758"/>
      <c r="AK468" s="640"/>
      <c r="AL468" s="640"/>
      <c r="AM468" s="761"/>
      <c r="AN468" s="765"/>
    </row>
    <row r="469" spans="1:40" ht="17" thickBot="1">
      <c r="A469" s="316"/>
      <c r="B469" s="486"/>
      <c r="C469" s="453"/>
      <c r="D469" s="305"/>
      <c r="E469" s="576"/>
      <c r="F469" s="305"/>
      <c r="G469" s="576"/>
      <c r="H469" s="466"/>
      <c r="I469" s="167" t="s">
        <v>68</v>
      </c>
      <c r="J469" s="495"/>
      <c r="K469" s="498"/>
      <c r="L469" s="453"/>
      <c r="M469" s="744"/>
      <c r="N469" s="130"/>
      <c r="O469" s="308"/>
      <c r="P469" s="310"/>
      <c r="Q469" s="310"/>
      <c r="R469" s="310"/>
      <c r="S469" s="546"/>
      <c r="T469" s="546"/>
      <c r="U469" s="546"/>
      <c r="V469" s="546"/>
      <c r="W469" s="546"/>
      <c r="X469" s="546"/>
      <c r="Y469" s="453"/>
      <c r="Z469" s="546"/>
      <c r="AA469" s="453"/>
      <c r="AB469" s="643"/>
      <c r="AC469" s="488"/>
      <c r="AD469" s="488"/>
      <c r="AE469" s="712"/>
      <c r="AF469" s="453"/>
      <c r="AG469" s="453"/>
      <c r="AH469" s="453"/>
      <c r="AI469" s="558"/>
      <c r="AJ469" s="758"/>
      <c r="AK469" s="640"/>
      <c r="AL469" s="640"/>
      <c r="AM469" s="761"/>
      <c r="AN469" s="765"/>
    </row>
    <row r="470" spans="1:40" ht="17" thickBot="1">
      <c r="A470" s="316"/>
      <c r="B470" s="486"/>
      <c r="C470" s="453"/>
      <c r="D470" s="305"/>
      <c r="E470" s="576"/>
      <c r="F470" s="305"/>
      <c r="G470" s="576"/>
      <c r="H470" s="466" t="s">
        <v>223</v>
      </c>
      <c r="I470" s="167" t="s">
        <v>68</v>
      </c>
      <c r="J470" s="495"/>
      <c r="K470" s="498"/>
      <c r="L470" s="453"/>
      <c r="M470" s="744"/>
      <c r="N470" s="130"/>
      <c r="O470" s="308"/>
      <c r="P470" s="310"/>
      <c r="Q470" s="310"/>
      <c r="R470" s="310"/>
      <c r="S470" s="546"/>
      <c r="T470" s="546"/>
      <c r="U470" s="546"/>
      <c r="V470" s="546"/>
      <c r="W470" s="546"/>
      <c r="X470" s="546"/>
      <c r="Y470" s="453"/>
      <c r="Z470" s="546"/>
      <c r="AA470" s="453"/>
      <c r="AB470" s="643"/>
      <c r="AC470" s="488"/>
      <c r="AD470" s="488"/>
      <c r="AE470" s="712"/>
      <c r="AF470" s="453"/>
      <c r="AG470" s="453"/>
      <c r="AH470" s="453"/>
      <c r="AI470" s="558"/>
      <c r="AJ470" s="758"/>
      <c r="AK470" s="640"/>
      <c r="AL470" s="640"/>
      <c r="AM470" s="761"/>
      <c r="AN470" s="765"/>
    </row>
    <row r="471" spans="1:40" ht="17" thickBot="1">
      <c r="A471" s="316"/>
      <c r="B471" s="486"/>
      <c r="C471" s="453"/>
      <c r="D471" s="305"/>
      <c r="E471" s="576"/>
      <c r="F471" s="305"/>
      <c r="G471" s="576"/>
      <c r="H471" s="466"/>
      <c r="I471" s="167" t="s">
        <v>68</v>
      </c>
      <c r="J471" s="495"/>
      <c r="K471" s="498"/>
      <c r="L471" s="453"/>
      <c r="M471" s="744"/>
      <c r="N471" s="130"/>
      <c r="O471" s="308"/>
      <c r="P471" s="310"/>
      <c r="Q471" s="310"/>
      <c r="R471" s="310"/>
      <c r="S471" s="546"/>
      <c r="T471" s="546"/>
      <c r="U471" s="546"/>
      <c r="V471" s="546"/>
      <c r="W471" s="546"/>
      <c r="X471" s="546"/>
      <c r="Y471" s="453"/>
      <c r="Z471" s="546"/>
      <c r="AA471" s="453"/>
      <c r="AB471" s="643"/>
      <c r="AC471" s="488"/>
      <c r="AD471" s="488"/>
      <c r="AE471" s="712"/>
      <c r="AF471" s="453"/>
      <c r="AG471" s="453"/>
      <c r="AH471" s="453"/>
      <c r="AI471" s="558"/>
      <c r="AJ471" s="758"/>
      <c r="AK471" s="640"/>
      <c r="AL471" s="640"/>
      <c r="AM471" s="761"/>
      <c r="AN471" s="765"/>
    </row>
    <row r="472" spans="1:40" ht="17" thickBot="1">
      <c r="A472" s="316"/>
      <c r="B472" s="486"/>
      <c r="C472" s="453"/>
      <c r="D472" s="305"/>
      <c r="E472" s="576"/>
      <c r="F472" s="305"/>
      <c r="G472" s="576"/>
      <c r="H472" s="600" t="s">
        <v>222</v>
      </c>
      <c r="I472" s="167" t="s">
        <v>68</v>
      </c>
      <c r="J472" s="495"/>
      <c r="K472" s="498"/>
      <c r="L472" s="453"/>
      <c r="M472" s="744"/>
      <c r="N472" s="130"/>
      <c r="O472" s="308"/>
      <c r="P472" s="310"/>
      <c r="Q472" s="310"/>
      <c r="R472" s="310"/>
      <c r="S472" s="546"/>
      <c r="T472" s="546"/>
      <c r="U472" s="546"/>
      <c r="V472" s="546"/>
      <c r="W472" s="546"/>
      <c r="X472" s="546"/>
      <c r="Y472" s="453"/>
      <c r="Z472" s="546"/>
      <c r="AA472" s="453"/>
      <c r="AB472" s="643"/>
      <c r="AC472" s="488"/>
      <c r="AD472" s="488"/>
      <c r="AE472" s="712"/>
      <c r="AF472" s="453"/>
      <c r="AG472" s="453"/>
      <c r="AH472" s="453"/>
      <c r="AI472" s="558"/>
      <c r="AJ472" s="758"/>
      <c r="AK472" s="640"/>
      <c r="AL472" s="640"/>
      <c r="AM472" s="761"/>
      <c r="AN472" s="765"/>
    </row>
    <row r="473" spans="1:40" ht="17" thickBot="1">
      <c r="A473" s="316"/>
      <c r="B473" s="486"/>
      <c r="C473" s="453"/>
      <c r="D473" s="305"/>
      <c r="E473" s="576"/>
      <c r="F473" s="305"/>
      <c r="G473" s="576"/>
      <c r="H473" s="601"/>
      <c r="I473" s="167" t="s">
        <v>68</v>
      </c>
      <c r="J473" s="495"/>
      <c r="K473" s="498"/>
      <c r="L473" s="453"/>
      <c r="M473" s="744"/>
      <c r="N473" s="130"/>
      <c r="O473" s="308"/>
      <c r="P473" s="310"/>
      <c r="Q473" s="310"/>
      <c r="R473" s="310"/>
      <c r="S473" s="546"/>
      <c r="T473" s="546"/>
      <c r="U473" s="546"/>
      <c r="V473" s="546"/>
      <c r="W473" s="546"/>
      <c r="X473" s="546"/>
      <c r="Y473" s="453"/>
      <c r="Z473" s="546"/>
      <c r="AA473" s="453"/>
      <c r="AB473" s="643"/>
      <c r="AC473" s="488"/>
      <c r="AD473" s="488"/>
      <c r="AE473" s="712"/>
      <c r="AF473" s="453"/>
      <c r="AG473" s="453"/>
      <c r="AH473" s="453"/>
      <c r="AI473" s="558"/>
      <c r="AJ473" s="758"/>
      <c r="AK473" s="640"/>
      <c r="AL473" s="640"/>
      <c r="AM473" s="761"/>
      <c r="AN473" s="765"/>
    </row>
    <row r="474" spans="1:40" ht="17" thickBot="1">
      <c r="A474" s="316"/>
      <c r="B474" s="486"/>
      <c r="C474" s="453"/>
      <c r="D474" s="305"/>
      <c r="E474" s="576"/>
      <c r="F474" s="305"/>
      <c r="G474" s="576"/>
      <c r="H474" s="622" t="s">
        <v>221</v>
      </c>
      <c r="I474" s="167" t="s">
        <v>68</v>
      </c>
      <c r="J474" s="495"/>
      <c r="K474" s="498"/>
      <c r="L474" s="453"/>
      <c r="M474" s="744"/>
      <c r="N474" s="130"/>
      <c r="O474" s="308"/>
      <c r="P474" s="310"/>
      <c r="Q474" s="310"/>
      <c r="R474" s="310"/>
      <c r="S474" s="546"/>
      <c r="T474" s="546"/>
      <c r="U474" s="546"/>
      <c r="V474" s="546"/>
      <c r="W474" s="546"/>
      <c r="X474" s="546"/>
      <c r="Y474" s="453"/>
      <c r="Z474" s="546"/>
      <c r="AA474" s="453"/>
      <c r="AB474" s="643"/>
      <c r="AC474" s="488"/>
      <c r="AD474" s="488"/>
      <c r="AE474" s="712"/>
      <c r="AF474" s="453"/>
      <c r="AG474" s="453"/>
      <c r="AH474" s="453"/>
      <c r="AI474" s="558"/>
      <c r="AJ474" s="758"/>
      <c r="AK474" s="640"/>
      <c r="AL474" s="640"/>
      <c r="AM474" s="761"/>
      <c r="AN474" s="765"/>
    </row>
    <row r="475" spans="1:40" ht="17" thickBot="1">
      <c r="A475" s="317"/>
      <c r="B475" s="732"/>
      <c r="C475" s="500"/>
      <c r="D475" s="306"/>
      <c r="E475" s="577"/>
      <c r="F475" s="306"/>
      <c r="G475" s="577"/>
      <c r="H475" s="623"/>
      <c r="I475" s="167" t="s">
        <v>68</v>
      </c>
      <c r="J475" s="603"/>
      <c r="K475" s="605"/>
      <c r="L475" s="453"/>
      <c r="M475" s="745"/>
      <c r="N475" s="124"/>
      <c r="O475" s="308"/>
      <c r="P475" s="310"/>
      <c r="Q475" s="310"/>
      <c r="R475" s="310"/>
      <c r="S475" s="589"/>
      <c r="T475" s="589"/>
      <c r="U475" s="589"/>
      <c r="V475" s="589"/>
      <c r="W475" s="589"/>
      <c r="X475" s="589"/>
      <c r="Y475" s="500"/>
      <c r="Z475" s="589"/>
      <c r="AA475" s="500"/>
      <c r="AB475" s="644"/>
      <c r="AC475" s="488"/>
      <c r="AD475" s="488"/>
      <c r="AE475" s="713"/>
      <c r="AF475" s="500"/>
      <c r="AG475" s="500"/>
      <c r="AH475" s="453"/>
      <c r="AI475" s="559"/>
      <c r="AJ475" s="759"/>
      <c r="AK475" s="641"/>
      <c r="AL475" s="641"/>
      <c r="AM475" s="762"/>
      <c r="AN475" s="910"/>
    </row>
    <row r="476" spans="1:40" ht="15" customHeight="1" thickBot="1">
      <c r="A476" s="766">
        <v>17</v>
      </c>
      <c r="B476" s="916" t="s">
        <v>574</v>
      </c>
      <c r="C476" s="453" t="s">
        <v>283</v>
      </c>
      <c r="D476" s="304" t="s">
        <v>32</v>
      </c>
      <c r="E476" s="453" t="s">
        <v>282</v>
      </c>
      <c r="F476" s="767" t="s">
        <v>281</v>
      </c>
      <c r="G476" s="672" t="s">
        <v>100</v>
      </c>
      <c r="H476" s="117" t="s">
        <v>252</v>
      </c>
      <c r="I476" s="167" t="s">
        <v>68</v>
      </c>
      <c r="J476" s="602">
        <f>COUNTIF(I476:I501,[3]DATOS!$D$24)</f>
        <v>26</v>
      </c>
      <c r="K476" s="498" t="str">
        <f>+IF(AND(J476&lt;6,J476&gt;0),"Moderado",IF(AND(J476&lt;12,J476&gt;5),"Mayor",IF(AND(J476&lt;20,J476&gt;11),"Catastrófico","Responda las Preguntas de Impacto")))</f>
        <v>Responda las Preguntas de Impacto</v>
      </c>
      <c r="L476" s="452"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743"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773" t="s">
        <v>280</v>
      </c>
      <c r="O476" s="454" t="s">
        <v>75</v>
      </c>
      <c r="P476" s="81" t="s">
        <v>237</v>
      </c>
      <c r="Q476" s="77" t="s">
        <v>76</v>
      </c>
      <c r="R476" s="81">
        <f>+IFERROR(VLOOKUP(Q476,[21]DATOS!$E$2:$F$17,2,FALSE),"")</f>
        <v>15</v>
      </c>
      <c r="S476" s="547">
        <f>SUM(R476:R483)</f>
        <v>100</v>
      </c>
      <c r="T476" s="547" t="str">
        <f>+IF(AND(S476&lt;=100,S476&gt;=96),"Fuerte",IF(AND(S476&lt;=95,S476&gt;=86),"Moderado",IF(AND(S476&lt;=85,J476&gt;=0),"Débil"," ")))</f>
        <v>Fuerte</v>
      </c>
      <c r="U476" s="547" t="s">
        <v>90</v>
      </c>
      <c r="V476" s="547"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547">
        <f>IF(V476="Fuerte",100,IF(V476="Moderado",50,IF(V476="Débil",0)))</f>
        <v>100</v>
      </c>
      <c r="X476" s="546">
        <f>AVERAGE(W476:W501)</f>
        <v>100</v>
      </c>
      <c r="Y476" s="768" t="s">
        <v>279</v>
      </c>
      <c r="Z476" s="546" t="s">
        <v>249</v>
      </c>
      <c r="AA476" s="770" t="s">
        <v>278</v>
      </c>
      <c r="AB476" s="643" t="str">
        <f>+IF(X476=100,"Fuerte",IF(AND(X476&lt;=99,X476&gt;=50),"Moderado",IF(X476&lt;50,"Débil"," ")))</f>
        <v>Fuerte</v>
      </c>
      <c r="AC476" s="488" t="s">
        <v>95</v>
      </c>
      <c r="AD476" s="488" t="s">
        <v>95</v>
      </c>
      <c r="AE476" s="772"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53"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53" t="str">
        <f>K476</f>
        <v>Responda las Preguntas de Impacto</v>
      </c>
      <c r="AH476" s="452"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564"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918" t="s">
        <v>277</v>
      </c>
      <c r="AK476" s="728">
        <v>43466</v>
      </c>
      <c r="AL476" s="728">
        <v>43830</v>
      </c>
      <c r="AM476" s="917" t="s">
        <v>276</v>
      </c>
      <c r="AN476" s="764" t="s">
        <v>515</v>
      </c>
    </row>
    <row r="477" spans="1:40" ht="17" thickBot="1">
      <c r="A477" s="316"/>
      <c r="B477" s="486"/>
      <c r="C477" s="453"/>
      <c r="D477" s="305"/>
      <c r="E477" s="453"/>
      <c r="F477" s="305"/>
      <c r="G477" s="576"/>
      <c r="H477" s="79" t="s">
        <v>245</v>
      </c>
      <c r="I477" s="167" t="s">
        <v>68</v>
      </c>
      <c r="J477" s="495"/>
      <c r="K477" s="498"/>
      <c r="L477" s="453"/>
      <c r="M477" s="744"/>
      <c r="N477" s="328"/>
      <c r="O477" s="308"/>
      <c r="P477" s="82" t="s">
        <v>235</v>
      </c>
      <c r="Q477" s="77" t="s">
        <v>78</v>
      </c>
      <c r="R477" s="82">
        <f>+IFERROR(VLOOKUP(Q477,[21]DATOS!$E$2:$F$17,2,FALSE),"")</f>
        <v>15</v>
      </c>
      <c r="S477" s="310"/>
      <c r="T477" s="310"/>
      <c r="U477" s="310"/>
      <c r="V477" s="310"/>
      <c r="W477" s="310"/>
      <c r="X477" s="546"/>
      <c r="Y477" s="768"/>
      <c r="Z477" s="546"/>
      <c r="AA477" s="770"/>
      <c r="AB477" s="643"/>
      <c r="AC477" s="488"/>
      <c r="AD477" s="488"/>
      <c r="AE477" s="712"/>
      <c r="AF477" s="453"/>
      <c r="AG477" s="453"/>
      <c r="AH477" s="453"/>
      <c r="AI477" s="483"/>
      <c r="AJ477" s="919"/>
      <c r="AK477" s="459"/>
      <c r="AL477" s="459"/>
      <c r="AM477" s="763"/>
      <c r="AN477" s="765"/>
    </row>
    <row r="478" spans="1:40" ht="17" thickBot="1">
      <c r="A478" s="316"/>
      <c r="B478" s="486"/>
      <c r="C478" s="453"/>
      <c r="D478" s="305"/>
      <c r="E478" s="453"/>
      <c r="F478" s="305"/>
      <c r="G478" s="576"/>
      <c r="H478" s="79" t="s">
        <v>244</v>
      </c>
      <c r="I478" s="167" t="s">
        <v>68</v>
      </c>
      <c r="J478" s="495"/>
      <c r="K478" s="498"/>
      <c r="L478" s="453"/>
      <c r="M478" s="744"/>
      <c r="N478" s="328"/>
      <c r="O478" s="308"/>
      <c r="P478" s="82" t="s">
        <v>233</v>
      </c>
      <c r="Q478" s="77" t="s">
        <v>80</v>
      </c>
      <c r="R478" s="82">
        <f>+IFERROR(VLOOKUP(Q478,[21]DATOS!$E$2:$F$17,2,FALSE),"")</f>
        <v>15</v>
      </c>
      <c r="S478" s="310"/>
      <c r="T478" s="310"/>
      <c r="U478" s="310"/>
      <c r="V478" s="310"/>
      <c r="W478" s="310"/>
      <c r="X478" s="546"/>
      <c r="Y478" s="768"/>
      <c r="Z478" s="546"/>
      <c r="AA478" s="770"/>
      <c r="AB478" s="643"/>
      <c r="AC478" s="488"/>
      <c r="AD478" s="488"/>
      <c r="AE478" s="712"/>
      <c r="AF478" s="453"/>
      <c r="AG478" s="453"/>
      <c r="AH478" s="453"/>
      <c r="AI478" s="483"/>
      <c r="AJ478" s="919"/>
      <c r="AK478" s="459"/>
      <c r="AL478" s="459"/>
      <c r="AM478" s="763"/>
      <c r="AN478" s="765"/>
    </row>
    <row r="479" spans="1:40" ht="17" thickBot="1">
      <c r="A479" s="316"/>
      <c r="B479" s="486"/>
      <c r="C479" s="453"/>
      <c r="D479" s="305"/>
      <c r="E479" s="453"/>
      <c r="F479" s="305"/>
      <c r="G479" s="576"/>
      <c r="H479" s="79" t="s">
        <v>243</v>
      </c>
      <c r="I479" s="167" t="s">
        <v>68</v>
      </c>
      <c r="J479" s="495"/>
      <c r="K479" s="498"/>
      <c r="L479" s="453"/>
      <c r="M479" s="744"/>
      <c r="N479" s="328"/>
      <c r="O479" s="308"/>
      <c r="P479" s="82" t="s">
        <v>231</v>
      </c>
      <c r="Q479" s="77" t="s">
        <v>82</v>
      </c>
      <c r="R479" s="82">
        <f>+IFERROR(VLOOKUP(Q479,[21]DATOS!$E$2:$F$17,2,FALSE),"")</f>
        <v>15</v>
      </c>
      <c r="S479" s="310"/>
      <c r="T479" s="310"/>
      <c r="U479" s="310"/>
      <c r="V479" s="310"/>
      <c r="W479" s="310"/>
      <c r="X479" s="546"/>
      <c r="Y479" s="768"/>
      <c r="Z479" s="546"/>
      <c r="AA479" s="770"/>
      <c r="AB479" s="643"/>
      <c r="AC479" s="488"/>
      <c r="AD479" s="488"/>
      <c r="AE479" s="712"/>
      <c r="AF479" s="453"/>
      <c r="AG479" s="453"/>
      <c r="AH479" s="453"/>
      <c r="AI479" s="483"/>
      <c r="AJ479" s="919"/>
      <c r="AK479" s="459"/>
      <c r="AL479" s="459"/>
      <c r="AM479" s="763"/>
      <c r="AN479" s="765"/>
    </row>
    <row r="480" spans="1:40" ht="17" thickBot="1">
      <c r="A480" s="316"/>
      <c r="B480" s="486"/>
      <c r="C480" s="453"/>
      <c r="D480" s="305"/>
      <c r="E480" s="453"/>
      <c r="F480" s="305"/>
      <c r="G480" s="576"/>
      <c r="H480" s="79" t="s">
        <v>242</v>
      </c>
      <c r="I480" s="167" t="s">
        <v>68</v>
      </c>
      <c r="J480" s="495"/>
      <c r="K480" s="498"/>
      <c r="L480" s="453"/>
      <c r="M480" s="744"/>
      <c r="N480" s="328"/>
      <c r="O480" s="308"/>
      <c r="P480" s="82" t="s">
        <v>229</v>
      </c>
      <c r="Q480" s="77" t="s">
        <v>85</v>
      </c>
      <c r="R480" s="82">
        <f>+IFERROR(VLOOKUP(Q480,[21]DATOS!$E$2:$F$17,2,FALSE),"")</f>
        <v>15</v>
      </c>
      <c r="S480" s="310"/>
      <c r="T480" s="310"/>
      <c r="U480" s="310"/>
      <c r="V480" s="310"/>
      <c r="W480" s="310"/>
      <c r="X480" s="546"/>
      <c r="Y480" s="768"/>
      <c r="Z480" s="546"/>
      <c r="AA480" s="770"/>
      <c r="AB480" s="643"/>
      <c r="AC480" s="488"/>
      <c r="AD480" s="488"/>
      <c r="AE480" s="712"/>
      <c r="AF480" s="453"/>
      <c r="AG480" s="453"/>
      <c r="AH480" s="453"/>
      <c r="AI480" s="483"/>
      <c r="AJ480" s="919"/>
      <c r="AK480" s="459"/>
      <c r="AL480" s="459"/>
      <c r="AM480" s="763"/>
      <c r="AN480" s="765"/>
    </row>
    <row r="481" spans="1:40" ht="17" thickBot="1">
      <c r="A481" s="316"/>
      <c r="B481" s="486"/>
      <c r="C481" s="453"/>
      <c r="D481" s="305"/>
      <c r="E481" s="453"/>
      <c r="F481" s="305"/>
      <c r="G481" s="576"/>
      <c r="H481" s="79" t="s">
        <v>241</v>
      </c>
      <c r="I481" s="167" t="s">
        <v>68</v>
      </c>
      <c r="J481" s="495"/>
      <c r="K481" s="498"/>
      <c r="L481" s="453"/>
      <c r="M481" s="744"/>
      <c r="N481" s="328"/>
      <c r="O481" s="308"/>
      <c r="P481" s="83" t="s">
        <v>228</v>
      </c>
      <c r="Q481" s="77" t="s">
        <v>98</v>
      </c>
      <c r="R481" s="82">
        <f>+IFERROR(VLOOKUP(Q481,[21]DATOS!$E$2:$F$17,2,FALSE),"")</f>
        <v>15</v>
      </c>
      <c r="S481" s="310"/>
      <c r="T481" s="310"/>
      <c r="U481" s="310"/>
      <c r="V481" s="310"/>
      <c r="W481" s="310"/>
      <c r="X481" s="546"/>
      <c r="Y481" s="768"/>
      <c r="Z481" s="546"/>
      <c r="AA481" s="770"/>
      <c r="AB481" s="643"/>
      <c r="AC481" s="488"/>
      <c r="AD481" s="488"/>
      <c r="AE481" s="712"/>
      <c r="AF481" s="453"/>
      <c r="AG481" s="453"/>
      <c r="AH481" s="453"/>
      <c r="AI481" s="483"/>
      <c r="AJ481" s="919"/>
      <c r="AK481" s="459"/>
      <c r="AL481" s="459"/>
      <c r="AM481" s="763"/>
      <c r="AN481" s="765"/>
    </row>
    <row r="482" spans="1:40" ht="17" thickBot="1">
      <c r="A482" s="316"/>
      <c r="B482" s="486"/>
      <c r="C482" s="453"/>
      <c r="D482" s="305"/>
      <c r="E482" s="453"/>
      <c r="F482" s="305"/>
      <c r="G482" s="576"/>
      <c r="H482" s="79" t="s">
        <v>240</v>
      </c>
      <c r="I482" s="167" t="s">
        <v>68</v>
      </c>
      <c r="J482" s="495"/>
      <c r="K482" s="498"/>
      <c r="L482" s="453"/>
      <c r="M482" s="744"/>
      <c r="N482" s="328"/>
      <c r="O482" s="308"/>
      <c r="P482" s="82" t="s">
        <v>226</v>
      </c>
      <c r="Q482" s="82" t="s">
        <v>87</v>
      </c>
      <c r="R482" s="82">
        <f>+IFERROR(VLOOKUP(Q482,[21]DATOS!$E$2:$F$17,2,FALSE),"")</f>
        <v>10</v>
      </c>
      <c r="S482" s="310"/>
      <c r="T482" s="310"/>
      <c r="U482" s="310"/>
      <c r="V482" s="310"/>
      <c r="W482" s="310"/>
      <c r="X482" s="546"/>
      <c r="Y482" s="768"/>
      <c r="Z482" s="546"/>
      <c r="AA482" s="770"/>
      <c r="AB482" s="643"/>
      <c r="AC482" s="488"/>
      <c r="AD482" s="488"/>
      <c r="AE482" s="712"/>
      <c r="AF482" s="453"/>
      <c r="AG482" s="453"/>
      <c r="AH482" s="453"/>
      <c r="AI482" s="483"/>
      <c r="AJ482" s="919"/>
      <c r="AK482" s="459"/>
      <c r="AL482" s="459"/>
      <c r="AM482" s="763"/>
      <c r="AN482" s="765"/>
    </row>
    <row r="483" spans="1:40" ht="33" thickBot="1">
      <c r="A483" s="316"/>
      <c r="B483" s="486"/>
      <c r="C483" s="453"/>
      <c r="D483" s="305"/>
      <c r="E483" s="454"/>
      <c r="F483" s="305"/>
      <c r="G483" s="576"/>
      <c r="H483" s="79" t="s">
        <v>239</v>
      </c>
      <c r="I483" s="167" t="s">
        <v>68</v>
      </c>
      <c r="J483" s="495"/>
      <c r="K483" s="498"/>
      <c r="L483" s="453"/>
      <c r="M483" s="744"/>
      <c r="N483" s="328"/>
      <c r="O483" s="590"/>
      <c r="P483" s="78"/>
      <c r="Q483" s="83"/>
      <c r="R483" s="83"/>
      <c r="S483" s="310"/>
      <c r="T483" s="310"/>
      <c r="U483" s="310"/>
      <c r="V483" s="310"/>
      <c r="W483" s="310"/>
      <c r="X483" s="546"/>
      <c r="Y483" s="769"/>
      <c r="Z483" s="547"/>
      <c r="AA483" s="771"/>
      <c r="AB483" s="643"/>
      <c r="AC483" s="488"/>
      <c r="AD483" s="488"/>
      <c r="AE483" s="712"/>
      <c r="AF483" s="453"/>
      <c r="AG483" s="453"/>
      <c r="AH483" s="453"/>
      <c r="AI483" s="483"/>
      <c r="AJ483" s="911"/>
      <c r="AK483" s="460"/>
      <c r="AL483" s="460"/>
      <c r="AM483" s="755"/>
      <c r="AN483" s="765"/>
    </row>
    <row r="484" spans="1:40" ht="17" thickBot="1">
      <c r="A484" s="316"/>
      <c r="B484" s="486"/>
      <c r="C484" s="453"/>
      <c r="D484" s="305"/>
      <c r="E484" s="575"/>
      <c r="F484" s="305"/>
      <c r="G484" s="576"/>
      <c r="H484" s="79" t="s">
        <v>238</v>
      </c>
      <c r="I484" s="167" t="s">
        <v>68</v>
      </c>
      <c r="J484" s="495"/>
      <c r="K484" s="498"/>
      <c r="L484" s="453"/>
      <c r="M484" s="744"/>
      <c r="N484" s="575"/>
      <c r="O484" s="308"/>
      <c r="P484" s="82" t="s">
        <v>237</v>
      </c>
      <c r="Q484" s="77" t="s">
        <v>76</v>
      </c>
      <c r="R484" s="82">
        <f>+IFERROR(VLOOKUP(Q484,[21]DATOS!$E$2:$F$17,2,FALSE),"")</f>
        <v>15</v>
      </c>
      <c r="S484" s="546">
        <f>SUM(R484:R493)</f>
        <v>100</v>
      </c>
      <c r="T484" s="588" t="str">
        <f>+IF(AND(S484&lt;=100,S484&gt;=96),"Fuerte",IF(AND(S484&lt;=95,S484&gt;=86),"Moderado",IF(AND(S484&lt;=85,J484&gt;=0),"Débil"," ")))</f>
        <v>Fuerte</v>
      </c>
      <c r="U484" s="588" t="s">
        <v>90</v>
      </c>
      <c r="V484" s="588"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588"/>
      <c r="X484" s="546"/>
      <c r="Y484" s="590"/>
      <c r="Z484" s="645"/>
      <c r="AA484" s="590"/>
      <c r="AB484" s="643"/>
      <c r="AC484" s="488"/>
      <c r="AD484" s="488"/>
      <c r="AE484" s="712"/>
      <c r="AF484" s="453"/>
      <c r="AG484" s="453"/>
      <c r="AH484" s="453"/>
      <c r="AI484" s="483"/>
      <c r="AJ484" s="595"/>
      <c r="AK484" s="458"/>
      <c r="AL484" s="458"/>
      <c r="AM484" s="760"/>
      <c r="AN484" s="765"/>
    </row>
    <row r="485" spans="1:40" ht="17" thickBot="1">
      <c r="A485" s="316"/>
      <c r="B485" s="486"/>
      <c r="C485" s="453"/>
      <c r="D485" s="305"/>
      <c r="E485" s="576"/>
      <c r="F485" s="305"/>
      <c r="G485" s="576"/>
      <c r="H485" s="79" t="s">
        <v>236</v>
      </c>
      <c r="I485" s="167" t="s">
        <v>68</v>
      </c>
      <c r="J485" s="495"/>
      <c r="K485" s="498"/>
      <c r="L485" s="453"/>
      <c r="M485" s="744"/>
      <c r="N485" s="576"/>
      <c r="O485" s="308"/>
      <c r="P485" s="82" t="s">
        <v>235</v>
      </c>
      <c r="Q485" s="77" t="s">
        <v>78</v>
      </c>
      <c r="R485" s="82">
        <f>+IFERROR(VLOOKUP(Q485,[21]DATOS!$E$2:$F$17,2,FALSE),"")</f>
        <v>15</v>
      </c>
      <c r="S485" s="546"/>
      <c r="T485" s="546"/>
      <c r="U485" s="546"/>
      <c r="V485" s="546"/>
      <c r="W485" s="546"/>
      <c r="X485" s="546"/>
      <c r="Y485" s="453"/>
      <c r="Z485" s="546"/>
      <c r="AA485" s="453"/>
      <c r="AB485" s="643"/>
      <c r="AC485" s="488"/>
      <c r="AD485" s="488"/>
      <c r="AE485" s="712"/>
      <c r="AF485" s="453"/>
      <c r="AG485" s="453"/>
      <c r="AH485" s="453"/>
      <c r="AI485" s="483"/>
      <c r="AJ485" s="596"/>
      <c r="AK485" s="459"/>
      <c r="AL485" s="459"/>
      <c r="AM485" s="761"/>
      <c r="AN485" s="765"/>
    </row>
    <row r="486" spans="1:40" ht="17" thickBot="1">
      <c r="A486" s="316"/>
      <c r="B486" s="486"/>
      <c r="C486" s="453"/>
      <c r="D486" s="305"/>
      <c r="E486" s="576"/>
      <c r="F486" s="305"/>
      <c r="G486" s="576"/>
      <c r="H486" s="79" t="s">
        <v>234</v>
      </c>
      <c r="I486" s="167" t="s">
        <v>68</v>
      </c>
      <c r="J486" s="495"/>
      <c r="K486" s="498"/>
      <c r="L486" s="453"/>
      <c r="M486" s="744"/>
      <c r="N486" s="576"/>
      <c r="O486" s="308"/>
      <c r="P486" s="82" t="s">
        <v>233</v>
      </c>
      <c r="Q486" s="77" t="s">
        <v>80</v>
      </c>
      <c r="R486" s="82">
        <f>+IFERROR(VLOOKUP(Q486,[21]DATOS!$E$2:$F$17,2,FALSE),"")</f>
        <v>15</v>
      </c>
      <c r="S486" s="546"/>
      <c r="T486" s="546"/>
      <c r="U486" s="546"/>
      <c r="V486" s="546"/>
      <c r="W486" s="546"/>
      <c r="X486" s="546"/>
      <c r="Y486" s="453"/>
      <c r="Z486" s="546"/>
      <c r="AA486" s="453"/>
      <c r="AB486" s="643"/>
      <c r="AC486" s="488"/>
      <c r="AD486" s="488"/>
      <c r="AE486" s="712"/>
      <c r="AF486" s="453"/>
      <c r="AG486" s="453"/>
      <c r="AH486" s="453"/>
      <c r="AI486" s="483"/>
      <c r="AJ486" s="596"/>
      <c r="AK486" s="459"/>
      <c r="AL486" s="459"/>
      <c r="AM486" s="761"/>
      <c r="AN486" s="765"/>
    </row>
    <row r="487" spans="1:40" ht="17" thickBot="1">
      <c r="A487" s="316"/>
      <c r="B487" s="486"/>
      <c r="C487" s="453"/>
      <c r="D487" s="305"/>
      <c r="E487" s="576"/>
      <c r="F487" s="305"/>
      <c r="G487" s="576"/>
      <c r="H487" s="79" t="s">
        <v>232</v>
      </c>
      <c r="I487" s="167" t="s">
        <v>68</v>
      </c>
      <c r="J487" s="495"/>
      <c r="K487" s="498"/>
      <c r="L487" s="453"/>
      <c r="M487" s="744"/>
      <c r="N487" s="576"/>
      <c r="O487" s="308"/>
      <c r="P487" s="82" t="s">
        <v>231</v>
      </c>
      <c r="Q487" s="77" t="s">
        <v>82</v>
      </c>
      <c r="R487" s="82">
        <f>+IFERROR(VLOOKUP(Q487,[21]DATOS!$E$2:$F$17,2,FALSE),"")</f>
        <v>15</v>
      </c>
      <c r="S487" s="546"/>
      <c r="T487" s="546"/>
      <c r="U487" s="546"/>
      <c r="V487" s="546"/>
      <c r="W487" s="546"/>
      <c r="X487" s="546"/>
      <c r="Y487" s="453"/>
      <c r="Z487" s="546"/>
      <c r="AA487" s="453"/>
      <c r="AB487" s="643"/>
      <c r="AC487" s="488"/>
      <c r="AD487" s="488"/>
      <c r="AE487" s="712"/>
      <c r="AF487" s="453"/>
      <c r="AG487" s="453"/>
      <c r="AH487" s="453"/>
      <c r="AI487" s="483"/>
      <c r="AJ487" s="596"/>
      <c r="AK487" s="459"/>
      <c r="AL487" s="459"/>
      <c r="AM487" s="761"/>
      <c r="AN487" s="765"/>
    </row>
    <row r="488" spans="1:40" ht="17" thickBot="1">
      <c r="A488" s="316"/>
      <c r="B488" s="486"/>
      <c r="C488" s="453"/>
      <c r="D488" s="305"/>
      <c r="E488" s="576"/>
      <c r="F488" s="305"/>
      <c r="G488" s="576"/>
      <c r="H488" s="466" t="s">
        <v>230</v>
      </c>
      <c r="I488" s="167" t="s">
        <v>68</v>
      </c>
      <c r="J488" s="495"/>
      <c r="K488" s="498"/>
      <c r="L488" s="453"/>
      <c r="M488" s="744"/>
      <c r="N488" s="576"/>
      <c r="O488" s="308"/>
      <c r="P488" s="82" t="s">
        <v>229</v>
      </c>
      <c r="Q488" s="77" t="s">
        <v>85</v>
      </c>
      <c r="R488" s="82">
        <f>+IFERROR(VLOOKUP(Q488,[21]DATOS!$E$2:$F$17,2,FALSE),"")</f>
        <v>15</v>
      </c>
      <c r="S488" s="546"/>
      <c r="T488" s="546"/>
      <c r="U488" s="546"/>
      <c r="V488" s="546"/>
      <c r="W488" s="546"/>
      <c r="X488" s="546"/>
      <c r="Y488" s="453"/>
      <c r="Z488" s="546"/>
      <c r="AA488" s="453"/>
      <c r="AB488" s="643"/>
      <c r="AC488" s="488"/>
      <c r="AD488" s="488"/>
      <c r="AE488" s="712"/>
      <c r="AF488" s="453"/>
      <c r="AG488" s="453"/>
      <c r="AH488" s="453"/>
      <c r="AI488" s="483"/>
      <c r="AJ488" s="596"/>
      <c r="AK488" s="459"/>
      <c r="AL488" s="459"/>
      <c r="AM488" s="761"/>
      <c r="AN488" s="765"/>
    </row>
    <row r="489" spans="1:40" ht="17" thickBot="1">
      <c r="A489" s="316"/>
      <c r="B489" s="486"/>
      <c r="C489" s="453"/>
      <c r="D489" s="305"/>
      <c r="E489" s="576"/>
      <c r="F489" s="305"/>
      <c r="G489" s="576"/>
      <c r="H489" s="466"/>
      <c r="I489" s="167" t="s">
        <v>68</v>
      </c>
      <c r="J489" s="495"/>
      <c r="K489" s="498"/>
      <c r="L489" s="453"/>
      <c r="M489" s="744"/>
      <c r="N489" s="576"/>
      <c r="O489" s="308"/>
      <c r="P489" s="82" t="s">
        <v>228</v>
      </c>
      <c r="Q489" s="77" t="s">
        <v>98</v>
      </c>
      <c r="R489" s="82">
        <f>+IFERROR(VLOOKUP(Q489,[21]DATOS!$E$2:$F$17,2,FALSE),"")</f>
        <v>15</v>
      </c>
      <c r="S489" s="546"/>
      <c r="T489" s="546"/>
      <c r="U489" s="546"/>
      <c r="V489" s="546"/>
      <c r="W489" s="546"/>
      <c r="X489" s="546"/>
      <c r="Y489" s="453"/>
      <c r="Z489" s="546"/>
      <c r="AA489" s="453"/>
      <c r="AB489" s="643"/>
      <c r="AC489" s="488"/>
      <c r="AD489" s="488"/>
      <c r="AE489" s="712"/>
      <c r="AF489" s="453"/>
      <c r="AG489" s="453"/>
      <c r="AH489" s="453"/>
      <c r="AI489" s="483"/>
      <c r="AJ489" s="596"/>
      <c r="AK489" s="459"/>
      <c r="AL489" s="459"/>
      <c r="AM489" s="761"/>
      <c r="AN489" s="765"/>
    </row>
    <row r="490" spans="1:40" ht="17" thickBot="1">
      <c r="A490" s="316"/>
      <c r="B490" s="486"/>
      <c r="C490" s="453"/>
      <c r="D490" s="305"/>
      <c r="E490" s="576"/>
      <c r="F490" s="305"/>
      <c r="G490" s="576"/>
      <c r="H490" s="600" t="s">
        <v>227</v>
      </c>
      <c r="I490" s="167" t="s">
        <v>68</v>
      </c>
      <c r="J490" s="495"/>
      <c r="K490" s="498"/>
      <c r="L490" s="453"/>
      <c r="M490" s="744"/>
      <c r="N490" s="576"/>
      <c r="O490" s="308"/>
      <c r="P490" s="82" t="s">
        <v>226</v>
      </c>
      <c r="Q490" s="82" t="s">
        <v>87</v>
      </c>
      <c r="R490" s="82">
        <f>+IFERROR(VLOOKUP(Q490,[21]DATOS!$E$2:$F$17,2,FALSE),"")</f>
        <v>10</v>
      </c>
      <c r="S490" s="546"/>
      <c r="T490" s="546"/>
      <c r="U490" s="546"/>
      <c r="V490" s="546"/>
      <c r="W490" s="546"/>
      <c r="X490" s="546"/>
      <c r="Y490" s="453"/>
      <c r="Z490" s="546"/>
      <c r="AA490" s="453"/>
      <c r="AB490" s="643"/>
      <c r="AC490" s="488"/>
      <c r="AD490" s="488"/>
      <c r="AE490" s="712"/>
      <c r="AF490" s="453"/>
      <c r="AG490" s="453"/>
      <c r="AH490" s="453"/>
      <c r="AI490" s="483"/>
      <c r="AJ490" s="597"/>
      <c r="AK490" s="460"/>
      <c r="AL490" s="460"/>
      <c r="AM490" s="915"/>
      <c r="AN490" s="765"/>
    </row>
    <row r="491" spans="1:40" ht="17" thickBot="1">
      <c r="A491" s="316"/>
      <c r="B491" s="486"/>
      <c r="C491" s="453"/>
      <c r="D491" s="305"/>
      <c r="E491" s="576"/>
      <c r="F491" s="305"/>
      <c r="G491" s="576"/>
      <c r="H491" s="601"/>
      <c r="I491" s="167" t="s">
        <v>68</v>
      </c>
      <c r="J491" s="495"/>
      <c r="K491" s="498"/>
      <c r="L491" s="453"/>
      <c r="M491" s="744"/>
      <c r="N491" s="576"/>
      <c r="O491" s="308"/>
      <c r="P491" s="310"/>
      <c r="Q491" s="310"/>
      <c r="R491" s="310"/>
      <c r="S491" s="546"/>
      <c r="T491" s="546"/>
      <c r="U491" s="546"/>
      <c r="V491" s="546"/>
      <c r="W491" s="546"/>
      <c r="X491" s="546"/>
      <c r="Y491" s="453"/>
      <c r="Z491" s="546"/>
      <c r="AA491" s="453"/>
      <c r="AB491" s="643"/>
      <c r="AC491" s="488"/>
      <c r="AD491" s="488"/>
      <c r="AE491" s="712"/>
      <c r="AF491" s="453"/>
      <c r="AG491" s="453"/>
      <c r="AH491" s="453"/>
      <c r="AI491" s="558"/>
      <c r="AJ491" s="757" t="s">
        <v>275</v>
      </c>
      <c r="AK491" s="639" t="s">
        <v>258</v>
      </c>
      <c r="AL491" s="639" t="s">
        <v>257</v>
      </c>
      <c r="AM491" s="760" t="s">
        <v>274</v>
      </c>
      <c r="AN491" s="765"/>
    </row>
    <row r="492" spans="1:40" ht="17" thickBot="1">
      <c r="A492" s="316"/>
      <c r="B492" s="486"/>
      <c r="C492" s="453"/>
      <c r="D492" s="305"/>
      <c r="E492" s="576"/>
      <c r="F492" s="305"/>
      <c r="G492" s="576"/>
      <c r="H492" s="466" t="s">
        <v>225</v>
      </c>
      <c r="I492" s="167" t="s">
        <v>68</v>
      </c>
      <c r="J492" s="495"/>
      <c r="K492" s="498"/>
      <c r="L492" s="453"/>
      <c r="M492" s="744"/>
      <c r="N492" s="576"/>
      <c r="O492" s="308"/>
      <c r="P492" s="310"/>
      <c r="Q492" s="310"/>
      <c r="R492" s="310"/>
      <c r="S492" s="546"/>
      <c r="T492" s="546"/>
      <c r="U492" s="546"/>
      <c r="V492" s="546"/>
      <c r="W492" s="546"/>
      <c r="X492" s="546"/>
      <c r="Y492" s="453"/>
      <c r="Z492" s="546"/>
      <c r="AA492" s="453"/>
      <c r="AB492" s="643"/>
      <c r="AC492" s="488"/>
      <c r="AD492" s="488"/>
      <c r="AE492" s="712"/>
      <c r="AF492" s="453"/>
      <c r="AG492" s="453"/>
      <c r="AH492" s="453"/>
      <c r="AI492" s="558"/>
      <c r="AJ492" s="758"/>
      <c r="AK492" s="640"/>
      <c r="AL492" s="640"/>
      <c r="AM492" s="761"/>
      <c r="AN492" s="765"/>
    </row>
    <row r="493" spans="1:40" ht="17" thickBot="1">
      <c r="A493" s="316"/>
      <c r="B493" s="486"/>
      <c r="C493" s="453"/>
      <c r="D493" s="305"/>
      <c r="E493" s="576"/>
      <c r="F493" s="305"/>
      <c r="G493" s="576"/>
      <c r="H493" s="466"/>
      <c r="I493" s="167" t="s">
        <v>68</v>
      </c>
      <c r="J493" s="495"/>
      <c r="K493" s="498"/>
      <c r="L493" s="453"/>
      <c r="M493" s="744"/>
      <c r="N493" s="576"/>
      <c r="O493" s="308"/>
      <c r="P493" s="310"/>
      <c r="Q493" s="310"/>
      <c r="R493" s="310"/>
      <c r="S493" s="546"/>
      <c r="T493" s="546"/>
      <c r="U493" s="546"/>
      <c r="V493" s="546"/>
      <c r="W493" s="546"/>
      <c r="X493" s="546"/>
      <c r="Y493" s="453"/>
      <c r="Z493" s="546"/>
      <c r="AA493" s="453"/>
      <c r="AB493" s="643"/>
      <c r="AC493" s="488"/>
      <c r="AD493" s="488"/>
      <c r="AE493" s="712"/>
      <c r="AF493" s="453"/>
      <c r="AG493" s="453"/>
      <c r="AH493" s="453"/>
      <c r="AI493" s="558"/>
      <c r="AJ493" s="758"/>
      <c r="AK493" s="640"/>
      <c r="AL493" s="640"/>
      <c r="AM493" s="761"/>
      <c r="AN493" s="765"/>
    </row>
    <row r="494" spans="1:40" ht="17" thickBot="1">
      <c r="A494" s="316"/>
      <c r="B494" s="486"/>
      <c r="C494" s="453"/>
      <c r="D494" s="305"/>
      <c r="E494" s="576"/>
      <c r="F494" s="305"/>
      <c r="G494" s="576"/>
      <c r="H494" s="466" t="s">
        <v>224</v>
      </c>
      <c r="I494" s="167" t="s">
        <v>68</v>
      </c>
      <c r="J494" s="495"/>
      <c r="K494" s="498"/>
      <c r="L494" s="453"/>
      <c r="M494" s="744"/>
      <c r="N494" s="576"/>
      <c r="O494" s="308"/>
      <c r="P494" s="310"/>
      <c r="Q494" s="310"/>
      <c r="R494" s="310"/>
      <c r="S494" s="546"/>
      <c r="T494" s="546"/>
      <c r="U494" s="546"/>
      <c r="V494" s="546"/>
      <c r="W494" s="546"/>
      <c r="X494" s="546"/>
      <c r="Y494" s="453"/>
      <c r="Z494" s="546"/>
      <c r="AA494" s="453"/>
      <c r="AB494" s="643"/>
      <c r="AC494" s="488"/>
      <c r="AD494" s="488"/>
      <c r="AE494" s="712"/>
      <c r="AF494" s="453"/>
      <c r="AG494" s="453"/>
      <c r="AH494" s="453"/>
      <c r="AI494" s="558"/>
      <c r="AJ494" s="758"/>
      <c r="AK494" s="640"/>
      <c r="AL494" s="640"/>
      <c r="AM494" s="761"/>
      <c r="AN494" s="765"/>
    </row>
    <row r="495" spans="1:40" ht="17" thickBot="1">
      <c r="A495" s="316"/>
      <c r="B495" s="486"/>
      <c r="C495" s="453"/>
      <c r="D495" s="305"/>
      <c r="E495" s="576"/>
      <c r="F495" s="305"/>
      <c r="G495" s="576"/>
      <c r="H495" s="466"/>
      <c r="I495" s="167" t="s">
        <v>68</v>
      </c>
      <c r="J495" s="495"/>
      <c r="K495" s="498"/>
      <c r="L495" s="453"/>
      <c r="M495" s="744"/>
      <c r="N495" s="576"/>
      <c r="O495" s="308"/>
      <c r="P495" s="310"/>
      <c r="Q495" s="310"/>
      <c r="R495" s="310"/>
      <c r="S495" s="546"/>
      <c r="T495" s="546"/>
      <c r="U495" s="546"/>
      <c r="V495" s="546"/>
      <c r="W495" s="546"/>
      <c r="X495" s="546"/>
      <c r="Y495" s="453"/>
      <c r="Z495" s="546"/>
      <c r="AA495" s="453"/>
      <c r="AB495" s="643"/>
      <c r="AC495" s="488"/>
      <c r="AD495" s="488"/>
      <c r="AE495" s="712"/>
      <c r="AF495" s="453"/>
      <c r="AG495" s="453"/>
      <c r="AH495" s="453"/>
      <c r="AI495" s="558"/>
      <c r="AJ495" s="758"/>
      <c r="AK495" s="640"/>
      <c r="AL495" s="640"/>
      <c r="AM495" s="761"/>
      <c r="AN495" s="765"/>
    </row>
    <row r="496" spans="1:40" ht="17" thickBot="1">
      <c r="A496" s="316"/>
      <c r="B496" s="486"/>
      <c r="C496" s="453"/>
      <c r="D496" s="305"/>
      <c r="E496" s="576"/>
      <c r="F496" s="305"/>
      <c r="G496" s="576"/>
      <c r="H496" s="466" t="s">
        <v>223</v>
      </c>
      <c r="I496" s="167" t="s">
        <v>68</v>
      </c>
      <c r="J496" s="495"/>
      <c r="K496" s="498"/>
      <c r="L496" s="453"/>
      <c r="M496" s="744"/>
      <c r="N496" s="576"/>
      <c r="O496" s="308"/>
      <c r="P496" s="310"/>
      <c r="Q496" s="310"/>
      <c r="R496" s="310"/>
      <c r="S496" s="546"/>
      <c r="T496" s="546"/>
      <c r="U496" s="546"/>
      <c r="V496" s="546"/>
      <c r="W496" s="546"/>
      <c r="X496" s="546"/>
      <c r="Y496" s="453"/>
      <c r="Z496" s="546"/>
      <c r="AA496" s="453"/>
      <c r="AB496" s="643"/>
      <c r="AC496" s="488"/>
      <c r="AD496" s="488"/>
      <c r="AE496" s="712"/>
      <c r="AF496" s="453"/>
      <c r="AG496" s="453"/>
      <c r="AH496" s="453"/>
      <c r="AI496" s="558"/>
      <c r="AJ496" s="758"/>
      <c r="AK496" s="640"/>
      <c r="AL496" s="640"/>
      <c r="AM496" s="761"/>
      <c r="AN496" s="765"/>
    </row>
    <row r="497" spans="1:40" ht="17" thickBot="1">
      <c r="A497" s="316"/>
      <c r="B497" s="486"/>
      <c r="C497" s="453"/>
      <c r="D497" s="305"/>
      <c r="E497" s="576"/>
      <c r="F497" s="305"/>
      <c r="G497" s="576"/>
      <c r="H497" s="466"/>
      <c r="I497" s="167" t="s">
        <v>68</v>
      </c>
      <c r="J497" s="495"/>
      <c r="K497" s="498"/>
      <c r="L497" s="453"/>
      <c r="M497" s="744"/>
      <c r="N497" s="576"/>
      <c r="O497" s="308"/>
      <c r="P497" s="310"/>
      <c r="Q497" s="310"/>
      <c r="R497" s="310"/>
      <c r="S497" s="546"/>
      <c r="T497" s="546"/>
      <c r="U497" s="546"/>
      <c r="V497" s="546"/>
      <c r="W497" s="546"/>
      <c r="X497" s="546"/>
      <c r="Y497" s="453"/>
      <c r="Z497" s="546"/>
      <c r="AA497" s="453"/>
      <c r="AB497" s="643"/>
      <c r="AC497" s="488"/>
      <c r="AD497" s="488"/>
      <c r="AE497" s="712"/>
      <c r="AF497" s="453"/>
      <c r="AG497" s="453"/>
      <c r="AH497" s="453"/>
      <c r="AI497" s="558"/>
      <c r="AJ497" s="758"/>
      <c r="AK497" s="640"/>
      <c r="AL497" s="640"/>
      <c r="AM497" s="761"/>
      <c r="AN497" s="765"/>
    </row>
    <row r="498" spans="1:40" ht="17" thickBot="1">
      <c r="A498" s="316"/>
      <c r="B498" s="486"/>
      <c r="C498" s="453"/>
      <c r="D498" s="305"/>
      <c r="E498" s="576"/>
      <c r="F498" s="305"/>
      <c r="G498" s="576"/>
      <c r="H498" s="600" t="s">
        <v>222</v>
      </c>
      <c r="I498" s="167" t="s">
        <v>68</v>
      </c>
      <c r="J498" s="495"/>
      <c r="K498" s="498"/>
      <c r="L498" s="453"/>
      <c r="M498" s="744"/>
      <c r="N498" s="576"/>
      <c r="O498" s="308"/>
      <c r="P498" s="310"/>
      <c r="Q498" s="310"/>
      <c r="R498" s="310"/>
      <c r="S498" s="546"/>
      <c r="T498" s="546"/>
      <c r="U498" s="546"/>
      <c r="V498" s="546"/>
      <c r="W498" s="546"/>
      <c r="X498" s="546"/>
      <c r="Y498" s="453"/>
      <c r="Z498" s="546"/>
      <c r="AA498" s="453"/>
      <c r="AB498" s="643"/>
      <c r="AC498" s="488"/>
      <c r="AD498" s="488"/>
      <c r="AE498" s="712"/>
      <c r="AF498" s="453"/>
      <c r="AG498" s="453"/>
      <c r="AH498" s="453"/>
      <c r="AI498" s="558"/>
      <c r="AJ498" s="758"/>
      <c r="AK498" s="640"/>
      <c r="AL498" s="640"/>
      <c r="AM498" s="761"/>
      <c r="AN498" s="765"/>
    </row>
    <row r="499" spans="1:40" ht="17" thickBot="1">
      <c r="A499" s="316"/>
      <c r="B499" s="486"/>
      <c r="C499" s="453"/>
      <c r="D499" s="305"/>
      <c r="E499" s="576"/>
      <c r="F499" s="305"/>
      <c r="G499" s="576"/>
      <c r="H499" s="601"/>
      <c r="I499" s="167" t="s">
        <v>68</v>
      </c>
      <c r="J499" s="495"/>
      <c r="K499" s="498"/>
      <c r="L499" s="453"/>
      <c r="M499" s="744"/>
      <c r="N499" s="576"/>
      <c r="O499" s="308"/>
      <c r="P499" s="310"/>
      <c r="Q499" s="310"/>
      <c r="R499" s="310"/>
      <c r="S499" s="546"/>
      <c r="T499" s="546"/>
      <c r="U499" s="546"/>
      <c r="V499" s="546"/>
      <c r="W499" s="546"/>
      <c r="X499" s="546"/>
      <c r="Y499" s="453"/>
      <c r="Z499" s="546"/>
      <c r="AA499" s="453"/>
      <c r="AB499" s="643"/>
      <c r="AC499" s="488"/>
      <c r="AD499" s="488"/>
      <c r="AE499" s="712"/>
      <c r="AF499" s="453"/>
      <c r="AG499" s="453"/>
      <c r="AH499" s="453"/>
      <c r="AI499" s="558"/>
      <c r="AJ499" s="758"/>
      <c r="AK499" s="640"/>
      <c r="AL499" s="640"/>
      <c r="AM499" s="761"/>
      <c r="AN499" s="765"/>
    </row>
    <row r="500" spans="1:40" ht="17" thickBot="1">
      <c r="A500" s="316"/>
      <c r="B500" s="486"/>
      <c r="C500" s="453"/>
      <c r="D500" s="305"/>
      <c r="E500" s="576"/>
      <c r="F500" s="305"/>
      <c r="G500" s="576"/>
      <c r="H500" s="622" t="s">
        <v>221</v>
      </c>
      <c r="I500" s="167" t="s">
        <v>68</v>
      </c>
      <c r="J500" s="495"/>
      <c r="K500" s="498"/>
      <c r="L500" s="453"/>
      <c r="M500" s="744"/>
      <c r="N500" s="576"/>
      <c r="O500" s="308"/>
      <c r="P500" s="310"/>
      <c r="Q500" s="310"/>
      <c r="R500" s="310"/>
      <c r="S500" s="546"/>
      <c r="T500" s="546"/>
      <c r="U500" s="546"/>
      <c r="V500" s="546"/>
      <c r="W500" s="546"/>
      <c r="X500" s="546"/>
      <c r="Y500" s="453"/>
      <c r="Z500" s="546"/>
      <c r="AA500" s="453"/>
      <c r="AB500" s="643"/>
      <c r="AC500" s="488"/>
      <c r="AD500" s="488"/>
      <c r="AE500" s="712"/>
      <c r="AF500" s="453"/>
      <c r="AG500" s="453"/>
      <c r="AH500" s="453"/>
      <c r="AI500" s="558"/>
      <c r="AJ500" s="758"/>
      <c r="AK500" s="640"/>
      <c r="AL500" s="640"/>
      <c r="AM500" s="761"/>
      <c r="AN500" s="765"/>
    </row>
    <row r="501" spans="1:40" ht="17" thickBot="1">
      <c r="A501" s="317"/>
      <c r="B501" s="732"/>
      <c r="C501" s="500"/>
      <c r="D501" s="306"/>
      <c r="E501" s="577"/>
      <c r="F501" s="306"/>
      <c r="G501" s="577"/>
      <c r="H501" s="623"/>
      <c r="I501" s="167" t="s">
        <v>68</v>
      </c>
      <c r="J501" s="603"/>
      <c r="K501" s="605"/>
      <c r="L501" s="453"/>
      <c r="M501" s="745"/>
      <c r="N501" s="577"/>
      <c r="O501" s="308"/>
      <c r="P501" s="310"/>
      <c r="Q501" s="310"/>
      <c r="R501" s="310"/>
      <c r="S501" s="589"/>
      <c r="T501" s="589"/>
      <c r="U501" s="589"/>
      <c r="V501" s="589"/>
      <c r="W501" s="589"/>
      <c r="X501" s="589"/>
      <c r="Y501" s="500"/>
      <c r="Z501" s="589"/>
      <c r="AA501" s="500"/>
      <c r="AB501" s="644"/>
      <c r="AC501" s="488"/>
      <c r="AD501" s="488"/>
      <c r="AE501" s="713"/>
      <c r="AF501" s="500"/>
      <c r="AG501" s="500"/>
      <c r="AH501" s="453"/>
      <c r="AI501" s="559"/>
      <c r="AJ501" s="759"/>
      <c r="AK501" s="641"/>
      <c r="AL501" s="641"/>
      <c r="AM501" s="762"/>
      <c r="AN501" s="910"/>
    </row>
    <row r="502" spans="1:40" ht="15" customHeight="1" thickBot="1">
      <c r="A502" s="310">
        <v>18</v>
      </c>
      <c r="B502" s="916" t="s">
        <v>575</v>
      </c>
      <c r="C502" s="502" t="s">
        <v>273</v>
      </c>
      <c r="D502" s="308" t="s">
        <v>32</v>
      </c>
      <c r="E502" s="507" t="s">
        <v>272</v>
      </c>
      <c r="F502" s="308" t="s">
        <v>271</v>
      </c>
      <c r="G502" s="308" t="s">
        <v>100</v>
      </c>
      <c r="H502" s="85" t="s">
        <v>252</v>
      </c>
      <c r="I502" s="167" t="s">
        <v>68</v>
      </c>
      <c r="J502" s="602">
        <f>COUNTIF(I502:I527,[3]DATOS!$D$24)</f>
        <v>26</v>
      </c>
      <c r="K502" s="302" t="str">
        <f>+IF(AND(J502&lt;6,J502&gt;0),"Moderado",IF(AND(J502&lt;12,J502&gt;5),"Mayor",IF(AND(J502&lt;20,J502&gt;11),"Catastrófico","Responda las Preguntas de Impacto")))</f>
        <v>Responda las Preguntas de Impacto</v>
      </c>
      <c r="L502" s="452"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564"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28" t="s">
        <v>270</v>
      </c>
      <c r="O502" s="308" t="s">
        <v>65</v>
      </c>
      <c r="P502" s="88" t="s">
        <v>237</v>
      </c>
      <c r="Q502" s="77" t="s">
        <v>76</v>
      </c>
      <c r="R502" s="87">
        <f>+IFERROR(VLOOKUP(Q502,[22]DATOS!$E$2:$F$17,2,FALSE),"")</f>
        <v>15</v>
      </c>
      <c r="S502" s="310">
        <f>SUM(R502:R509)</f>
        <v>100</v>
      </c>
      <c r="T502" s="310" t="str">
        <f>+IF(AND(S502&lt;=100,S502&gt;=96),"Fuerte",IF(AND(S502&lt;=95,S502&gt;=86),"Moderado",IF(AND(S502&lt;=85,J502&gt;=0),"Débil"," ")))</f>
        <v>Fuerte</v>
      </c>
      <c r="U502" s="310" t="s">
        <v>90</v>
      </c>
      <c r="V502" s="310"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10">
        <f>IF(V502="Fuerte",100,IF(V502="Moderado",50,IF(V502="Débil",0)))</f>
        <v>100</v>
      </c>
      <c r="X502" s="588">
        <f>AVERAGE(W502:W523)</f>
        <v>100</v>
      </c>
      <c r="Y502" s="590" t="s">
        <v>265</v>
      </c>
      <c r="Z502" s="588" t="s">
        <v>249</v>
      </c>
      <c r="AA502" s="726" t="s">
        <v>269</v>
      </c>
      <c r="AB502" s="726" t="str">
        <f>+IF(X502=100,"Fuerte",IF(AND(X502&lt;=99,X502&gt;=50),"Moderado",IF(X502&lt;50,"Débil"," ")))</f>
        <v>Fuerte</v>
      </c>
      <c r="AC502" s="726" t="s">
        <v>95</v>
      </c>
      <c r="AD502" s="726" t="s">
        <v>95</v>
      </c>
      <c r="AE502" s="590"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0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590" t="str">
        <f>K502</f>
        <v>Responda las Preguntas de Impacto</v>
      </c>
      <c r="AH502" s="452"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564"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595" t="s">
        <v>514</v>
      </c>
      <c r="AK502" s="458">
        <v>43497</v>
      </c>
      <c r="AL502" s="458">
        <v>43830</v>
      </c>
      <c r="AM502" s="595" t="s">
        <v>262</v>
      </c>
      <c r="AN502" s="775" t="s">
        <v>268</v>
      </c>
    </row>
    <row r="503" spans="1:40" ht="17" thickBot="1">
      <c r="A503" s="310"/>
      <c r="B503" s="486"/>
      <c r="C503" s="502"/>
      <c r="D503" s="308"/>
      <c r="E503" s="508"/>
      <c r="F503" s="308"/>
      <c r="G503" s="308"/>
      <c r="H503" s="85" t="s">
        <v>245</v>
      </c>
      <c r="I503" s="167" t="s">
        <v>68</v>
      </c>
      <c r="J503" s="495"/>
      <c r="K503" s="302"/>
      <c r="L503" s="453"/>
      <c r="M503" s="483"/>
      <c r="N503" s="328"/>
      <c r="O503" s="308"/>
      <c r="P503" s="88" t="s">
        <v>235</v>
      </c>
      <c r="Q503" s="77" t="s">
        <v>78</v>
      </c>
      <c r="R503" s="87">
        <f>+IFERROR(VLOOKUP(Q503,[22]DATOS!$E$2:$F$17,2,FALSE),"")</f>
        <v>15</v>
      </c>
      <c r="S503" s="310"/>
      <c r="T503" s="310"/>
      <c r="U503" s="310"/>
      <c r="V503" s="310"/>
      <c r="W503" s="310"/>
      <c r="X503" s="546"/>
      <c r="Y503" s="453"/>
      <c r="Z503" s="546"/>
      <c r="AA503" s="505"/>
      <c r="AB503" s="505"/>
      <c r="AC503" s="505"/>
      <c r="AD503" s="505"/>
      <c r="AE503" s="453"/>
      <c r="AF503" s="308"/>
      <c r="AG503" s="453"/>
      <c r="AH503" s="453"/>
      <c r="AI503" s="483"/>
      <c r="AJ503" s="596"/>
      <c r="AK503" s="459"/>
      <c r="AL503" s="459"/>
      <c r="AM503" s="596"/>
      <c r="AN503" s="558"/>
    </row>
    <row r="504" spans="1:40" ht="17" thickBot="1">
      <c r="A504" s="310"/>
      <c r="B504" s="486"/>
      <c r="C504" s="502"/>
      <c r="D504" s="308"/>
      <c r="E504" s="508"/>
      <c r="F504" s="308"/>
      <c r="G504" s="308"/>
      <c r="H504" s="85" t="s">
        <v>244</v>
      </c>
      <c r="I504" s="167" t="s">
        <v>68</v>
      </c>
      <c r="J504" s="495"/>
      <c r="K504" s="302"/>
      <c r="L504" s="453"/>
      <c r="M504" s="483"/>
      <c r="N504" s="328"/>
      <c r="O504" s="308"/>
      <c r="P504" s="88" t="s">
        <v>233</v>
      </c>
      <c r="Q504" s="77" t="s">
        <v>80</v>
      </c>
      <c r="R504" s="87">
        <f>+IFERROR(VLOOKUP(Q504,[22]DATOS!$E$2:$F$17,2,FALSE),"")</f>
        <v>15</v>
      </c>
      <c r="S504" s="310"/>
      <c r="T504" s="310"/>
      <c r="U504" s="310"/>
      <c r="V504" s="310"/>
      <c r="W504" s="310"/>
      <c r="X504" s="546"/>
      <c r="Y504" s="453"/>
      <c r="Z504" s="546"/>
      <c r="AA504" s="505"/>
      <c r="AB504" s="505"/>
      <c r="AC504" s="505"/>
      <c r="AD504" s="505"/>
      <c r="AE504" s="453"/>
      <c r="AF504" s="308"/>
      <c r="AG504" s="453"/>
      <c r="AH504" s="453"/>
      <c r="AI504" s="483"/>
      <c r="AJ504" s="596"/>
      <c r="AK504" s="459"/>
      <c r="AL504" s="459"/>
      <c r="AM504" s="596"/>
      <c r="AN504" s="558"/>
    </row>
    <row r="505" spans="1:40" ht="17" thickBot="1">
      <c r="A505" s="310"/>
      <c r="B505" s="486"/>
      <c r="C505" s="502"/>
      <c r="D505" s="308"/>
      <c r="E505" s="508"/>
      <c r="F505" s="308"/>
      <c r="G505" s="308"/>
      <c r="H505" s="85" t="s">
        <v>243</v>
      </c>
      <c r="I505" s="167" t="s">
        <v>68</v>
      </c>
      <c r="J505" s="495"/>
      <c r="K505" s="302"/>
      <c r="L505" s="453"/>
      <c r="M505" s="483"/>
      <c r="N505" s="328"/>
      <c r="O505" s="308"/>
      <c r="P505" s="88" t="s">
        <v>231</v>
      </c>
      <c r="Q505" s="77" t="s">
        <v>82</v>
      </c>
      <c r="R505" s="87">
        <f>+IFERROR(VLOOKUP(Q505,[22]DATOS!$E$2:$F$17,2,FALSE),"")</f>
        <v>15</v>
      </c>
      <c r="S505" s="310"/>
      <c r="T505" s="310"/>
      <c r="U505" s="310"/>
      <c r="V505" s="310"/>
      <c r="W505" s="310"/>
      <c r="X505" s="546"/>
      <c r="Y505" s="453"/>
      <c r="Z505" s="546"/>
      <c r="AA505" s="505"/>
      <c r="AB505" s="505"/>
      <c r="AC505" s="505"/>
      <c r="AD505" s="505"/>
      <c r="AE505" s="453"/>
      <c r="AF505" s="308"/>
      <c r="AG505" s="453"/>
      <c r="AH505" s="453"/>
      <c r="AI505" s="483"/>
      <c r="AJ505" s="596"/>
      <c r="AK505" s="459"/>
      <c r="AL505" s="459"/>
      <c r="AM505" s="596"/>
      <c r="AN505" s="558"/>
    </row>
    <row r="506" spans="1:40" ht="17" thickBot="1">
      <c r="A506" s="310"/>
      <c r="B506" s="486"/>
      <c r="C506" s="502"/>
      <c r="D506" s="308"/>
      <c r="E506" s="508"/>
      <c r="F506" s="308"/>
      <c r="G506" s="308"/>
      <c r="H506" s="85" t="s">
        <v>242</v>
      </c>
      <c r="I506" s="167" t="s">
        <v>68</v>
      </c>
      <c r="J506" s="495"/>
      <c r="K506" s="302"/>
      <c r="L506" s="453"/>
      <c r="M506" s="483"/>
      <c r="N506" s="328"/>
      <c r="O506" s="308"/>
      <c r="P506" s="88" t="s">
        <v>229</v>
      </c>
      <c r="Q506" s="77" t="s">
        <v>85</v>
      </c>
      <c r="R506" s="87">
        <f>+IFERROR(VLOOKUP(Q506,[22]DATOS!$E$2:$F$17,2,FALSE),"")</f>
        <v>15</v>
      </c>
      <c r="S506" s="310"/>
      <c r="T506" s="310"/>
      <c r="U506" s="310"/>
      <c r="V506" s="310"/>
      <c r="W506" s="310"/>
      <c r="X506" s="546"/>
      <c r="Y506" s="453"/>
      <c r="Z506" s="546"/>
      <c r="AA506" s="505"/>
      <c r="AB506" s="505"/>
      <c r="AC506" s="505"/>
      <c r="AD506" s="505"/>
      <c r="AE506" s="453"/>
      <c r="AF506" s="308"/>
      <c r="AG506" s="453"/>
      <c r="AH506" s="453"/>
      <c r="AI506" s="483"/>
      <c r="AJ506" s="596"/>
      <c r="AK506" s="459"/>
      <c r="AL506" s="459"/>
      <c r="AM506" s="596"/>
      <c r="AN506" s="558"/>
    </row>
    <row r="507" spans="1:40" ht="17" thickBot="1">
      <c r="A507" s="310"/>
      <c r="B507" s="486"/>
      <c r="C507" s="502"/>
      <c r="D507" s="308"/>
      <c r="E507" s="508"/>
      <c r="F507" s="308"/>
      <c r="G507" s="308"/>
      <c r="H507" s="85" t="s">
        <v>241</v>
      </c>
      <c r="I507" s="167" t="s">
        <v>68</v>
      </c>
      <c r="J507" s="495"/>
      <c r="K507" s="302"/>
      <c r="L507" s="453"/>
      <c r="M507" s="483"/>
      <c r="N507" s="328"/>
      <c r="O507" s="308"/>
      <c r="P507" s="88" t="s">
        <v>228</v>
      </c>
      <c r="Q507" s="77" t="s">
        <v>98</v>
      </c>
      <c r="R507" s="87">
        <f>+IFERROR(VLOOKUP(Q507,[22]DATOS!$E$2:$F$17,2,FALSE),"")</f>
        <v>15</v>
      </c>
      <c r="S507" s="310"/>
      <c r="T507" s="310"/>
      <c r="U507" s="310"/>
      <c r="V507" s="310"/>
      <c r="W507" s="310"/>
      <c r="X507" s="546"/>
      <c r="Y507" s="453"/>
      <c r="Z507" s="546"/>
      <c r="AA507" s="505"/>
      <c r="AB507" s="505"/>
      <c r="AC507" s="505"/>
      <c r="AD507" s="505"/>
      <c r="AE507" s="453"/>
      <c r="AF507" s="308"/>
      <c r="AG507" s="453"/>
      <c r="AH507" s="453"/>
      <c r="AI507" s="483"/>
      <c r="AJ507" s="596"/>
      <c r="AK507" s="459"/>
      <c r="AL507" s="459"/>
      <c r="AM507" s="596"/>
      <c r="AN507" s="558"/>
    </row>
    <row r="508" spans="1:40" ht="17" thickBot="1">
      <c r="A508" s="310"/>
      <c r="B508" s="486"/>
      <c r="C508" s="502"/>
      <c r="D508" s="308"/>
      <c r="E508" s="509"/>
      <c r="F508" s="308"/>
      <c r="G508" s="308"/>
      <c r="H508" s="85" t="s">
        <v>240</v>
      </c>
      <c r="I508" s="167" t="s">
        <v>68</v>
      </c>
      <c r="J508" s="495"/>
      <c r="K508" s="302"/>
      <c r="L508" s="453"/>
      <c r="M508" s="483"/>
      <c r="N508" s="328"/>
      <c r="O508" s="308"/>
      <c r="P508" s="88" t="s">
        <v>226</v>
      </c>
      <c r="Q508" s="82" t="s">
        <v>87</v>
      </c>
      <c r="R508" s="87">
        <f>+IFERROR(VLOOKUP(Q508,[22]DATOS!$E$2:$F$17,2,FALSE),"")</f>
        <v>10</v>
      </c>
      <c r="S508" s="310"/>
      <c r="T508" s="310"/>
      <c r="U508" s="310"/>
      <c r="V508" s="310"/>
      <c r="W508" s="310"/>
      <c r="X508" s="546"/>
      <c r="Y508" s="453"/>
      <c r="Z508" s="546"/>
      <c r="AA508" s="505"/>
      <c r="AB508" s="505"/>
      <c r="AC508" s="505"/>
      <c r="AD508" s="505"/>
      <c r="AE508" s="453"/>
      <c r="AF508" s="308"/>
      <c r="AG508" s="453"/>
      <c r="AH508" s="453"/>
      <c r="AI508" s="483"/>
      <c r="AJ508" s="596"/>
      <c r="AK508" s="459"/>
      <c r="AL508" s="459"/>
      <c r="AM508" s="596"/>
      <c r="AN508" s="558"/>
    </row>
    <row r="509" spans="1:40" ht="33" thickBot="1">
      <c r="A509" s="310"/>
      <c r="B509" s="486"/>
      <c r="C509" s="502"/>
      <c r="D509" s="308"/>
      <c r="E509" s="507" t="s">
        <v>267</v>
      </c>
      <c r="F509" s="308"/>
      <c r="G509" s="308"/>
      <c r="H509" s="85" t="s">
        <v>239</v>
      </c>
      <c r="I509" s="167" t="s">
        <v>68</v>
      </c>
      <c r="J509" s="495"/>
      <c r="K509" s="302"/>
      <c r="L509" s="453"/>
      <c r="M509" s="483"/>
      <c r="N509" s="328"/>
      <c r="O509" s="308"/>
      <c r="P509" s="925"/>
      <c r="Q509" s="925"/>
      <c r="R509" s="925"/>
      <c r="S509" s="310"/>
      <c r="T509" s="310"/>
      <c r="U509" s="310"/>
      <c r="V509" s="310"/>
      <c r="W509" s="310"/>
      <c r="X509" s="546"/>
      <c r="Y509" s="453"/>
      <c r="Z509" s="546"/>
      <c r="AA509" s="505"/>
      <c r="AB509" s="505"/>
      <c r="AC509" s="505"/>
      <c r="AD509" s="505"/>
      <c r="AE509" s="453"/>
      <c r="AF509" s="308"/>
      <c r="AG509" s="453"/>
      <c r="AH509" s="453"/>
      <c r="AI509" s="483"/>
      <c r="AJ509" s="596"/>
      <c r="AK509" s="459"/>
      <c r="AL509" s="459"/>
      <c r="AM509" s="596"/>
      <c r="AN509" s="558"/>
    </row>
    <row r="510" spans="1:40" ht="17" thickBot="1">
      <c r="A510" s="310"/>
      <c r="B510" s="486"/>
      <c r="C510" s="502"/>
      <c r="D510" s="308"/>
      <c r="E510" s="508"/>
      <c r="F510" s="308"/>
      <c r="G510" s="308"/>
      <c r="H510" s="85" t="s">
        <v>238</v>
      </c>
      <c r="I510" s="167" t="s">
        <v>68</v>
      </c>
      <c r="J510" s="495"/>
      <c r="K510" s="302"/>
      <c r="L510" s="453"/>
      <c r="M510" s="483"/>
      <c r="N510" s="328"/>
      <c r="O510" s="308"/>
      <c r="P510" s="338"/>
      <c r="Q510" s="338"/>
      <c r="R510" s="338"/>
      <c r="S510" s="310"/>
      <c r="T510" s="310"/>
      <c r="U510" s="310"/>
      <c r="V510" s="310"/>
      <c r="W510" s="310"/>
      <c r="X510" s="546"/>
      <c r="Y510" s="453"/>
      <c r="Z510" s="546"/>
      <c r="AA510" s="505"/>
      <c r="AB510" s="505"/>
      <c r="AC510" s="505"/>
      <c r="AD510" s="505"/>
      <c r="AE510" s="453"/>
      <c r="AF510" s="308"/>
      <c r="AG510" s="453"/>
      <c r="AH510" s="453"/>
      <c r="AI510" s="483"/>
      <c r="AJ510" s="596"/>
      <c r="AK510" s="459"/>
      <c r="AL510" s="459"/>
      <c r="AM510" s="596"/>
      <c r="AN510" s="558"/>
    </row>
    <row r="511" spans="1:40" ht="17" thickBot="1">
      <c r="A511" s="310"/>
      <c r="B511" s="486"/>
      <c r="C511" s="502"/>
      <c r="D511" s="308"/>
      <c r="E511" s="508"/>
      <c r="F511" s="308"/>
      <c r="G511" s="308"/>
      <c r="H511" s="85" t="s">
        <v>236</v>
      </c>
      <c r="I511" s="167" t="s">
        <v>68</v>
      </c>
      <c r="J511" s="495"/>
      <c r="K511" s="302"/>
      <c r="L511" s="453"/>
      <c r="M511" s="483"/>
      <c r="N511" s="328"/>
      <c r="O511" s="308"/>
      <c r="P511" s="338"/>
      <c r="Q511" s="338"/>
      <c r="R511" s="338"/>
      <c r="S511" s="310"/>
      <c r="T511" s="310"/>
      <c r="U511" s="310"/>
      <c r="V511" s="310"/>
      <c r="W511" s="310"/>
      <c r="X511" s="546"/>
      <c r="Y511" s="453"/>
      <c r="Z511" s="546"/>
      <c r="AA511" s="505"/>
      <c r="AB511" s="505"/>
      <c r="AC511" s="505"/>
      <c r="AD511" s="505"/>
      <c r="AE511" s="453"/>
      <c r="AF511" s="308"/>
      <c r="AG511" s="453"/>
      <c r="AH511" s="453"/>
      <c r="AI511" s="483"/>
      <c r="AJ511" s="596"/>
      <c r="AK511" s="459"/>
      <c r="AL511" s="459"/>
      <c r="AM511" s="596"/>
      <c r="AN511" s="558"/>
    </row>
    <row r="512" spans="1:40" ht="17" thickBot="1">
      <c r="A512" s="310"/>
      <c r="B512" s="486"/>
      <c r="C512" s="502"/>
      <c r="D512" s="308"/>
      <c r="E512" s="508"/>
      <c r="F512" s="308"/>
      <c r="G512" s="308"/>
      <c r="H512" s="85" t="s">
        <v>234</v>
      </c>
      <c r="I512" s="167" t="s">
        <v>68</v>
      </c>
      <c r="J512" s="495"/>
      <c r="K512" s="302"/>
      <c r="L512" s="453"/>
      <c r="M512" s="483"/>
      <c r="N512" s="328"/>
      <c r="O512" s="308"/>
      <c r="P512" s="338"/>
      <c r="Q512" s="338"/>
      <c r="R512" s="338"/>
      <c r="S512" s="310"/>
      <c r="T512" s="310"/>
      <c r="U512" s="310"/>
      <c r="V512" s="310"/>
      <c r="W512" s="310"/>
      <c r="X512" s="546"/>
      <c r="Y512" s="453"/>
      <c r="Z512" s="546"/>
      <c r="AA512" s="505"/>
      <c r="AB512" s="505"/>
      <c r="AC512" s="505"/>
      <c r="AD512" s="505"/>
      <c r="AE512" s="453"/>
      <c r="AF512" s="308"/>
      <c r="AG512" s="453"/>
      <c r="AH512" s="453"/>
      <c r="AI512" s="483"/>
      <c r="AJ512" s="596"/>
      <c r="AK512" s="459"/>
      <c r="AL512" s="459"/>
      <c r="AM512" s="596"/>
      <c r="AN512" s="558"/>
    </row>
    <row r="513" spans="1:40" ht="17" thickBot="1">
      <c r="A513" s="310"/>
      <c r="B513" s="486"/>
      <c r="C513" s="502"/>
      <c r="D513" s="308"/>
      <c r="E513" s="508"/>
      <c r="F513" s="308"/>
      <c r="G513" s="308"/>
      <c r="H513" s="85" t="s">
        <v>232</v>
      </c>
      <c r="I513" s="167" t="s">
        <v>68</v>
      </c>
      <c r="J513" s="495"/>
      <c r="K513" s="302"/>
      <c r="L513" s="453"/>
      <c r="M513" s="483"/>
      <c r="N513" s="328"/>
      <c r="O513" s="308"/>
      <c r="P513" s="338"/>
      <c r="Q513" s="338"/>
      <c r="R513" s="338"/>
      <c r="S513" s="310"/>
      <c r="T513" s="310"/>
      <c r="U513" s="310"/>
      <c r="V513" s="310"/>
      <c r="W513" s="310"/>
      <c r="X513" s="546"/>
      <c r="Y513" s="453"/>
      <c r="Z513" s="546"/>
      <c r="AA513" s="505"/>
      <c r="AB513" s="505"/>
      <c r="AC513" s="505"/>
      <c r="AD513" s="505"/>
      <c r="AE513" s="453"/>
      <c r="AF513" s="308"/>
      <c r="AG513" s="453"/>
      <c r="AH513" s="453"/>
      <c r="AI513" s="483"/>
      <c r="AJ513" s="596"/>
      <c r="AK513" s="459"/>
      <c r="AL513" s="459"/>
      <c r="AM513" s="596"/>
      <c r="AN513" s="558"/>
    </row>
    <row r="514" spans="1:40" ht="17" thickBot="1">
      <c r="A514" s="310"/>
      <c r="B514" s="486"/>
      <c r="C514" s="502"/>
      <c r="D514" s="308"/>
      <c r="E514" s="508"/>
      <c r="F514" s="308"/>
      <c r="G514" s="308"/>
      <c r="H514" s="466" t="s">
        <v>230</v>
      </c>
      <c r="I514" s="167" t="s">
        <v>68</v>
      </c>
      <c r="J514" s="495"/>
      <c r="K514" s="302"/>
      <c r="L514" s="453"/>
      <c r="M514" s="483"/>
      <c r="N514" s="328"/>
      <c r="O514" s="308"/>
      <c r="P514" s="338"/>
      <c r="Q514" s="338"/>
      <c r="R514" s="338"/>
      <c r="S514" s="310"/>
      <c r="T514" s="310"/>
      <c r="U514" s="310"/>
      <c r="V514" s="310"/>
      <c r="W514" s="310"/>
      <c r="X514" s="546"/>
      <c r="Y514" s="453"/>
      <c r="Z514" s="546"/>
      <c r="AA514" s="505"/>
      <c r="AB514" s="505"/>
      <c r="AC514" s="505"/>
      <c r="AD514" s="505"/>
      <c r="AE514" s="453"/>
      <c r="AF514" s="308"/>
      <c r="AG514" s="453"/>
      <c r="AH514" s="453"/>
      <c r="AI514" s="483"/>
      <c r="AJ514" s="596"/>
      <c r="AK514" s="459"/>
      <c r="AL514" s="459"/>
      <c r="AM514" s="596"/>
      <c r="AN514" s="558"/>
    </row>
    <row r="515" spans="1:40" ht="17" thickBot="1">
      <c r="A515" s="310"/>
      <c r="B515" s="486"/>
      <c r="C515" s="502"/>
      <c r="D515" s="308"/>
      <c r="E515" s="508"/>
      <c r="F515" s="308"/>
      <c r="G515" s="308"/>
      <c r="H515" s="466"/>
      <c r="I515" s="167" t="s">
        <v>68</v>
      </c>
      <c r="J515" s="495"/>
      <c r="K515" s="302"/>
      <c r="L515" s="453"/>
      <c r="M515" s="483"/>
      <c r="N515" s="328"/>
      <c r="O515" s="308"/>
      <c r="P515" s="338"/>
      <c r="Q515" s="338"/>
      <c r="R515" s="338"/>
      <c r="S515" s="310"/>
      <c r="T515" s="310"/>
      <c r="U515" s="310"/>
      <c r="V515" s="310"/>
      <c r="W515" s="310"/>
      <c r="X515" s="546"/>
      <c r="Y515" s="453"/>
      <c r="Z515" s="546"/>
      <c r="AA515" s="505"/>
      <c r="AB515" s="505"/>
      <c r="AC515" s="505"/>
      <c r="AD515" s="505"/>
      <c r="AE515" s="453"/>
      <c r="AF515" s="308"/>
      <c r="AG515" s="453"/>
      <c r="AH515" s="453"/>
      <c r="AI515" s="483"/>
      <c r="AJ515" s="596"/>
      <c r="AK515" s="459"/>
      <c r="AL515" s="459"/>
      <c r="AM515" s="596"/>
      <c r="AN515" s="558"/>
    </row>
    <row r="516" spans="1:40" ht="17" thickBot="1">
      <c r="A516" s="310"/>
      <c r="B516" s="486"/>
      <c r="C516" s="502"/>
      <c r="D516" s="308"/>
      <c r="E516" s="508"/>
      <c r="F516" s="308"/>
      <c r="G516" s="308"/>
      <c r="H516" s="466" t="s">
        <v>227</v>
      </c>
      <c r="I516" s="167" t="s">
        <v>68</v>
      </c>
      <c r="J516" s="495"/>
      <c r="K516" s="302"/>
      <c r="L516" s="453"/>
      <c r="M516" s="483"/>
      <c r="N516" s="328"/>
      <c r="O516" s="308"/>
      <c r="P516" s="926"/>
      <c r="Q516" s="926"/>
      <c r="R516" s="926"/>
      <c r="S516" s="310"/>
      <c r="T516" s="310"/>
      <c r="U516" s="310"/>
      <c r="V516" s="310"/>
      <c r="W516" s="310"/>
      <c r="X516" s="546"/>
      <c r="Y516" s="454"/>
      <c r="Z516" s="547"/>
      <c r="AA516" s="774"/>
      <c r="AB516" s="505"/>
      <c r="AC516" s="505"/>
      <c r="AD516" s="505"/>
      <c r="AE516" s="453"/>
      <c r="AF516" s="308"/>
      <c r="AG516" s="453"/>
      <c r="AH516" s="453"/>
      <c r="AI516" s="483"/>
      <c r="AJ516" s="597"/>
      <c r="AK516" s="460"/>
      <c r="AL516" s="460"/>
      <c r="AM516" s="597"/>
      <c r="AN516" s="767"/>
    </row>
    <row r="517" spans="1:40" ht="17" thickBot="1">
      <c r="A517" s="310"/>
      <c r="B517" s="486"/>
      <c r="C517" s="502"/>
      <c r="D517" s="308"/>
      <c r="E517" s="509"/>
      <c r="F517" s="308"/>
      <c r="G517" s="308"/>
      <c r="H517" s="466"/>
      <c r="I517" s="167" t="s">
        <v>68</v>
      </c>
      <c r="J517" s="495"/>
      <c r="K517" s="302"/>
      <c r="L517" s="453"/>
      <c r="M517" s="483"/>
      <c r="N517" s="575" t="s">
        <v>266</v>
      </c>
      <c r="O517" s="590" t="s">
        <v>65</v>
      </c>
      <c r="P517" s="82" t="s">
        <v>237</v>
      </c>
      <c r="Q517" s="77" t="s">
        <v>76</v>
      </c>
      <c r="R517" s="82">
        <f>+IFERROR(VLOOKUP(Q517,[22]DATOS!$E$2:$F$17,2,FALSE),"")</f>
        <v>15</v>
      </c>
      <c r="S517" s="588">
        <f>SUM(R517:R523)</f>
        <v>100</v>
      </c>
      <c r="T517" s="588" t="str">
        <f>+IF(AND(S517&lt;=100,S517&gt;=96),"Fuerte",IF(AND(S517&lt;=95,S517&gt;=86),"Moderado",IF(AND(S517&lt;=85,J510&gt;=0),"Débil"," ")))</f>
        <v>Fuerte</v>
      </c>
      <c r="U517" s="588" t="s">
        <v>90</v>
      </c>
      <c r="V517" s="590"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588">
        <f>IF(V517="Fuerte",100,IF(V517="Moderado",50,IF(V517="Débil",0)))</f>
        <v>100</v>
      </c>
      <c r="X517" s="546"/>
      <c r="Y517" s="590" t="s">
        <v>265</v>
      </c>
      <c r="Z517" s="645" t="s">
        <v>264</v>
      </c>
      <c r="AA517" s="922" t="s">
        <v>263</v>
      </c>
      <c r="AB517" s="505"/>
      <c r="AC517" s="505"/>
      <c r="AD517" s="505"/>
      <c r="AE517" s="453"/>
      <c r="AF517" s="308"/>
      <c r="AG517" s="453"/>
      <c r="AH517" s="453"/>
      <c r="AI517" s="483"/>
      <c r="AJ517" s="595" t="s">
        <v>513</v>
      </c>
      <c r="AK517" s="458">
        <v>43497</v>
      </c>
      <c r="AL517" s="458">
        <v>43830</v>
      </c>
      <c r="AM517" s="590" t="s">
        <v>262</v>
      </c>
      <c r="AN517" s="775" t="s">
        <v>261</v>
      </c>
    </row>
    <row r="518" spans="1:40" ht="17" thickBot="1">
      <c r="A518" s="310"/>
      <c r="B518" s="486"/>
      <c r="C518" s="502"/>
      <c r="D518" s="308"/>
      <c r="E518" s="507" t="s">
        <v>260</v>
      </c>
      <c r="F518" s="308"/>
      <c r="G518" s="308"/>
      <c r="H518" s="466" t="s">
        <v>225</v>
      </c>
      <c r="I518" s="167" t="s">
        <v>68</v>
      </c>
      <c r="J518" s="495"/>
      <c r="K518" s="302"/>
      <c r="L518" s="453"/>
      <c r="M518" s="483"/>
      <c r="N518" s="576"/>
      <c r="O518" s="453"/>
      <c r="P518" s="82" t="s">
        <v>235</v>
      </c>
      <c r="Q518" s="77" t="s">
        <v>78</v>
      </c>
      <c r="R518" s="82">
        <f>+IFERROR(VLOOKUP(Q518,[22]DATOS!$E$2:$F$17,2,FALSE),"")</f>
        <v>15</v>
      </c>
      <c r="S518" s="546"/>
      <c r="T518" s="546"/>
      <c r="U518" s="546"/>
      <c r="V518" s="453"/>
      <c r="W518" s="546"/>
      <c r="X518" s="546"/>
      <c r="Y518" s="453"/>
      <c r="Z518" s="920"/>
      <c r="AA518" s="923"/>
      <c r="AB518" s="505"/>
      <c r="AC518" s="505"/>
      <c r="AD518" s="505"/>
      <c r="AE518" s="453"/>
      <c r="AF518" s="308"/>
      <c r="AG518" s="453"/>
      <c r="AH518" s="453"/>
      <c r="AI518" s="483"/>
      <c r="AJ518" s="596"/>
      <c r="AK518" s="459"/>
      <c r="AL518" s="459"/>
      <c r="AM518" s="453"/>
      <c r="AN518" s="558"/>
    </row>
    <row r="519" spans="1:40" ht="17" thickBot="1">
      <c r="A519" s="310"/>
      <c r="B519" s="486"/>
      <c r="C519" s="502"/>
      <c r="D519" s="308"/>
      <c r="E519" s="508"/>
      <c r="F519" s="308"/>
      <c r="G519" s="308"/>
      <c r="H519" s="466"/>
      <c r="I519" s="167" t="s">
        <v>68</v>
      </c>
      <c r="J519" s="495"/>
      <c r="K519" s="302"/>
      <c r="L519" s="453"/>
      <c r="M519" s="483"/>
      <c r="N519" s="576"/>
      <c r="O519" s="453"/>
      <c r="P519" s="82" t="s">
        <v>233</v>
      </c>
      <c r="Q519" s="77" t="s">
        <v>80</v>
      </c>
      <c r="R519" s="82">
        <f>+IFERROR(VLOOKUP(Q519,[22]DATOS!$E$2:$F$17,2,FALSE),"")</f>
        <v>15</v>
      </c>
      <c r="S519" s="546"/>
      <c r="T519" s="546"/>
      <c r="U519" s="546"/>
      <c r="V519" s="453"/>
      <c r="W519" s="546"/>
      <c r="X519" s="546"/>
      <c r="Y519" s="453"/>
      <c r="Z519" s="920"/>
      <c r="AA519" s="923"/>
      <c r="AB519" s="505"/>
      <c r="AC519" s="505"/>
      <c r="AD519" s="505"/>
      <c r="AE519" s="453"/>
      <c r="AF519" s="308"/>
      <c r="AG519" s="453"/>
      <c r="AH519" s="453"/>
      <c r="AI519" s="483"/>
      <c r="AJ519" s="596"/>
      <c r="AK519" s="459"/>
      <c r="AL519" s="459"/>
      <c r="AM519" s="453"/>
      <c r="AN519" s="558"/>
    </row>
    <row r="520" spans="1:40" ht="17" thickBot="1">
      <c r="A520" s="310"/>
      <c r="B520" s="486"/>
      <c r="C520" s="502"/>
      <c r="D520" s="308"/>
      <c r="E520" s="508"/>
      <c r="F520" s="308"/>
      <c r="G520" s="308"/>
      <c r="H520" s="466" t="s">
        <v>224</v>
      </c>
      <c r="I520" s="167" t="s">
        <v>68</v>
      </c>
      <c r="J520" s="495"/>
      <c r="K520" s="302"/>
      <c r="L520" s="453"/>
      <c r="M520" s="483"/>
      <c r="N520" s="576"/>
      <c r="O520" s="453"/>
      <c r="P520" s="82" t="s">
        <v>231</v>
      </c>
      <c r="Q520" s="77" t="s">
        <v>82</v>
      </c>
      <c r="R520" s="82">
        <f>+IFERROR(VLOOKUP(Q520,[22]DATOS!$E$2:$F$17,2,FALSE),"")</f>
        <v>15</v>
      </c>
      <c r="S520" s="546"/>
      <c r="T520" s="546"/>
      <c r="U520" s="546"/>
      <c r="V520" s="453"/>
      <c r="W520" s="546"/>
      <c r="X520" s="546"/>
      <c r="Y520" s="453"/>
      <c r="Z520" s="920"/>
      <c r="AA520" s="923"/>
      <c r="AB520" s="505"/>
      <c r="AC520" s="505"/>
      <c r="AD520" s="505"/>
      <c r="AE520" s="453"/>
      <c r="AF520" s="308"/>
      <c r="AG520" s="453"/>
      <c r="AH520" s="453"/>
      <c r="AI520" s="483"/>
      <c r="AJ520" s="596"/>
      <c r="AK520" s="459"/>
      <c r="AL520" s="459"/>
      <c r="AM520" s="453"/>
      <c r="AN520" s="558"/>
    </row>
    <row r="521" spans="1:40" ht="17" thickBot="1">
      <c r="A521" s="310"/>
      <c r="B521" s="486"/>
      <c r="C521" s="502"/>
      <c r="D521" s="308"/>
      <c r="E521" s="508"/>
      <c r="F521" s="308"/>
      <c r="G521" s="308"/>
      <c r="H521" s="466"/>
      <c r="I521" s="167" t="s">
        <v>68</v>
      </c>
      <c r="J521" s="495"/>
      <c r="K521" s="302"/>
      <c r="L521" s="453"/>
      <c r="M521" s="483"/>
      <c r="N521" s="576"/>
      <c r="O521" s="453"/>
      <c r="P521" s="82" t="s">
        <v>229</v>
      </c>
      <c r="Q521" s="77" t="s">
        <v>85</v>
      </c>
      <c r="R521" s="82">
        <f>+IFERROR(VLOOKUP(Q521,[22]DATOS!$E$2:$F$17,2,FALSE),"")</f>
        <v>15</v>
      </c>
      <c r="S521" s="546"/>
      <c r="T521" s="546"/>
      <c r="U521" s="546"/>
      <c r="V521" s="453"/>
      <c r="W521" s="546"/>
      <c r="X521" s="546"/>
      <c r="Y521" s="453"/>
      <c r="Z521" s="920"/>
      <c r="AA521" s="923"/>
      <c r="AB521" s="505"/>
      <c r="AC521" s="505"/>
      <c r="AD521" s="505"/>
      <c r="AE521" s="453"/>
      <c r="AF521" s="308"/>
      <c r="AG521" s="453"/>
      <c r="AH521" s="453"/>
      <c r="AI521" s="483"/>
      <c r="AJ521" s="596"/>
      <c r="AK521" s="459"/>
      <c r="AL521" s="459"/>
      <c r="AM521" s="453"/>
      <c r="AN521" s="558"/>
    </row>
    <row r="522" spans="1:40" ht="17" thickBot="1">
      <c r="A522" s="310"/>
      <c r="B522" s="486"/>
      <c r="C522" s="502"/>
      <c r="D522" s="308"/>
      <c r="E522" s="508"/>
      <c r="F522" s="308"/>
      <c r="G522" s="308"/>
      <c r="H522" s="466" t="s">
        <v>223</v>
      </c>
      <c r="I522" s="167" t="s">
        <v>68</v>
      </c>
      <c r="J522" s="495"/>
      <c r="K522" s="302"/>
      <c r="L522" s="453"/>
      <c r="M522" s="483"/>
      <c r="N522" s="576"/>
      <c r="O522" s="453"/>
      <c r="P522" s="82" t="s">
        <v>228</v>
      </c>
      <c r="Q522" s="77" t="s">
        <v>98</v>
      </c>
      <c r="R522" s="82">
        <f>+IFERROR(VLOOKUP(Q522,[22]DATOS!$E$2:$F$17,2,FALSE),"")</f>
        <v>15</v>
      </c>
      <c r="S522" s="546"/>
      <c r="T522" s="546"/>
      <c r="U522" s="546"/>
      <c r="V522" s="453"/>
      <c r="W522" s="546"/>
      <c r="X522" s="546"/>
      <c r="Y522" s="453"/>
      <c r="Z522" s="920"/>
      <c r="AA522" s="923"/>
      <c r="AB522" s="505"/>
      <c r="AC522" s="505"/>
      <c r="AD522" s="505"/>
      <c r="AE522" s="453"/>
      <c r="AF522" s="308"/>
      <c r="AG522" s="453"/>
      <c r="AH522" s="453"/>
      <c r="AI522" s="483"/>
      <c r="AJ522" s="596"/>
      <c r="AK522" s="459"/>
      <c r="AL522" s="459"/>
      <c r="AM522" s="453"/>
      <c r="AN522" s="558"/>
    </row>
    <row r="523" spans="1:40" ht="17" thickBot="1">
      <c r="A523" s="310"/>
      <c r="B523" s="486"/>
      <c r="C523" s="502"/>
      <c r="D523" s="308"/>
      <c r="E523" s="508"/>
      <c r="F523" s="308"/>
      <c r="G523" s="308"/>
      <c r="H523" s="466"/>
      <c r="I523" s="167" t="s">
        <v>68</v>
      </c>
      <c r="J523" s="495"/>
      <c r="K523" s="302"/>
      <c r="L523" s="453"/>
      <c r="M523" s="483"/>
      <c r="N523" s="576"/>
      <c r="O523" s="453"/>
      <c r="P523" s="82" t="s">
        <v>226</v>
      </c>
      <c r="Q523" s="82" t="s">
        <v>87</v>
      </c>
      <c r="R523" s="82">
        <f>+IFERROR(VLOOKUP(Q523,[22]DATOS!$E$2:$F$17,2,FALSE),"")</f>
        <v>10</v>
      </c>
      <c r="S523" s="546"/>
      <c r="T523" s="546"/>
      <c r="U523" s="546"/>
      <c r="V523" s="453"/>
      <c r="W523" s="546"/>
      <c r="X523" s="546"/>
      <c r="Y523" s="453"/>
      <c r="Z523" s="920"/>
      <c r="AA523" s="923"/>
      <c r="AB523" s="505"/>
      <c r="AC523" s="505"/>
      <c r="AD523" s="505"/>
      <c r="AE523" s="453"/>
      <c r="AF523" s="308"/>
      <c r="AG523" s="453"/>
      <c r="AH523" s="453"/>
      <c r="AI523" s="483"/>
      <c r="AJ523" s="596"/>
      <c r="AK523" s="459"/>
      <c r="AL523" s="459"/>
      <c r="AM523" s="453"/>
      <c r="AN523" s="558"/>
    </row>
    <row r="524" spans="1:40" ht="17" thickBot="1">
      <c r="A524" s="310"/>
      <c r="B524" s="486"/>
      <c r="C524" s="502"/>
      <c r="D524" s="308"/>
      <c r="E524" s="508"/>
      <c r="F524" s="308"/>
      <c r="G524" s="308"/>
      <c r="H524" s="466" t="s">
        <v>222</v>
      </c>
      <c r="I524" s="167" t="s">
        <v>68</v>
      </c>
      <c r="J524" s="495"/>
      <c r="K524" s="302"/>
      <c r="L524" s="453"/>
      <c r="M524" s="483"/>
      <c r="N524" s="576"/>
      <c r="O524" s="453"/>
      <c r="P524" s="588"/>
      <c r="Q524" s="588"/>
      <c r="R524" s="588" t="str">
        <f>+IFERROR(VLOOKUP(Q524,[22]DATOS!$E$2:$F$17,2,FALSE),"")</f>
        <v/>
      </c>
      <c r="S524" s="546"/>
      <c r="T524" s="546"/>
      <c r="U524" s="546"/>
      <c r="V524" s="453"/>
      <c r="W524" s="546"/>
      <c r="X524" s="546"/>
      <c r="Y524" s="453"/>
      <c r="Z524" s="920"/>
      <c r="AA524" s="923"/>
      <c r="AB524" s="505"/>
      <c r="AC524" s="505"/>
      <c r="AD524" s="505"/>
      <c r="AE524" s="453"/>
      <c r="AF524" s="308"/>
      <c r="AG524" s="453"/>
      <c r="AH524" s="453"/>
      <c r="AI524" s="483"/>
      <c r="AJ524" s="596"/>
      <c r="AK524" s="459"/>
      <c r="AL524" s="459"/>
      <c r="AM524" s="453"/>
      <c r="AN524" s="558"/>
    </row>
    <row r="525" spans="1:40" ht="17" thickBot="1">
      <c r="A525" s="310"/>
      <c r="B525" s="486"/>
      <c r="C525" s="502"/>
      <c r="D525" s="308"/>
      <c r="E525" s="508"/>
      <c r="F525" s="308"/>
      <c r="G525" s="308"/>
      <c r="H525" s="466"/>
      <c r="I525" s="167" t="s">
        <v>68</v>
      </c>
      <c r="J525" s="495"/>
      <c r="K525" s="302"/>
      <c r="L525" s="453"/>
      <c r="M525" s="483"/>
      <c r="N525" s="576"/>
      <c r="O525" s="453"/>
      <c r="P525" s="546"/>
      <c r="Q525" s="546"/>
      <c r="R525" s="546"/>
      <c r="S525" s="546"/>
      <c r="T525" s="546"/>
      <c r="U525" s="546"/>
      <c r="V525" s="453"/>
      <c r="W525" s="546"/>
      <c r="X525" s="546"/>
      <c r="Y525" s="453"/>
      <c r="Z525" s="920"/>
      <c r="AA525" s="923"/>
      <c r="AB525" s="505"/>
      <c r="AC525" s="505"/>
      <c r="AD525" s="505"/>
      <c r="AE525" s="453"/>
      <c r="AF525" s="308"/>
      <c r="AG525" s="453"/>
      <c r="AH525" s="453"/>
      <c r="AI525" s="483"/>
      <c r="AJ525" s="596"/>
      <c r="AK525" s="459"/>
      <c r="AL525" s="459"/>
      <c r="AM525" s="453"/>
      <c r="AN525" s="558"/>
    </row>
    <row r="526" spans="1:40" ht="17" thickBot="1">
      <c r="A526" s="310"/>
      <c r="B526" s="486"/>
      <c r="C526" s="502"/>
      <c r="D526" s="308"/>
      <c r="E526" s="508"/>
      <c r="F526" s="308"/>
      <c r="G526" s="308"/>
      <c r="H526" s="466" t="s">
        <v>221</v>
      </c>
      <c r="I526" s="167" t="s">
        <v>68</v>
      </c>
      <c r="J526" s="495"/>
      <c r="K526" s="302"/>
      <c r="L526" s="453"/>
      <c r="M526" s="483"/>
      <c r="N526" s="576"/>
      <c r="O526" s="453"/>
      <c r="P526" s="546"/>
      <c r="Q526" s="546"/>
      <c r="R526" s="546"/>
      <c r="S526" s="546"/>
      <c r="T526" s="546"/>
      <c r="U526" s="546"/>
      <c r="V526" s="453"/>
      <c r="W526" s="546"/>
      <c r="X526" s="546"/>
      <c r="Y526" s="453"/>
      <c r="Z526" s="920"/>
      <c r="AA526" s="923"/>
      <c r="AB526" s="505"/>
      <c r="AC526" s="505"/>
      <c r="AD526" s="505"/>
      <c r="AE526" s="453"/>
      <c r="AF526" s="308"/>
      <c r="AG526" s="453"/>
      <c r="AH526" s="453"/>
      <c r="AI526" s="483"/>
      <c r="AJ526" s="596"/>
      <c r="AK526" s="459"/>
      <c r="AL526" s="459"/>
      <c r="AM526" s="453"/>
      <c r="AN526" s="558"/>
    </row>
    <row r="527" spans="1:40" ht="17" thickBot="1">
      <c r="A527" s="310"/>
      <c r="B527" s="486"/>
      <c r="C527" s="502"/>
      <c r="D527" s="308"/>
      <c r="E527" s="508"/>
      <c r="F527" s="308"/>
      <c r="G527" s="308"/>
      <c r="H527" s="466"/>
      <c r="I527" s="167" t="s">
        <v>68</v>
      </c>
      <c r="J527" s="495"/>
      <c r="K527" s="302"/>
      <c r="L527" s="453"/>
      <c r="M527" s="483"/>
      <c r="N527" s="576"/>
      <c r="O527" s="453"/>
      <c r="P527" s="546"/>
      <c r="Q527" s="546"/>
      <c r="R527" s="546"/>
      <c r="S527" s="546"/>
      <c r="T527" s="546"/>
      <c r="U527" s="546"/>
      <c r="V527" s="453"/>
      <c r="W527" s="546"/>
      <c r="X527" s="546"/>
      <c r="Y527" s="453"/>
      <c r="Z527" s="920"/>
      <c r="AA527" s="923"/>
      <c r="AB527" s="505"/>
      <c r="AC527" s="505"/>
      <c r="AD527" s="505"/>
      <c r="AE527" s="453"/>
      <c r="AF527" s="308"/>
      <c r="AG527" s="453"/>
      <c r="AH527" s="453"/>
      <c r="AI527" s="483"/>
      <c r="AJ527" s="596"/>
      <c r="AK527" s="459"/>
      <c r="AL527" s="459"/>
      <c r="AM527" s="453"/>
      <c r="AN527" s="558"/>
    </row>
    <row r="528" spans="1:40" ht="17" thickBot="1">
      <c r="A528" s="310"/>
      <c r="B528" s="486"/>
      <c r="C528" s="502"/>
      <c r="D528" s="308"/>
      <c r="E528" s="508"/>
      <c r="F528" s="308"/>
      <c r="G528" s="308"/>
      <c r="H528" s="466"/>
      <c r="I528" s="167" t="s">
        <v>68</v>
      </c>
      <c r="J528" s="495"/>
      <c r="K528" s="302"/>
      <c r="L528" s="453"/>
      <c r="M528" s="483"/>
      <c r="N528" s="576"/>
      <c r="O528" s="453"/>
      <c r="P528" s="546"/>
      <c r="Q528" s="546"/>
      <c r="R528" s="546"/>
      <c r="S528" s="546"/>
      <c r="T528" s="546"/>
      <c r="U528" s="546"/>
      <c r="V528" s="453"/>
      <c r="W528" s="546"/>
      <c r="X528" s="546"/>
      <c r="Y528" s="453"/>
      <c r="Z528" s="920"/>
      <c r="AA528" s="923"/>
      <c r="AB528" s="505"/>
      <c r="AC528" s="505"/>
      <c r="AD528" s="505"/>
      <c r="AE528" s="453"/>
      <c r="AF528" s="308"/>
      <c r="AG528" s="453"/>
      <c r="AH528" s="453"/>
      <c r="AI528" s="483"/>
      <c r="AJ528" s="596"/>
      <c r="AK528" s="459"/>
      <c r="AL528" s="459"/>
      <c r="AM528" s="453"/>
      <c r="AN528" s="558"/>
    </row>
    <row r="529" spans="1:40" ht="17" thickBot="1">
      <c r="A529" s="310"/>
      <c r="B529" s="486"/>
      <c r="C529" s="502"/>
      <c r="D529" s="308"/>
      <c r="E529" s="509"/>
      <c r="F529" s="308"/>
      <c r="G529" s="308"/>
      <c r="H529" s="85"/>
      <c r="I529" s="167" t="s">
        <v>68</v>
      </c>
      <c r="J529" s="495"/>
      <c r="K529" s="302"/>
      <c r="L529" s="453"/>
      <c r="M529" s="483"/>
      <c r="N529" s="576"/>
      <c r="O529" s="453"/>
      <c r="P529" s="546"/>
      <c r="Q529" s="546"/>
      <c r="R529" s="546"/>
      <c r="S529" s="546"/>
      <c r="T529" s="546"/>
      <c r="U529" s="546"/>
      <c r="V529" s="453"/>
      <c r="W529" s="546"/>
      <c r="X529" s="546"/>
      <c r="Y529" s="453"/>
      <c r="Z529" s="920"/>
      <c r="AA529" s="923"/>
      <c r="AB529" s="505"/>
      <c r="AC529" s="505"/>
      <c r="AD529" s="505"/>
      <c r="AE529" s="453"/>
      <c r="AF529" s="68"/>
      <c r="AG529" s="453"/>
      <c r="AH529" s="453"/>
      <c r="AI529" s="483"/>
      <c r="AJ529" s="597"/>
      <c r="AK529" s="460"/>
      <c r="AL529" s="460"/>
      <c r="AM529" s="454"/>
      <c r="AN529" s="767"/>
    </row>
    <row r="530" spans="1:40" ht="129.75" customHeight="1" thickBot="1">
      <c r="A530" s="310"/>
      <c r="B530" s="732"/>
      <c r="C530" s="502"/>
      <c r="D530" s="308"/>
      <c r="E530" s="86" t="s">
        <v>259</v>
      </c>
      <c r="F530" s="308"/>
      <c r="G530" s="308"/>
      <c r="H530" s="85"/>
      <c r="I530" s="167" t="s">
        <v>68</v>
      </c>
      <c r="J530" s="495"/>
      <c r="K530" s="302"/>
      <c r="L530" s="500"/>
      <c r="M530" s="484"/>
      <c r="N530" s="773"/>
      <c r="O530" s="454"/>
      <c r="P530" s="547"/>
      <c r="Q530" s="547"/>
      <c r="R530" s="547"/>
      <c r="S530" s="547"/>
      <c r="T530" s="547"/>
      <c r="U530" s="547"/>
      <c r="V530" s="454"/>
      <c r="W530" s="547"/>
      <c r="X530" s="547"/>
      <c r="Y530" s="454"/>
      <c r="Z530" s="921"/>
      <c r="AA530" s="924"/>
      <c r="AB530" s="774"/>
      <c r="AC530" s="774"/>
      <c r="AD530" s="774"/>
      <c r="AE530" s="454"/>
      <c r="AF530" s="68"/>
      <c r="AG530" s="454"/>
      <c r="AH530" s="500"/>
      <c r="AI530" s="484"/>
      <c r="AJ530" s="116" t="s">
        <v>512</v>
      </c>
      <c r="AK530" s="164" t="s">
        <v>258</v>
      </c>
      <c r="AL530" s="164" t="s">
        <v>257</v>
      </c>
      <c r="AM530" s="80" t="s">
        <v>256</v>
      </c>
      <c r="AN530" s="131"/>
    </row>
    <row r="531" spans="1:40" ht="17" thickBot="1">
      <c r="A531" s="315">
        <v>19</v>
      </c>
      <c r="B531" s="916" t="s">
        <v>576</v>
      </c>
      <c r="C531" s="452" t="s">
        <v>255</v>
      </c>
      <c r="D531" s="304" t="s">
        <v>32</v>
      </c>
      <c r="E531" s="452" t="s">
        <v>254</v>
      </c>
      <c r="F531" s="304" t="s">
        <v>253</v>
      </c>
      <c r="G531" s="672" t="s">
        <v>100</v>
      </c>
      <c r="H531" s="84" t="s">
        <v>252</v>
      </c>
      <c r="I531" s="167" t="s">
        <v>68</v>
      </c>
      <c r="J531" s="741">
        <f>COUNTIF(I531:I556,[3]DATOS!$D$24)</f>
        <v>26</v>
      </c>
      <c r="K531" s="604" t="str">
        <f>+IF(AND(J531&lt;6,J531&gt;0),"Moderado",IF(AND(J531&lt;12,J531&gt;5),"Mayor",IF(AND(J531&lt;20,J531&gt;11),"Catastrófico","Responda las Preguntas de Impacto")))</f>
        <v>Responda las Preguntas de Impacto</v>
      </c>
      <c r="L531" s="452"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743"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27" t="s">
        <v>251</v>
      </c>
      <c r="O531" s="307" t="s">
        <v>65</v>
      </c>
      <c r="P531" s="82" t="s">
        <v>237</v>
      </c>
      <c r="Q531" s="77" t="s">
        <v>76</v>
      </c>
      <c r="R531" s="77">
        <f>+IFERROR(VLOOKUP(Q531,[23]DATOS!$E$2:$F$17,2,FALSE),"")</f>
        <v>15</v>
      </c>
      <c r="S531" s="646">
        <f>SUM(R531:R538)</f>
        <v>100</v>
      </c>
      <c r="T531" s="310" t="str">
        <f>+IF(AND(S531&lt;=100,S531&gt;=96),"Fuerte",IF(AND(S531&lt;=95,S531&gt;=86),"Moderado",IF(AND(S531&lt;=85,J531&gt;=0),"Débil"," ")))</f>
        <v>Fuerte</v>
      </c>
      <c r="U531" s="310" t="s">
        <v>90</v>
      </c>
      <c r="V531" s="310"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10">
        <f>IF(V531="Fuerte",100,IF(V531="Moderado",50,IF(V531="Débil",0)))</f>
        <v>100</v>
      </c>
      <c r="X531" s="588">
        <f>AVERAGE(W531:W556)</f>
        <v>100</v>
      </c>
      <c r="Y531" s="590" t="s">
        <v>250</v>
      </c>
      <c r="Z531" s="588" t="s">
        <v>249</v>
      </c>
      <c r="AA531" s="726" t="s">
        <v>248</v>
      </c>
      <c r="AB531" s="710" t="str">
        <f>+IF(X531=100,"Fuerte",IF(AND(X531&lt;=99,X531&gt;=50),"Moderado",IF(X531&lt;50,"Débil"," ")))</f>
        <v>Fuerte</v>
      </c>
      <c r="AC531" s="488" t="s">
        <v>95</v>
      </c>
      <c r="AD531" s="488" t="s">
        <v>95</v>
      </c>
      <c r="AE531" s="711"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52"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52" t="str">
        <f>K531</f>
        <v>Responda las Preguntas de Impacto</v>
      </c>
      <c r="AH531" s="452"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564"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443" t="s">
        <v>511</v>
      </c>
      <c r="AK531" s="728">
        <v>43466</v>
      </c>
      <c r="AL531" s="458">
        <v>43830</v>
      </c>
      <c r="AM531" s="655" t="s">
        <v>247</v>
      </c>
      <c r="AN531" s="775" t="s">
        <v>246</v>
      </c>
    </row>
    <row r="532" spans="1:40" ht="17" thickBot="1">
      <c r="A532" s="316"/>
      <c r="B532" s="486"/>
      <c r="C532" s="453"/>
      <c r="D532" s="305"/>
      <c r="E532" s="453"/>
      <c r="F532" s="305"/>
      <c r="G532" s="576"/>
      <c r="H532" s="79" t="s">
        <v>245</v>
      </c>
      <c r="I532" s="167" t="s">
        <v>68</v>
      </c>
      <c r="J532" s="741"/>
      <c r="K532" s="498"/>
      <c r="L532" s="453"/>
      <c r="M532" s="744"/>
      <c r="N532" s="328"/>
      <c r="O532" s="308"/>
      <c r="P532" s="82" t="s">
        <v>235</v>
      </c>
      <c r="Q532" s="77" t="s">
        <v>78</v>
      </c>
      <c r="R532" s="77">
        <f>+IFERROR(VLOOKUP(Q532,[23]DATOS!$E$2:$F$17,2,FALSE),"")</f>
        <v>15</v>
      </c>
      <c r="S532" s="647"/>
      <c r="T532" s="310"/>
      <c r="U532" s="310"/>
      <c r="V532" s="310"/>
      <c r="W532" s="310"/>
      <c r="X532" s="546"/>
      <c r="Y532" s="453"/>
      <c r="Z532" s="546"/>
      <c r="AA532" s="505"/>
      <c r="AB532" s="643"/>
      <c r="AC532" s="488"/>
      <c r="AD532" s="488"/>
      <c r="AE532" s="712"/>
      <c r="AF532" s="453"/>
      <c r="AG532" s="453"/>
      <c r="AH532" s="453"/>
      <c r="AI532" s="483"/>
      <c r="AJ532" s="443"/>
      <c r="AK532" s="459"/>
      <c r="AL532" s="459"/>
      <c r="AM532" s="596"/>
      <c r="AN532" s="558"/>
    </row>
    <row r="533" spans="1:40" ht="17" thickBot="1">
      <c r="A533" s="316"/>
      <c r="B533" s="486"/>
      <c r="C533" s="453"/>
      <c r="D533" s="305"/>
      <c r="E533" s="453"/>
      <c r="F533" s="305"/>
      <c r="G533" s="576"/>
      <c r="H533" s="79" t="s">
        <v>244</v>
      </c>
      <c r="I533" s="167" t="s">
        <v>68</v>
      </c>
      <c r="J533" s="741"/>
      <c r="K533" s="498"/>
      <c r="L533" s="453"/>
      <c r="M533" s="744"/>
      <c r="N533" s="328"/>
      <c r="O533" s="308"/>
      <c r="P533" s="82" t="s">
        <v>233</v>
      </c>
      <c r="Q533" s="77" t="s">
        <v>80</v>
      </c>
      <c r="R533" s="77">
        <f>+IFERROR(VLOOKUP(Q533,[23]DATOS!$E$2:$F$17,2,FALSE),"")</f>
        <v>15</v>
      </c>
      <c r="S533" s="647"/>
      <c r="T533" s="310"/>
      <c r="U533" s="310"/>
      <c r="V533" s="310"/>
      <c r="W533" s="310"/>
      <c r="X533" s="546"/>
      <c r="Y533" s="453"/>
      <c r="Z533" s="546"/>
      <c r="AA533" s="505"/>
      <c r="AB533" s="643"/>
      <c r="AC533" s="488"/>
      <c r="AD533" s="488"/>
      <c r="AE533" s="712"/>
      <c r="AF533" s="453"/>
      <c r="AG533" s="453"/>
      <c r="AH533" s="453"/>
      <c r="AI533" s="483"/>
      <c r="AJ533" s="443"/>
      <c r="AK533" s="459"/>
      <c r="AL533" s="459"/>
      <c r="AM533" s="596"/>
      <c r="AN533" s="558"/>
    </row>
    <row r="534" spans="1:40" ht="17" thickBot="1">
      <c r="A534" s="316"/>
      <c r="B534" s="486"/>
      <c r="C534" s="453"/>
      <c r="D534" s="305"/>
      <c r="E534" s="453"/>
      <c r="F534" s="305"/>
      <c r="G534" s="576"/>
      <c r="H534" s="79" t="s">
        <v>243</v>
      </c>
      <c r="I534" s="167" t="s">
        <v>68</v>
      </c>
      <c r="J534" s="741"/>
      <c r="K534" s="498"/>
      <c r="L534" s="453"/>
      <c r="M534" s="744"/>
      <c r="N534" s="328"/>
      <c r="O534" s="308"/>
      <c r="P534" s="82" t="s">
        <v>231</v>
      </c>
      <c r="Q534" s="77" t="s">
        <v>82</v>
      </c>
      <c r="R534" s="77">
        <f>+IFERROR(VLOOKUP(Q534,[23]DATOS!$E$2:$F$17,2,FALSE),"")</f>
        <v>15</v>
      </c>
      <c r="S534" s="647"/>
      <c r="T534" s="310"/>
      <c r="U534" s="310"/>
      <c r="V534" s="310"/>
      <c r="W534" s="310"/>
      <c r="X534" s="546"/>
      <c r="Y534" s="453"/>
      <c r="Z534" s="546"/>
      <c r="AA534" s="505"/>
      <c r="AB534" s="643"/>
      <c r="AC534" s="488"/>
      <c r="AD534" s="488"/>
      <c r="AE534" s="712"/>
      <c r="AF534" s="453"/>
      <c r="AG534" s="453"/>
      <c r="AH534" s="453"/>
      <c r="AI534" s="483"/>
      <c r="AJ534" s="443"/>
      <c r="AK534" s="459"/>
      <c r="AL534" s="459"/>
      <c r="AM534" s="596"/>
      <c r="AN534" s="558"/>
    </row>
    <row r="535" spans="1:40" ht="17" thickBot="1">
      <c r="A535" s="316"/>
      <c r="B535" s="486"/>
      <c r="C535" s="453"/>
      <c r="D535" s="305"/>
      <c r="E535" s="453"/>
      <c r="F535" s="305"/>
      <c r="G535" s="576"/>
      <c r="H535" s="79" t="s">
        <v>242</v>
      </c>
      <c r="I535" s="167" t="s">
        <v>68</v>
      </c>
      <c r="J535" s="741"/>
      <c r="K535" s="498"/>
      <c r="L535" s="453"/>
      <c r="M535" s="744"/>
      <c r="N535" s="328"/>
      <c r="O535" s="308"/>
      <c r="P535" s="82" t="s">
        <v>229</v>
      </c>
      <c r="Q535" s="77" t="s">
        <v>85</v>
      </c>
      <c r="R535" s="77">
        <f>+IFERROR(VLOOKUP(Q535,[23]DATOS!$E$2:$F$17,2,FALSE),"")</f>
        <v>15</v>
      </c>
      <c r="S535" s="647"/>
      <c r="T535" s="310"/>
      <c r="U535" s="310"/>
      <c r="V535" s="310"/>
      <c r="W535" s="310"/>
      <c r="X535" s="546"/>
      <c r="Y535" s="453"/>
      <c r="Z535" s="546"/>
      <c r="AA535" s="505"/>
      <c r="AB535" s="643"/>
      <c r="AC535" s="488"/>
      <c r="AD535" s="488"/>
      <c r="AE535" s="712"/>
      <c r="AF535" s="453"/>
      <c r="AG535" s="453"/>
      <c r="AH535" s="453"/>
      <c r="AI535" s="483"/>
      <c r="AJ535" s="443"/>
      <c r="AK535" s="459"/>
      <c r="AL535" s="459"/>
      <c r="AM535" s="596"/>
      <c r="AN535" s="558"/>
    </row>
    <row r="536" spans="1:40" ht="17" thickBot="1">
      <c r="A536" s="316"/>
      <c r="B536" s="486"/>
      <c r="C536" s="453"/>
      <c r="D536" s="305"/>
      <c r="E536" s="453"/>
      <c r="F536" s="305"/>
      <c r="G536" s="576"/>
      <c r="H536" s="79" t="s">
        <v>241</v>
      </c>
      <c r="I536" s="167" t="s">
        <v>68</v>
      </c>
      <c r="J536" s="741"/>
      <c r="K536" s="498"/>
      <c r="L536" s="453"/>
      <c r="M536" s="744"/>
      <c r="N536" s="328"/>
      <c r="O536" s="308"/>
      <c r="P536" s="83" t="s">
        <v>228</v>
      </c>
      <c r="Q536" s="77" t="s">
        <v>98</v>
      </c>
      <c r="R536" s="77">
        <f>+IFERROR(VLOOKUP(Q536,[23]DATOS!$E$2:$F$17,2,FALSE),"")</f>
        <v>15</v>
      </c>
      <c r="S536" s="647"/>
      <c r="T536" s="310"/>
      <c r="U536" s="310"/>
      <c r="V536" s="310"/>
      <c r="W536" s="310"/>
      <c r="X536" s="546"/>
      <c r="Y536" s="453"/>
      <c r="Z536" s="546"/>
      <c r="AA536" s="505"/>
      <c r="AB536" s="643"/>
      <c r="AC536" s="488"/>
      <c r="AD536" s="488"/>
      <c r="AE536" s="712"/>
      <c r="AF536" s="453"/>
      <c r="AG536" s="453"/>
      <c r="AH536" s="453"/>
      <c r="AI536" s="483"/>
      <c r="AJ536" s="443"/>
      <c r="AK536" s="459"/>
      <c r="AL536" s="459"/>
      <c r="AM536" s="596"/>
      <c r="AN536" s="558"/>
    </row>
    <row r="537" spans="1:40" ht="17" thickBot="1">
      <c r="A537" s="316"/>
      <c r="B537" s="486"/>
      <c r="C537" s="453"/>
      <c r="D537" s="305"/>
      <c r="E537" s="453"/>
      <c r="F537" s="305"/>
      <c r="G537" s="576"/>
      <c r="H537" s="79" t="s">
        <v>240</v>
      </c>
      <c r="I537" s="167" t="s">
        <v>68</v>
      </c>
      <c r="J537" s="741"/>
      <c r="K537" s="498"/>
      <c r="L537" s="453"/>
      <c r="M537" s="744"/>
      <c r="N537" s="328"/>
      <c r="O537" s="308"/>
      <c r="P537" s="82" t="s">
        <v>226</v>
      </c>
      <c r="Q537" s="82" t="s">
        <v>87</v>
      </c>
      <c r="R537" s="82">
        <v>10</v>
      </c>
      <c r="S537" s="647"/>
      <c r="T537" s="310"/>
      <c r="U537" s="310"/>
      <c r="V537" s="310"/>
      <c r="W537" s="310"/>
      <c r="X537" s="546"/>
      <c r="Y537" s="453"/>
      <c r="Z537" s="546"/>
      <c r="AA537" s="505"/>
      <c r="AB537" s="643"/>
      <c r="AC537" s="488"/>
      <c r="AD537" s="488"/>
      <c r="AE537" s="712"/>
      <c r="AF537" s="453"/>
      <c r="AG537" s="453"/>
      <c r="AH537" s="453"/>
      <c r="AI537" s="483"/>
      <c r="AJ537" s="443"/>
      <c r="AK537" s="459"/>
      <c r="AL537" s="459"/>
      <c r="AM537" s="596"/>
      <c r="AN537" s="558"/>
    </row>
    <row r="538" spans="1:40" ht="33" thickBot="1">
      <c r="A538" s="316"/>
      <c r="B538" s="486"/>
      <c r="C538" s="453"/>
      <c r="D538" s="305"/>
      <c r="E538" s="454"/>
      <c r="F538" s="305"/>
      <c r="G538" s="576"/>
      <c r="H538" s="79" t="s">
        <v>239</v>
      </c>
      <c r="I538" s="167" t="s">
        <v>68</v>
      </c>
      <c r="J538" s="741"/>
      <c r="K538" s="498"/>
      <c r="L538" s="453"/>
      <c r="M538" s="744"/>
      <c r="N538" s="328"/>
      <c r="O538" s="308"/>
      <c r="P538" s="81"/>
      <c r="Q538" s="81"/>
      <c r="R538" s="81"/>
      <c r="S538" s="648"/>
      <c r="T538" s="310"/>
      <c r="U538" s="310"/>
      <c r="V538" s="310"/>
      <c r="W538" s="310"/>
      <c r="X538" s="546"/>
      <c r="Y538" s="454"/>
      <c r="Z538" s="547"/>
      <c r="AA538" s="774"/>
      <c r="AB538" s="643"/>
      <c r="AC538" s="488"/>
      <c r="AD538" s="488"/>
      <c r="AE538" s="712"/>
      <c r="AF538" s="453"/>
      <c r="AG538" s="453"/>
      <c r="AH538" s="453"/>
      <c r="AI538" s="483"/>
      <c r="AJ538" s="443"/>
      <c r="AK538" s="460"/>
      <c r="AL538" s="460"/>
      <c r="AM538" s="597"/>
      <c r="AN538" s="558"/>
    </row>
    <row r="539" spans="1:40" ht="17" thickBot="1">
      <c r="A539" s="316"/>
      <c r="B539" s="486"/>
      <c r="C539" s="453"/>
      <c r="D539" s="305"/>
      <c r="E539" s="575"/>
      <c r="F539" s="305"/>
      <c r="G539" s="576"/>
      <c r="H539" s="79" t="s">
        <v>238</v>
      </c>
      <c r="I539" s="167" t="s">
        <v>68</v>
      </c>
      <c r="J539" s="741"/>
      <c r="K539" s="498"/>
      <c r="L539" s="453"/>
      <c r="M539" s="744"/>
      <c r="N539" s="328"/>
      <c r="O539" s="452"/>
      <c r="P539" s="77" t="s">
        <v>237</v>
      </c>
      <c r="Q539" s="77" t="s">
        <v>76</v>
      </c>
      <c r="R539" s="77">
        <f>+IFERROR(VLOOKUP(Q539,[23]DATOS!$E$2:$F$17,2,FALSE),"")</f>
        <v>15</v>
      </c>
      <c r="S539" s="588">
        <f>SUM(R539:R548)</f>
        <v>100</v>
      </c>
      <c r="T539" s="588" t="str">
        <f>+IF(AND(S539&lt;=100,S539&gt;=96),"Fuerte",IF(AND(S539&lt;=95,S539&gt;=86),"Moderado",IF(AND(S539&lt;=85,J539&gt;=0),"Débil"," ")))</f>
        <v>Fuerte</v>
      </c>
      <c r="U539" s="588" t="s">
        <v>90</v>
      </c>
      <c r="V539" s="588"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588">
        <f>IF(V539="Fuerte",100,IF(V539="Moderado",50,IF(V539="Débil",0)))</f>
        <v>100</v>
      </c>
      <c r="X539" s="546"/>
      <c r="Y539" s="590"/>
      <c r="Z539" s="645"/>
      <c r="AA539" s="590"/>
      <c r="AB539" s="643"/>
      <c r="AC539" s="488"/>
      <c r="AD539" s="488"/>
      <c r="AE539" s="712"/>
      <c r="AF539" s="453"/>
      <c r="AG539" s="453"/>
      <c r="AH539" s="453"/>
      <c r="AI539" s="483"/>
      <c r="AJ539" s="443"/>
      <c r="AK539" s="444"/>
      <c r="AL539" s="444"/>
      <c r="AM539" s="308"/>
      <c r="AN539" s="558"/>
    </row>
    <row r="540" spans="1:40" ht="17" thickBot="1">
      <c r="A540" s="316"/>
      <c r="B540" s="486"/>
      <c r="C540" s="453"/>
      <c r="D540" s="305"/>
      <c r="E540" s="576"/>
      <c r="F540" s="305"/>
      <c r="G540" s="576"/>
      <c r="H540" s="79" t="s">
        <v>236</v>
      </c>
      <c r="I540" s="167" t="s">
        <v>68</v>
      </c>
      <c r="J540" s="741"/>
      <c r="K540" s="498"/>
      <c r="L540" s="453"/>
      <c r="M540" s="744"/>
      <c r="N540" s="328"/>
      <c r="O540" s="453"/>
      <c r="P540" s="78" t="s">
        <v>235</v>
      </c>
      <c r="Q540" s="77" t="s">
        <v>78</v>
      </c>
      <c r="R540" s="77">
        <f>+IFERROR(VLOOKUP(Q540,[23]DATOS!$E$2:$F$17,2,FALSE),"")</f>
        <v>15</v>
      </c>
      <c r="S540" s="546"/>
      <c r="T540" s="546"/>
      <c r="U540" s="546"/>
      <c r="V540" s="546"/>
      <c r="W540" s="546"/>
      <c r="X540" s="546"/>
      <c r="Y540" s="453"/>
      <c r="Z540" s="546"/>
      <c r="AA540" s="453"/>
      <c r="AB540" s="643"/>
      <c r="AC540" s="488"/>
      <c r="AD540" s="488"/>
      <c r="AE540" s="712"/>
      <c r="AF540" s="453"/>
      <c r="AG540" s="453"/>
      <c r="AH540" s="453"/>
      <c r="AI540" s="483"/>
      <c r="AJ540" s="443"/>
      <c r="AK540" s="444"/>
      <c r="AL540" s="444"/>
      <c r="AM540" s="308"/>
      <c r="AN540" s="558"/>
    </row>
    <row r="541" spans="1:40" ht="17" thickBot="1">
      <c r="A541" s="316"/>
      <c r="B541" s="486"/>
      <c r="C541" s="453"/>
      <c r="D541" s="305"/>
      <c r="E541" s="576"/>
      <c r="F541" s="305"/>
      <c r="G541" s="576"/>
      <c r="H541" s="79" t="s">
        <v>234</v>
      </c>
      <c r="I541" s="167" t="s">
        <v>68</v>
      </c>
      <c r="J541" s="741"/>
      <c r="K541" s="498"/>
      <c r="L541" s="453"/>
      <c r="M541" s="744"/>
      <c r="N541" s="328"/>
      <c r="O541" s="453"/>
      <c r="P541" s="78" t="s">
        <v>233</v>
      </c>
      <c r="Q541" s="77" t="s">
        <v>80</v>
      </c>
      <c r="R541" s="77">
        <f>+IFERROR(VLOOKUP(Q541,[23]DATOS!$E$2:$F$17,2,FALSE),"")</f>
        <v>15</v>
      </c>
      <c r="S541" s="546"/>
      <c r="T541" s="546"/>
      <c r="U541" s="546"/>
      <c r="V541" s="546"/>
      <c r="W541" s="546"/>
      <c r="X541" s="546"/>
      <c r="Y541" s="453"/>
      <c r="Z541" s="546"/>
      <c r="AA541" s="453"/>
      <c r="AB541" s="643"/>
      <c r="AC541" s="488"/>
      <c r="AD541" s="488"/>
      <c r="AE541" s="712"/>
      <c r="AF541" s="453"/>
      <c r="AG541" s="453"/>
      <c r="AH541" s="453"/>
      <c r="AI541" s="483"/>
      <c r="AJ541" s="443"/>
      <c r="AK541" s="444"/>
      <c r="AL541" s="444"/>
      <c r="AM541" s="308"/>
      <c r="AN541" s="558"/>
    </row>
    <row r="542" spans="1:40" ht="17" thickBot="1">
      <c r="A542" s="316"/>
      <c r="B542" s="486"/>
      <c r="C542" s="453"/>
      <c r="D542" s="305"/>
      <c r="E542" s="576"/>
      <c r="F542" s="305"/>
      <c r="G542" s="576"/>
      <c r="H542" s="79" t="s">
        <v>232</v>
      </c>
      <c r="I542" s="167" t="s">
        <v>68</v>
      </c>
      <c r="J542" s="741"/>
      <c r="K542" s="498"/>
      <c r="L542" s="453"/>
      <c r="M542" s="744"/>
      <c r="N542" s="328"/>
      <c r="O542" s="453"/>
      <c r="P542" s="78" t="s">
        <v>231</v>
      </c>
      <c r="Q542" s="77" t="s">
        <v>82</v>
      </c>
      <c r="R542" s="77">
        <f>+IFERROR(VLOOKUP(Q542,[23]DATOS!$E$2:$F$17,2,FALSE),"")</f>
        <v>15</v>
      </c>
      <c r="S542" s="546"/>
      <c r="T542" s="546"/>
      <c r="U542" s="546"/>
      <c r="V542" s="546"/>
      <c r="W542" s="546"/>
      <c r="X542" s="546"/>
      <c r="Y542" s="453"/>
      <c r="Z542" s="546"/>
      <c r="AA542" s="453"/>
      <c r="AB542" s="643"/>
      <c r="AC542" s="488"/>
      <c r="AD542" s="488"/>
      <c r="AE542" s="712"/>
      <c r="AF542" s="453"/>
      <c r="AG542" s="453"/>
      <c r="AH542" s="453"/>
      <c r="AI542" s="483"/>
      <c r="AJ542" s="443"/>
      <c r="AK542" s="444"/>
      <c r="AL542" s="444"/>
      <c r="AM542" s="308"/>
      <c r="AN542" s="558"/>
    </row>
    <row r="543" spans="1:40" ht="17" thickBot="1">
      <c r="A543" s="316"/>
      <c r="B543" s="486"/>
      <c r="C543" s="453"/>
      <c r="D543" s="305"/>
      <c r="E543" s="576"/>
      <c r="F543" s="305"/>
      <c r="G543" s="576"/>
      <c r="H543" s="466" t="s">
        <v>230</v>
      </c>
      <c r="I543" s="167" t="s">
        <v>68</v>
      </c>
      <c r="J543" s="741"/>
      <c r="K543" s="498"/>
      <c r="L543" s="453"/>
      <c r="M543" s="744"/>
      <c r="N543" s="328"/>
      <c r="O543" s="453"/>
      <c r="P543" s="78" t="s">
        <v>229</v>
      </c>
      <c r="Q543" s="77" t="s">
        <v>85</v>
      </c>
      <c r="R543" s="77">
        <f>+IFERROR(VLOOKUP(Q543,[23]DATOS!$E$2:$F$17,2,FALSE),"")</f>
        <v>15</v>
      </c>
      <c r="S543" s="546"/>
      <c r="T543" s="546"/>
      <c r="U543" s="546"/>
      <c r="V543" s="546"/>
      <c r="W543" s="546"/>
      <c r="X543" s="546"/>
      <c r="Y543" s="453"/>
      <c r="Z543" s="546"/>
      <c r="AA543" s="453"/>
      <c r="AB543" s="643"/>
      <c r="AC543" s="488"/>
      <c r="AD543" s="488"/>
      <c r="AE543" s="712"/>
      <c r="AF543" s="453"/>
      <c r="AG543" s="453"/>
      <c r="AH543" s="453"/>
      <c r="AI543" s="483"/>
      <c r="AJ543" s="443"/>
      <c r="AK543" s="444"/>
      <c r="AL543" s="444"/>
      <c r="AM543" s="308"/>
      <c r="AN543" s="558"/>
    </row>
    <row r="544" spans="1:40" ht="17" thickBot="1">
      <c r="A544" s="316"/>
      <c r="B544" s="486"/>
      <c r="C544" s="453"/>
      <c r="D544" s="305"/>
      <c r="E544" s="576"/>
      <c r="F544" s="305"/>
      <c r="G544" s="576"/>
      <c r="H544" s="466"/>
      <c r="I544" s="167" t="s">
        <v>68</v>
      </c>
      <c r="J544" s="741"/>
      <c r="K544" s="498"/>
      <c r="L544" s="453"/>
      <c r="M544" s="744"/>
      <c r="N544" s="328"/>
      <c r="O544" s="453"/>
      <c r="P544" s="78" t="s">
        <v>228</v>
      </c>
      <c r="Q544" s="77" t="s">
        <v>98</v>
      </c>
      <c r="R544" s="77">
        <f>+IFERROR(VLOOKUP(Q544,[23]DATOS!$E$2:$F$17,2,FALSE),"")</f>
        <v>15</v>
      </c>
      <c r="S544" s="546"/>
      <c r="T544" s="546"/>
      <c r="U544" s="546"/>
      <c r="V544" s="546"/>
      <c r="W544" s="546"/>
      <c r="X544" s="546"/>
      <c r="Y544" s="453"/>
      <c r="Z544" s="546"/>
      <c r="AA544" s="453"/>
      <c r="AB544" s="643"/>
      <c r="AC544" s="488"/>
      <c r="AD544" s="488"/>
      <c r="AE544" s="712"/>
      <c r="AF544" s="453"/>
      <c r="AG544" s="453"/>
      <c r="AH544" s="453"/>
      <c r="AI544" s="483"/>
      <c r="AJ544" s="443"/>
      <c r="AK544" s="444"/>
      <c r="AL544" s="444"/>
      <c r="AM544" s="308"/>
      <c r="AN544" s="558"/>
    </row>
    <row r="545" spans="1:40" ht="17" thickBot="1">
      <c r="A545" s="316"/>
      <c r="B545" s="486"/>
      <c r="C545" s="453"/>
      <c r="D545" s="305"/>
      <c r="E545" s="576"/>
      <c r="F545" s="305"/>
      <c r="G545" s="576"/>
      <c r="H545" s="600" t="s">
        <v>227</v>
      </c>
      <c r="I545" s="167" t="s">
        <v>68</v>
      </c>
      <c r="J545" s="741"/>
      <c r="K545" s="498"/>
      <c r="L545" s="453"/>
      <c r="M545" s="744"/>
      <c r="N545" s="328"/>
      <c r="O545" s="453"/>
      <c r="P545" s="78" t="s">
        <v>226</v>
      </c>
      <c r="Q545" s="82" t="s">
        <v>87</v>
      </c>
      <c r="R545" s="77">
        <f>+IFERROR(VLOOKUP(Q545,[23]DATOS!$E$2:$F$17,2,FALSE),"")</f>
        <v>10</v>
      </c>
      <c r="S545" s="546"/>
      <c r="T545" s="546"/>
      <c r="U545" s="546"/>
      <c r="V545" s="546"/>
      <c r="W545" s="546"/>
      <c r="X545" s="546"/>
      <c r="Y545" s="453"/>
      <c r="Z545" s="546"/>
      <c r="AA545" s="453"/>
      <c r="AB545" s="643"/>
      <c r="AC545" s="488"/>
      <c r="AD545" s="488"/>
      <c r="AE545" s="712"/>
      <c r="AF545" s="453"/>
      <c r="AG545" s="453"/>
      <c r="AH545" s="453"/>
      <c r="AI545" s="483"/>
      <c r="AJ545" s="443"/>
      <c r="AK545" s="444"/>
      <c r="AL545" s="444"/>
      <c r="AM545" s="308"/>
      <c r="AN545" s="558"/>
    </row>
    <row r="546" spans="1:40" ht="17" thickBot="1">
      <c r="A546" s="316"/>
      <c r="B546" s="486"/>
      <c r="C546" s="453"/>
      <c r="D546" s="305"/>
      <c r="E546" s="576"/>
      <c r="F546" s="305"/>
      <c r="G546" s="576"/>
      <c r="H546" s="601"/>
      <c r="I546" s="167" t="s">
        <v>68</v>
      </c>
      <c r="J546" s="741"/>
      <c r="K546" s="498"/>
      <c r="L546" s="453"/>
      <c r="M546" s="744"/>
      <c r="N546" s="576"/>
      <c r="O546" s="453"/>
      <c r="P546" s="588"/>
      <c r="Q546" s="588"/>
      <c r="R546" s="588"/>
      <c r="S546" s="546"/>
      <c r="T546" s="546"/>
      <c r="U546" s="546"/>
      <c r="V546" s="546"/>
      <c r="W546" s="546"/>
      <c r="X546" s="546"/>
      <c r="Y546" s="453"/>
      <c r="Z546" s="546"/>
      <c r="AA546" s="453"/>
      <c r="AB546" s="643"/>
      <c r="AC546" s="488"/>
      <c r="AD546" s="488"/>
      <c r="AE546" s="712"/>
      <c r="AF546" s="453"/>
      <c r="AG546" s="453"/>
      <c r="AH546" s="453"/>
      <c r="AI546" s="558"/>
      <c r="AJ546" s="619"/>
      <c r="AK546" s="639"/>
      <c r="AL546" s="639"/>
      <c r="AM546" s="590"/>
      <c r="AN546" s="558"/>
    </row>
    <row r="547" spans="1:40" ht="17" thickBot="1">
      <c r="A547" s="316"/>
      <c r="B547" s="486"/>
      <c r="C547" s="453"/>
      <c r="D547" s="305"/>
      <c r="E547" s="576"/>
      <c r="F547" s="305"/>
      <c r="G547" s="576"/>
      <c r="H547" s="927" t="s">
        <v>225</v>
      </c>
      <c r="I547" s="167" t="s">
        <v>68</v>
      </c>
      <c r="J547" s="741"/>
      <c r="K547" s="498"/>
      <c r="L547" s="453"/>
      <c r="M547" s="744"/>
      <c r="N547" s="576"/>
      <c r="O547" s="453"/>
      <c r="P547" s="546"/>
      <c r="Q547" s="546"/>
      <c r="R547" s="546"/>
      <c r="S547" s="546"/>
      <c r="T547" s="546"/>
      <c r="U547" s="546"/>
      <c r="V547" s="546"/>
      <c r="W547" s="546"/>
      <c r="X547" s="546"/>
      <c r="Y547" s="453"/>
      <c r="Z547" s="546"/>
      <c r="AA547" s="453"/>
      <c r="AB547" s="643"/>
      <c r="AC547" s="488"/>
      <c r="AD547" s="488"/>
      <c r="AE547" s="712"/>
      <c r="AF547" s="453"/>
      <c r="AG547" s="453"/>
      <c r="AH547" s="453"/>
      <c r="AI547" s="558"/>
      <c r="AJ547" s="620"/>
      <c r="AK547" s="640"/>
      <c r="AL547" s="640"/>
      <c r="AM547" s="453"/>
      <c r="AN547" s="558"/>
    </row>
    <row r="548" spans="1:40" ht="17" thickBot="1">
      <c r="A548" s="316"/>
      <c r="B548" s="486"/>
      <c r="C548" s="453"/>
      <c r="D548" s="305"/>
      <c r="E548" s="576"/>
      <c r="F548" s="305"/>
      <c r="G548" s="576"/>
      <c r="H548" s="927"/>
      <c r="I548" s="167" t="s">
        <v>68</v>
      </c>
      <c r="J548" s="741"/>
      <c r="K548" s="498"/>
      <c r="L548" s="453"/>
      <c r="M548" s="744"/>
      <c r="N548" s="576"/>
      <c r="O548" s="453"/>
      <c r="P548" s="546"/>
      <c r="Q548" s="546"/>
      <c r="R548" s="546"/>
      <c r="S548" s="546"/>
      <c r="T548" s="546"/>
      <c r="U548" s="546"/>
      <c r="V548" s="546"/>
      <c r="W548" s="546"/>
      <c r="X548" s="546"/>
      <c r="Y548" s="453"/>
      <c r="Z548" s="546"/>
      <c r="AA548" s="453"/>
      <c r="AB548" s="643"/>
      <c r="AC548" s="488"/>
      <c r="AD548" s="488"/>
      <c r="AE548" s="712"/>
      <c r="AF548" s="453"/>
      <c r="AG548" s="453"/>
      <c r="AH548" s="453"/>
      <c r="AI548" s="558"/>
      <c r="AJ548" s="620"/>
      <c r="AK548" s="640"/>
      <c r="AL548" s="640"/>
      <c r="AM548" s="453"/>
      <c r="AN548" s="558"/>
    </row>
    <row r="549" spans="1:40" ht="17" thickBot="1">
      <c r="A549" s="316"/>
      <c r="B549" s="486"/>
      <c r="C549" s="453"/>
      <c r="D549" s="305"/>
      <c r="E549" s="576"/>
      <c r="F549" s="305"/>
      <c r="G549" s="576"/>
      <c r="H549" s="466" t="s">
        <v>224</v>
      </c>
      <c r="I549" s="167" t="s">
        <v>68</v>
      </c>
      <c r="J549" s="741"/>
      <c r="K549" s="498"/>
      <c r="L549" s="453"/>
      <c r="M549" s="744"/>
      <c r="N549" s="576"/>
      <c r="O549" s="453"/>
      <c r="P549" s="546"/>
      <c r="Q549" s="546"/>
      <c r="R549" s="546"/>
      <c r="S549" s="546"/>
      <c r="T549" s="546"/>
      <c r="U549" s="546"/>
      <c r="V549" s="546"/>
      <c r="W549" s="546"/>
      <c r="X549" s="546"/>
      <c r="Y549" s="453"/>
      <c r="Z549" s="546"/>
      <c r="AA549" s="453"/>
      <c r="AB549" s="643"/>
      <c r="AC549" s="488"/>
      <c r="AD549" s="488"/>
      <c r="AE549" s="712"/>
      <c r="AF549" s="453"/>
      <c r="AG549" s="453"/>
      <c r="AH549" s="453"/>
      <c r="AI549" s="558"/>
      <c r="AJ549" s="620"/>
      <c r="AK549" s="640"/>
      <c r="AL549" s="640"/>
      <c r="AM549" s="453"/>
      <c r="AN549" s="558"/>
    </row>
    <row r="550" spans="1:40" ht="17" thickBot="1">
      <c r="A550" s="316"/>
      <c r="B550" s="486"/>
      <c r="C550" s="453"/>
      <c r="D550" s="305"/>
      <c r="E550" s="576"/>
      <c r="F550" s="305"/>
      <c r="G550" s="576"/>
      <c r="H550" s="466"/>
      <c r="I550" s="167" t="s">
        <v>68</v>
      </c>
      <c r="J550" s="741"/>
      <c r="K550" s="498"/>
      <c r="L550" s="453"/>
      <c r="M550" s="744"/>
      <c r="N550" s="576"/>
      <c r="O550" s="453"/>
      <c r="P550" s="546"/>
      <c r="Q550" s="546"/>
      <c r="R550" s="546"/>
      <c r="S550" s="546"/>
      <c r="T550" s="546"/>
      <c r="U550" s="546"/>
      <c r="V550" s="546"/>
      <c r="W550" s="546"/>
      <c r="X550" s="546"/>
      <c r="Y550" s="453"/>
      <c r="Z550" s="546"/>
      <c r="AA550" s="453"/>
      <c r="AB550" s="643"/>
      <c r="AC550" s="488"/>
      <c r="AD550" s="488"/>
      <c r="AE550" s="712"/>
      <c r="AF550" s="453"/>
      <c r="AG550" s="453"/>
      <c r="AH550" s="453"/>
      <c r="AI550" s="558"/>
      <c r="AJ550" s="620"/>
      <c r="AK550" s="640"/>
      <c r="AL550" s="640"/>
      <c r="AM550" s="453"/>
      <c r="AN550" s="558"/>
    </row>
    <row r="551" spans="1:40" ht="17" thickBot="1">
      <c r="A551" s="316"/>
      <c r="B551" s="486"/>
      <c r="C551" s="453"/>
      <c r="D551" s="305"/>
      <c r="E551" s="576"/>
      <c r="F551" s="305"/>
      <c r="G551" s="576"/>
      <c r="H551" s="466" t="s">
        <v>223</v>
      </c>
      <c r="I551" s="167" t="s">
        <v>68</v>
      </c>
      <c r="J551" s="741"/>
      <c r="K551" s="498"/>
      <c r="L551" s="453"/>
      <c r="M551" s="744"/>
      <c r="N551" s="576"/>
      <c r="O551" s="453"/>
      <c r="P551" s="546"/>
      <c r="Q551" s="546"/>
      <c r="R551" s="546"/>
      <c r="S551" s="546"/>
      <c r="T551" s="546"/>
      <c r="U551" s="546"/>
      <c r="V551" s="546"/>
      <c r="W551" s="546"/>
      <c r="X551" s="546"/>
      <c r="Y551" s="453"/>
      <c r="Z551" s="546"/>
      <c r="AA551" s="453"/>
      <c r="AB551" s="643"/>
      <c r="AC551" s="488"/>
      <c r="AD551" s="488"/>
      <c r="AE551" s="712"/>
      <c r="AF551" s="453"/>
      <c r="AG551" s="453"/>
      <c r="AH551" s="453"/>
      <c r="AI551" s="558"/>
      <c r="AJ551" s="620"/>
      <c r="AK551" s="640"/>
      <c r="AL551" s="640"/>
      <c r="AM551" s="453"/>
      <c r="AN551" s="558"/>
    </row>
    <row r="552" spans="1:40" ht="17" thickBot="1">
      <c r="A552" s="316"/>
      <c r="B552" s="486"/>
      <c r="C552" s="453"/>
      <c r="D552" s="305"/>
      <c r="E552" s="576"/>
      <c r="F552" s="305"/>
      <c r="G552" s="576"/>
      <c r="H552" s="466"/>
      <c r="I552" s="167" t="s">
        <v>68</v>
      </c>
      <c r="J552" s="741"/>
      <c r="K552" s="498"/>
      <c r="L552" s="453"/>
      <c r="M552" s="744"/>
      <c r="N552" s="576"/>
      <c r="O552" s="453"/>
      <c r="P552" s="546"/>
      <c r="Q552" s="546"/>
      <c r="R552" s="546"/>
      <c r="S552" s="546"/>
      <c r="T552" s="546"/>
      <c r="U552" s="546"/>
      <c r="V552" s="546"/>
      <c r="W552" s="546"/>
      <c r="X552" s="546"/>
      <c r="Y552" s="453"/>
      <c r="Z552" s="546"/>
      <c r="AA552" s="453"/>
      <c r="AB552" s="643"/>
      <c r="AC552" s="488"/>
      <c r="AD552" s="488"/>
      <c r="AE552" s="712"/>
      <c r="AF552" s="453"/>
      <c r="AG552" s="453"/>
      <c r="AH552" s="453"/>
      <c r="AI552" s="558"/>
      <c r="AJ552" s="620"/>
      <c r="AK552" s="640"/>
      <c r="AL552" s="640"/>
      <c r="AM552" s="453"/>
      <c r="AN552" s="558"/>
    </row>
    <row r="553" spans="1:40" ht="17" thickBot="1">
      <c r="A553" s="316"/>
      <c r="B553" s="486"/>
      <c r="C553" s="453"/>
      <c r="D553" s="305"/>
      <c r="E553" s="576"/>
      <c r="F553" s="305"/>
      <c r="G553" s="576"/>
      <c r="H553" s="600" t="s">
        <v>222</v>
      </c>
      <c r="I553" s="167" t="s">
        <v>68</v>
      </c>
      <c r="J553" s="741"/>
      <c r="K553" s="498"/>
      <c r="L553" s="453"/>
      <c r="M553" s="744"/>
      <c r="N553" s="576"/>
      <c r="O553" s="453"/>
      <c r="P553" s="546"/>
      <c r="Q553" s="546"/>
      <c r="R553" s="546"/>
      <c r="S553" s="546"/>
      <c r="T553" s="546"/>
      <c r="U553" s="546"/>
      <c r="V553" s="546"/>
      <c r="W553" s="546"/>
      <c r="X553" s="546"/>
      <c r="Y553" s="453"/>
      <c r="Z553" s="546"/>
      <c r="AA553" s="453"/>
      <c r="AB553" s="643"/>
      <c r="AC553" s="488"/>
      <c r="AD553" s="488"/>
      <c r="AE553" s="712"/>
      <c r="AF553" s="453"/>
      <c r="AG553" s="453"/>
      <c r="AH553" s="453"/>
      <c r="AI553" s="558"/>
      <c r="AJ553" s="620"/>
      <c r="AK553" s="640"/>
      <c r="AL553" s="640"/>
      <c r="AM553" s="453"/>
      <c r="AN553" s="558"/>
    </row>
    <row r="554" spans="1:40" ht="17" thickBot="1">
      <c r="A554" s="316"/>
      <c r="B554" s="486"/>
      <c r="C554" s="453"/>
      <c r="D554" s="305"/>
      <c r="E554" s="576"/>
      <c r="F554" s="305"/>
      <c r="G554" s="576"/>
      <c r="H554" s="601"/>
      <c r="I554" s="167" t="s">
        <v>68</v>
      </c>
      <c r="J554" s="741"/>
      <c r="K554" s="498"/>
      <c r="L554" s="453"/>
      <c r="M554" s="744"/>
      <c r="N554" s="576"/>
      <c r="O554" s="453"/>
      <c r="P554" s="546"/>
      <c r="Q554" s="546"/>
      <c r="R554" s="546"/>
      <c r="S554" s="546"/>
      <c r="T554" s="546"/>
      <c r="U554" s="546"/>
      <c r="V554" s="546"/>
      <c r="W554" s="546"/>
      <c r="X554" s="546"/>
      <c r="Y554" s="453"/>
      <c r="Z554" s="546"/>
      <c r="AA554" s="453"/>
      <c r="AB554" s="643"/>
      <c r="AC554" s="488"/>
      <c r="AD554" s="488"/>
      <c r="AE554" s="712"/>
      <c r="AF554" s="453"/>
      <c r="AG554" s="453"/>
      <c r="AH554" s="453"/>
      <c r="AI554" s="558"/>
      <c r="AJ554" s="620"/>
      <c r="AK554" s="640"/>
      <c r="AL554" s="640"/>
      <c r="AM554" s="453"/>
      <c r="AN554" s="558"/>
    </row>
    <row r="555" spans="1:40" ht="17" thickBot="1">
      <c r="A555" s="316"/>
      <c r="B555" s="486"/>
      <c r="C555" s="453"/>
      <c r="D555" s="305"/>
      <c r="E555" s="576"/>
      <c r="F555" s="305"/>
      <c r="G555" s="576"/>
      <c r="H555" s="622" t="s">
        <v>221</v>
      </c>
      <c r="I555" s="167" t="s">
        <v>68</v>
      </c>
      <c r="J555" s="741"/>
      <c r="K555" s="498"/>
      <c r="L555" s="453"/>
      <c r="M555" s="744"/>
      <c r="N555" s="576"/>
      <c r="O555" s="453"/>
      <c r="P555" s="546"/>
      <c r="Q555" s="546"/>
      <c r="R555" s="546"/>
      <c r="S555" s="546"/>
      <c r="T555" s="546"/>
      <c r="U555" s="546"/>
      <c r="V555" s="546"/>
      <c r="W555" s="546"/>
      <c r="X555" s="546"/>
      <c r="Y555" s="453"/>
      <c r="Z555" s="546"/>
      <c r="AA555" s="453"/>
      <c r="AB555" s="643"/>
      <c r="AC555" s="488"/>
      <c r="AD555" s="488"/>
      <c r="AE555" s="712"/>
      <c r="AF555" s="453"/>
      <c r="AG555" s="453"/>
      <c r="AH555" s="453"/>
      <c r="AI555" s="558"/>
      <c r="AJ555" s="620"/>
      <c r="AK555" s="640"/>
      <c r="AL555" s="640"/>
      <c r="AM555" s="453"/>
      <c r="AN555" s="558"/>
    </row>
    <row r="556" spans="1:40" ht="17" thickBot="1">
      <c r="A556" s="928"/>
      <c r="B556" s="732"/>
      <c r="C556" s="453"/>
      <c r="D556" s="775"/>
      <c r="E556" s="576"/>
      <c r="F556" s="775"/>
      <c r="G556" s="577"/>
      <c r="H556" s="930"/>
      <c r="I556" s="167" t="s">
        <v>68</v>
      </c>
      <c r="J556" s="494"/>
      <c r="K556" s="498"/>
      <c r="L556" s="453"/>
      <c r="M556" s="482"/>
      <c r="N556" s="576"/>
      <c r="O556" s="453"/>
      <c r="P556" s="546"/>
      <c r="Q556" s="546"/>
      <c r="R556" s="546"/>
      <c r="S556" s="546"/>
      <c r="T556" s="546"/>
      <c r="U556" s="546"/>
      <c r="V556" s="546"/>
      <c r="W556" s="546"/>
      <c r="X556" s="546"/>
      <c r="Y556" s="453"/>
      <c r="Z556" s="546"/>
      <c r="AA556" s="453"/>
      <c r="AB556" s="643"/>
      <c r="AC556" s="726"/>
      <c r="AD556" s="726"/>
      <c r="AE556" s="929"/>
      <c r="AF556" s="453"/>
      <c r="AG556" s="453"/>
      <c r="AH556" s="453"/>
      <c r="AI556" s="558"/>
      <c r="AJ556" s="620"/>
      <c r="AK556" s="640"/>
      <c r="AL556" s="640"/>
      <c r="AM556" s="453"/>
      <c r="AN556" s="558"/>
    </row>
    <row r="557" spans="1:40" ht="45" customHeight="1" thickBot="1">
      <c r="A557" s="315">
        <v>20</v>
      </c>
      <c r="B557" s="916" t="s">
        <v>577</v>
      </c>
      <c r="C557" s="735" t="s">
        <v>542</v>
      </c>
      <c r="D557" s="735" t="s">
        <v>32</v>
      </c>
      <c r="E557" s="738" t="s">
        <v>543</v>
      </c>
      <c r="F557" s="735" t="s">
        <v>544</v>
      </c>
      <c r="G557" s="672" t="s">
        <v>100</v>
      </c>
      <c r="H557" s="133" t="s">
        <v>252</v>
      </c>
      <c r="I557" s="167" t="s">
        <v>68</v>
      </c>
      <c r="J557" s="740">
        <f>COUNTIF(I557:I582,[3]DATOS!$D$24)</f>
        <v>26</v>
      </c>
      <c r="K557" s="604" t="str">
        <f>+IF(AND(J557&lt;6,J557&gt;0),"Moderado",IF(AND(J557&lt;12,J557&gt;5),"Mayor",IF(AND(J557&lt;20,J557&gt;11),"Catastrófico","Responda las Preguntas de Impacto")))</f>
        <v>Responda las Preguntas de Impacto</v>
      </c>
      <c r="L557" s="452"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743"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746" t="s">
        <v>545</v>
      </c>
      <c r="O557" s="307" t="s">
        <v>65</v>
      </c>
      <c r="P557" s="134" t="s">
        <v>237</v>
      </c>
      <c r="Q557" s="77" t="s">
        <v>76</v>
      </c>
      <c r="R557" s="77">
        <f>+IFERROR(VLOOKUP(Q557,[23]DATOS!$E$2:$F$17,2,FALSE),"")</f>
        <v>15</v>
      </c>
      <c r="S557" s="646">
        <f>SUM(R557:R564)</f>
        <v>100</v>
      </c>
      <c r="T557" s="331" t="str">
        <f>+IF(AND(S557&lt;=100,S557&gt;=96),"Fuerte",IF(AND(S557&lt;=95,S557&gt;=86),"Moderado",IF(AND(S557&lt;=85,J557&gt;=0),"Débil"," ")))</f>
        <v>Fuerte</v>
      </c>
      <c r="U557" s="331" t="s">
        <v>90</v>
      </c>
      <c r="V557" s="33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31">
        <f>IF(V557="Fuerte",100,IF(V557="Moderado",50,IF(V557="Débil",0)))</f>
        <v>100</v>
      </c>
      <c r="X557" s="545">
        <f>AVERAGE(W557:W582)</f>
        <v>100</v>
      </c>
      <c r="Y557" s="452" t="s">
        <v>546</v>
      </c>
      <c r="Z557" s="721" t="s">
        <v>547</v>
      </c>
      <c r="AA557" s="722" t="s">
        <v>548</v>
      </c>
      <c r="AB557" s="725" t="str">
        <f>+IF(X557=100,"Fuerte",IF(AND(X557&lt;=99,X557&gt;=50),"Moderado",IF(X557&lt;50,"Débil"," ")))</f>
        <v>Fuerte</v>
      </c>
      <c r="AC557" s="488" t="s">
        <v>95</v>
      </c>
      <c r="AD557" s="488" t="s">
        <v>95</v>
      </c>
      <c r="AE557" s="711"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52"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52" t="str">
        <f>K557</f>
        <v>Responda las Preguntas de Impacto</v>
      </c>
      <c r="AH557" s="452"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564"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727" t="s">
        <v>549</v>
      </c>
      <c r="AK557" s="728">
        <v>43556</v>
      </c>
      <c r="AL557" s="728">
        <v>43830</v>
      </c>
      <c r="AM557" s="655" t="s">
        <v>546</v>
      </c>
      <c r="AN557" s="729" t="s">
        <v>550</v>
      </c>
    </row>
    <row r="558" spans="1:40" ht="49.5" customHeight="1" thickBot="1">
      <c r="A558" s="316"/>
      <c r="B558" s="486"/>
      <c r="C558" s="736"/>
      <c r="D558" s="736"/>
      <c r="E558" s="739"/>
      <c r="F558" s="736"/>
      <c r="G558" s="576"/>
      <c r="H558" s="132" t="s">
        <v>245</v>
      </c>
      <c r="I558" s="167" t="s">
        <v>68</v>
      </c>
      <c r="J558" s="741"/>
      <c r="K558" s="498"/>
      <c r="L558" s="453"/>
      <c r="M558" s="744"/>
      <c r="N558" s="747"/>
      <c r="O558" s="308"/>
      <c r="P558" s="82" t="s">
        <v>235</v>
      </c>
      <c r="Q558" s="77" t="s">
        <v>78</v>
      </c>
      <c r="R558" s="77">
        <f>+IFERROR(VLOOKUP(Q558,[23]DATOS!$E$2:$F$17,2,FALSE),"")</f>
        <v>15</v>
      </c>
      <c r="S558" s="647"/>
      <c r="T558" s="310"/>
      <c r="U558" s="310"/>
      <c r="V558" s="310"/>
      <c r="W558" s="310"/>
      <c r="X558" s="546"/>
      <c r="Y558" s="453"/>
      <c r="Z558" s="546"/>
      <c r="AA558" s="723"/>
      <c r="AB558" s="643"/>
      <c r="AC558" s="488"/>
      <c r="AD558" s="488"/>
      <c r="AE558" s="712"/>
      <c r="AF558" s="453"/>
      <c r="AG558" s="453"/>
      <c r="AH558" s="453"/>
      <c r="AI558" s="483"/>
      <c r="AJ558" s="443"/>
      <c r="AK558" s="459"/>
      <c r="AL558" s="459"/>
      <c r="AM558" s="596"/>
      <c r="AN558" s="730"/>
    </row>
    <row r="559" spans="1:40" ht="54" customHeight="1" thickBot="1">
      <c r="A559" s="316"/>
      <c r="B559" s="486"/>
      <c r="C559" s="736"/>
      <c r="D559" s="736"/>
      <c r="E559" s="739"/>
      <c r="F559" s="736"/>
      <c r="G559" s="576"/>
      <c r="H559" s="132" t="s">
        <v>244</v>
      </c>
      <c r="I559" s="167" t="s">
        <v>68</v>
      </c>
      <c r="J559" s="741"/>
      <c r="K559" s="498"/>
      <c r="L559" s="453"/>
      <c r="M559" s="744"/>
      <c r="N559" s="747"/>
      <c r="O559" s="308"/>
      <c r="P559" s="82" t="s">
        <v>233</v>
      </c>
      <c r="Q559" s="77" t="s">
        <v>80</v>
      </c>
      <c r="R559" s="77">
        <f>+IFERROR(VLOOKUP(Q559,[23]DATOS!$E$2:$F$17,2,FALSE),"")</f>
        <v>15</v>
      </c>
      <c r="S559" s="647"/>
      <c r="T559" s="310"/>
      <c r="U559" s="310"/>
      <c r="V559" s="310"/>
      <c r="W559" s="310"/>
      <c r="X559" s="546"/>
      <c r="Y559" s="453"/>
      <c r="Z559" s="546"/>
      <c r="AA559" s="723"/>
      <c r="AB559" s="643"/>
      <c r="AC559" s="488"/>
      <c r="AD559" s="488"/>
      <c r="AE559" s="712"/>
      <c r="AF559" s="453"/>
      <c r="AG559" s="453"/>
      <c r="AH559" s="453"/>
      <c r="AI559" s="483"/>
      <c r="AJ559" s="443"/>
      <c r="AK559" s="459"/>
      <c r="AL559" s="459"/>
      <c r="AM559" s="596"/>
      <c r="AN559" s="730"/>
    </row>
    <row r="560" spans="1:40" ht="49.5" customHeight="1" thickBot="1">
      <c r="A560" s="316"/>
      <c r="B560" s="486"/>
      <c r="C560" s="736"/>
      <c r="D560" s="736"/>
      <c r="E560" s="748" t="s">
        <v>551</v>
      </c>
      <c r="F560" s="736"/>
      <c r="G560" s="576"/>
      <c r="H560" s="132" t="s">
        <v>243</v>
      </c>
      <c r="I560" s="167" t="s">
        <v>68</v>
      </c>
      <c r="J560" s="741"/>
      <c r="K560" s="498"/>
      <c r="L560" s="453"/>
      <c r="M560" s="744"/>
      <c r="N560" s="747"/>
      <c r="O560" s="308"/>
      <c r="P560" s="82" t="s">
        <v>231</v>
      </c>
      <c r="Q560" s="77" t="s">
        <v>82</v>
      </c>
      <c r="R560" s="77">
        <f>+IFERROR(VLOOKUP(Q560,[23]DATOS!$E$2:$F$17,2,FALSE),"")</f>
        <v>15</v>
      </c>
      <c r="S560" s="647"/>
      <c r="T560" s="310"/>
      <c r="U560" s="310"/>
      <c r="V560" s="310"/>
      <c r="W560" s="310"/>
      <c r="X560" s="546"/>
      <c r="Y560" s="453"/>
      <c r="Z560" s="546"/>
      <c r="AA560" s="723"/>
      <c r="AB560" s="643"/>
      <c r="AC560" s="488"/>
      <c r="AD560" s="488"/>
      <c r="AE560" s="712"/>
      <c r="AF560" s="453"/>
      <c r="AG560" s="453"/>
      <c r="AH560" s="453"/>
      <c r="AI560" s="483"/>
      <c r="AJ560" s="443"/>
      <c r="AK560" s="459"/>
      <c r="AL560" s="459"/>
      <c r="AM560" s="596"/>
      <c r="AN560" s="730"/>
    </row>
    <row r="561" spans="1:40" ht="15" customHeight="1" thickBot="1">
      <c r="A561" s="316"/>
      <c r="B561" s="486"/>
      <c r="C561" s="736"/>
      <c r="D561" s="736"/>
      <c r="E561" s="749"/>
      <c r="F561" s="736"/>
      <c r="G561" s="576"/>
      <c r="H561" s="132" t="s">
        <v>242</v>
      </c>
      <c r="I561" s="167" t="s">
        <v>68</v>
      </c>
      <c r="J561" s="741"/>
      <c r="K561" s="498"/>
      <c r="L561" s="453"/>
      <c r="M561" s="744"/>
      <c r="N561" s="747"/>
      <c r="O561" s="308"/>
      <c r="P561" s="82" t="s">
        <v>229</v>
      </c>
      <c r="Q561" s="77" t="s">
        <v>85</v>
      </c>
      <c r="R561" s="77">
        <f>+IFERROR(VLOOKUP(Q561,[23]DATOS!$E$2:$F$17,2,FALSE),"")</f>
        <v>15</v>
      </c>
      <c r="S561" s="647"/>
      <c r="T561" s="310"/>
      <c r="U561" s="310"/>
      <c r="V561" s="310"/>
      <c r="W561" s="310"/>
      <c r="X561" s="546"/>
      <c r="Y561" s="453"/>
      <c r="Z561" s="546"/>
      <c r="AA561" s="723"/>
      <c r="AB561" s="643"/>
      <c r="AC561" s="488"/>
      <c r="AD561" s="488"/>
      <c r="AE561" s="712"/>
      <c r="AF561" s="453"/>
      <c r="AG561" s="453"/>
      <c r="AH561" s="453"/>
      <c r="AI561" s="483"/>
      <c r="AJ561" s="443"/>
      <c r="AK561" s="459"/>
      <c r="AL561" s="459"/>
      <c r="AM561" s="596"/>
      <c r="AN561" s="730"/>
    </row>
    <row r="562" spans="1:40" ht="69.75" customHeight="1" thickBot="1">
      <c r="A562" s="316"/>
      <c r="B562" s="486"/>
      <c r="C562" s="736"/>
      <c r="D562" s="736"/>
      <c r="E562" s="749"/>
      <c r="F562" s="736"/>
      <c r="G562" s="576"/>
      <c r="H562" s="132" t="s">
        <v>241</v>
      </c>
      <c r="I562" s="167" t="s">
        <v>68</v>
      </c>
      <c r="J562" s="741"/>
      <c r="K562" s="498"/>
      <c r="L562" s="453"/>
      <c r="M562" s="744"/>
      <c r="N562" s="747"/>
      <c r="O562" s="308"/>
      <c r="P562" s="83" t="s">
        <v>228</v>
      </c>
      <c r="Q562" s="77" t="s">
        <v>98</v>
      </c>
      <c r="R562" s="77">
        <v>10</v>
      </c>
      <c r="S562" s="647"/>
      <c r="T562" s="310"/>
      <c r="U562" s="310"/>
      <c r="V562" s="310"/>
      <c r="W562" s="310"/>
      <c r="X562" s="546"/>
      <c r="Y562" s="453"/>
      <c r="Z562" s="546"/>
      <c r="AA562" s="723"/>
      <c r="AB562" s="643"/>
      <c r="AC562" s="488"/>
      <c r="AD562" s="488"/>
      <c r="AE562" s="712"/>
      <c r="AF562" s="453"/>
      <c r="AG562" s="453"/>
      <c r="AH562" s="453"/>
      <c r="AI562" s="483"/>
      <c r="AJ562" s="443"/>
      <c r="AK562" s="459"/>
      <c r="AL562" s="459"/>
      <c r="AM562" s="596"/>
      <c r="AN562" s="730"/>
    </row>
    <row r="563" spans="1:40" ht="47.25" customHeight="1" thickBot="1">
      <c r="A563" s="316"/>
      <c r="B563" s="486"/>
      <c r="C563" s="736"/>
      <c r="D563" s="736"/>
      <c r="E563" s="749"/>
      <c r="F563" s="736"/>
      <c r="G563" s="576"/>
      <c r="H563" s="132" t="s">
        <v>240</v>
      </c>
      <c r="I563" s="167" t="s">
        <v>68</v>
      </c>
      <c r="J563" s="741"/>
      <c r="K563" s="498"/>
      <c r="L563" s="453"/>
      <c r="M563" s="744"/>
      <c r="N563" s="747"/>
      <c r="O563" s="308"/>
      <c r="P563" s="82" t="s">
        <v>226</v>
      </c>
      <c r="Q563" s="82" t="s">
        <v>87</v>
      </c>
      <c r="R563" s="82">
        <v>15</v>
      </c>
      <c r="S563" s="647"/>
      <c r="T563" s="310"/>
      <c r="U563" s="310"/>
      <c r="V563" s="310"/>
      <c r="W563" s="310"/>
      <c r="X563" s="546"/>
      <c r="Y563" s="453"/>
      <c r="Z563" s="546"/>
      <c r="AA563" s="723"/>
      <c r="AB563" s="643"/>
      <c r="AC563" s="488"/>
      <c r="AD563" s="488"/>
      <c r="AE563" s="712"/>
      <c r="AF563" s="453"/>
      <c r="AG563" s="453"/>
      <c r="AH563" s="453"/>
      <c r="AI563" s="483"/>
      <c r="AJ563" s="443"/>
      <c r="AK563" s="459"/>
      <c r="AL563" s="459"/>
      <c r="AM563" s="596"/>
      <c r="AN563" s="730"/>
    </row>
    <row r="564" spans="1:40" ht="121.5" customHeight="1" thickBot="1">
      <c r="A564" s="316"/>
      <c r="B564" s="486"/>
      <c r="C564" s="736"/>
      <c r="D564" s="736"/>
      <c r="E564" s="750"/>
      <c r="F564" s="736"/>
      <c r="G564" s="576"/>
      <c r="H564" s="132" t="s">
        <v>239</v>
      </c>
      <c r="I564" s="167" t="s">
        <v>68</v>
      </c>
      <c r="J564" s="741"/>
      <c r="K564" s="498"/>
      <c r="L564" s="453"/>
      <c r="M564" s="744"/>
      <c r="N564" s="747"/>
      <c r="O564" s="308"/>
      <c r="P564" s="81"/>
      <c r="Q564" s="81"/>
      <c r="R564" s="81"/>
      <c r="S564" s="648"/>
      <c r="T564" s="310"/>
      <c r="U564" s="310"/>
      <c r="V564" s="310"/>
      <c r="W564" s="310"/>
      <c r="X564" s="546"/>
      <c r="Y564" s="454"/>
      <c r="Z564" s="547"/>
      <c r="AA564" s="724"/>
      <c r="AB564" s="643"/>
      <c r="AC564" s="488"/>
      <c r="AD564" s="488"/>
      <c r="AE564" s="712"/>
      <c r="AF564" s="453"/>
      <c r="AG564" s="453"/>
      <c r="AH564" s="453"/>
      <c r="AI564" s="483"/>
      <c r="AJ564" s="443"/>
      <c r="AK564" s="460"/>
      <c r="AL564" s="460"/>
      <c r="AM564" s="597"/>
      <c r="AN564" s="730"/>
    </row>
    <row r="565" spans="1:40" ht="42.75" customHeight="1" thickBot="1">
      <c r="A565" s="316"/>
      <c r="B565" s="486"/>
      <c r="C565" s="736"/>
      <c r="D565" s="736"/>
      <c r="E565" s="751" t="s">
        <v>552</v>
      </c>
      <c r="F565" s="736"/>
      <c r="G565" s="576"/>
      <c r="H565" s="132" t="s">
        <v>238</v>
      </c>
      <c r="I565" s="167" t="s">
        <v>68</v>
      </c>
      <c r="J565" s="741"/>
      <c r="K565" s="498"/>
      <c r="L565" s="453"/>
      <c r="M565" s="744"/>
      <c r="N565" s="752" t="s">
        <v>553</v>
      </c>
      <c r="O565" s="452" t="s">
        <v>65</v>
      </c>
      <c r="P565" s="77" t="s">
        <v>237</v>
      </c>
      <c r="Q565" s="77" t="s">
        <v>76</v>
      </c>
      <c r="R565" s="77">
        <f>+IFERROR(VLOOKUP(Q565,[23]DATOS!$E$2:$F$17,2,FALSE),"")</f>
        <v>15</v>
      </c>
      <c r="S565" s="588">
        <f>SUM(R565:R574)</f>
        <v>100</v>
      </c>
      <c r="T565" s="588" t="str">
        <f>+IF(AND(S565&lt;=100,S565&gt;=96),"Fuerte",IF(AND(S565&lt;=95,S565&gt;=86),"Moderado",IF(AND(S565&lt;=85,J565&gt;=0),"Débil"," ")))</f>
        <v>Fuerte</v>
      </c>
      <c r="U565" s="588" t="s">
        <v>90</v>
      </c>
      <c r="V565" s="588"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588">
        <f>IF(V565="Fuerte",100,IF(V565="Moderado",50,IF(V565="Débil",0)))</f>
        <v>100</v>
      </c>
      <c r="X565" s="546"/>
      <c r="Y565" s="590" t="s">
        <v>554</v>
      </c>
      <c r="Z565" s="645" t="s">
        <v>547</v>
      </c>
      <c r="AA565" s="485" t="s">
        <v>555</v>
      </c>
      <c r="AB565" s="643"/>
      <c r="AC565" s="488"/>
      <c r="AD565" s="488"/>
      <c r="AE565" s="712"/>
      <c r="AF565" s="453"/>
      <c r="AG565" s="453"/>
      <c r="AH565" s="453"/>
      <c r="AI565" s="483"/>
      <c r="AJ565" s="443" t="s">
        <v>556</v>
      </c>
      <c r="AK565" s="458">
        <v>43556</v>
      </c>
      <c r="AL565" s="458">
        <v>43830</v>
      </c>
      <c r="AM565" s="590" t="s">
        <v>546</v>
      </c>
      <c r="AN565" s="730"/>
    </row>
    <row r="566" spans="1:40" ht="42.75" customHeight="1" thickBot="1">
      <c r="A566" s="316"/>
      <c r="B566" s="486"/>
      <c r="C566" s="736"/>
      <c r="D566" s="736"/>
      <c r="E566" s="546"/>
      <c r="F566" s="736"/>
      <c r="G566" s="576"/>
      <c r="H566" s="132" t="s">
        <v>236</v>
      </c>
      <c r="I566" s="167" t="s">
        <v>68</v>
      </c>
      <c r="J566" s="741"/>
      <c r="K566" s="498"/>
      <c r="L566" s="453"/>
      <c r="M566" s="744"/>
      <c r="N566" s="753"/>
      <c r="O566" s="453"/>
      <c r="P566" s="78" t="s">
        <v>235</v>
      </c>
      <c r="Q566" s="77" t="s">
        <v>78</v>
      </c>
      <c r="R566" s="77">
        <f>+IFERROR(VLOOKUP(Q566,[23]DATOS!$E$2:$F$17,2,FALSE),"")</f>
        <v>15</v>
      </c>
      <c r="S566" s="546"/>
      <c r="T566" s="546"/>
      <c r="U566" s="546"/>
      <c r="V566" s="546"/>
      <c r="W566" s="546"/>
      <c r="X566" s="546"/>
      <c r="Y566" s="453"/>
      <c r="Z566" s="546"/>
      <c r="AA566" s="486"/>
      <c r="AB566" s="643"/>
      <c r="AC566" s="488"/>
      <c r="AD566" s="488"/>
      <c r="AE566" s="712"/>
      <c r="AF566" s="453"/>
      <c r="AG566" s="453"/>
      <c r="AH566" s="453"/>
      <c r="AI566" s="483"/>
      <c r="AJ566" s="443"/>
      <c r="AK566" s="459"/>
      <c r="AL566" s="459"/>
      <c r="AM566" s="453"/>
      <c r="AN566" s="730"/>
    </row>
    <row r="567" spans="1:40" ht="35.25" customHeight="1" thickBot="1">
      <c r="A567" s="316"/>
      <c r="B567" s="486"/>
      <c r="C567" s="736"/>
      <c r="D567" s="736"/>
      <c r="E567" s="546"/>
      <c r="F567" s="736"/>
      <c r="G567" s="576"/>
      <c r="H567" s="132" t="s">
        <v>234</v>
      </c>
      <c r="I567" s="167" t="s">
        <v>68</v>
      </c>
      <c r="J567" s="741"/>
      <c r="K567" s="498"/>
      <c r="L567" s="453"/>
      <c r="M567" s="744"/>
      <c r="N567" s="753"/>
      <c r="O567" s="453"/>
      <c r="P567" s="78" t="s">
        <v>233</v>
      </c>
      <c r="Q567" s="77" t="s">
        <v>80</v>
      </c>
      <c r="R567" s="77">
        <f>+IFERROR(VLOOKUP(Q567,[23]DATOS!$E$2:$F$17,2,FALSE),"")</f>
        <v>15</v>
      </c>
      <c r="S567" s="546"/>
      <c r="T567" s="546"/>
      <c r="U567" s="546"/>
      <c r="V567" s="546"/>
      <c r="W567" s="546"/>
      <c r="X567" s="546"/>
      <c r="Y567" s="453"/>
      <c r="Z567" s="546"/>
      <c r="AA567" s="486"/>
      <c r="AB567" s="643"/>
      <c r="AC567" s="488"/>
      <c r="AD567" s="488"/>
      <c r="AE567" s="712"/>
      <c r="AF567" s="453"/>
      <c r="AG567" s="453"/>
      <c r="AH567" s="453"/>
      <c r="AI567" s="483"/>
      <c r="AJ567" s="443"/>
      <c r="AK567" s="459"/>
      <c r="AL567" s="459"/>
      <c r="AM567" s="453"/>
      <c r="AN567" s="730"/>
    </row>
    <row r="568" spans="1:40" ht="43.5" customHeight="1" thickBot="1">
      <c r="A568" s="316"/>
      <c r="B568" s="486"/>
      <c r="C568" s="736"/>
      <c r="D568" s="736"/>
      <c r="E568" s="546"/>
      <c r="F568" s="736"/>
      <c r="G568" s="576"/>
      <c r="H568" s="132" t="s">
        <v>232</v>
      </c>
      <c r="I568" s="167" t="s">
        <v>68</v>
      </c>
      <c r="J568" s="741"/>
      <c r="K568" s="498"/>
      <c r="L568" s="453"/>
      <c r="M568" s="744"/>
      <c r="N568" s="753"/>
      <c r="O568" s="453"/>
      <c r="P568" s="78" t="s">
        <v>231</v>
      </c>
      <c r="Q568" s="77" t="s">
        <v>82</v>
      </c>
      <c r="R568" s="77">
        <f>+IFERROR(VLOOKUP(Q568,[23]DATOS!$E$2:$F$17,2,FALSE),"")</f>
        <v>15</v>
      </c>
      <c r="S568" s="546"/>
      <c r="T568" s="546"/>
      <c r="U568" s="546"/>
      <c r="V568" s="546"/>
      <c r="W568" s="546"/>
      <c r="X568" s="546"/>
      <c r="Y568" s="453"/>
      <c r="Z568" s="546"/>
      <c r="AA568" s="486"/>
      <c r="AB568" s="643"/>
      <c r="AC568" s="488"/>
      <c r="AD568" s="488"/>
      <c r="AE568" s="712"/>
      <c r="AF568" s="453"/>
      <c r="AG568" s="453"/>
      <c r="AH568" s="453"/>
      <c r="AI568" s="483"/>
      <c r="AJ568" s="443"/>
      <c r="AK568" s="459"/>
      <c r="AL568" s="459"/>
      <c r="AM568" s="453"/>
      <c r="AN568" s="730"/>
    </row>
    <row r="569" spans="1:40" ht="17" thickBot="1">
      <c r="A569" s="316"/>
      <c r="B569" s="486"/>
      <c r="C569" s="736"/>
      <c r="D569" s="736"/>
      <c r="E569" s="547"/>
      <c r="F569" s="736"/>
      <c r="G569" s="576"/>
      <c r="H569" s="466" t="s">
        <v>230</v>
      </c>
      <c r="I569" s="167" t="s">
        <v>68</v>
      </c>
      <c r="J569" s="741"/>
      <c r="K569" s="498"/>
      <c r="L569" s="453"/>
      <c r="M569" s="744"/>
      <c r="N569" s="753"/>
      <c r="O569" s="453"/>
      <c r="P569" s="78" t="s">
        <v>229</v>
      </c>
      <c r="Q569" s="77" t="s">
        <v>85</v>
      </c>
      <c r="R569" s="77">
        <f>+IFERROR(VLOOKUP(Q569,[23]DATOS!$E$2:$F$17,2,FALSE),"")</f>
        <v>15</v>
      </c>
      <c r="S569" s="546"/>
      <c r="T569" s="546"/>
      <c r="U569" s="546"/>
      <c r="V569" s="546"/>
      <c r="W569" s="546"/>
      <c r="X569" s="546"/>
      <c r="Y569" s="453"/>
      <c r="Z569" s="546"/>
      <c r="AA569" s="486"/>
      <c r="AB569" s="643"/>
      <c r="AC569" s="488"/>
      <c r="AD569" s="488"/>
      <c r="AE569" s="712"/>
      <c r="AF569" s="453"/>
      <c r="AG569" s="453"/>
      <c r="AH569" s="453"/>
      <c r="AI569" s="483"/>
      <c r="AJ569" s="443"/>
      <c r="AK569" s="459"/>
      <c r="AL569" s="459"/>
      <c r="AM569" s="453"/>
      <c r="AN569" s="730"/>
    </row>
    <row r="570" spans="1:40" ht="30" customHeight="1" thickBot="1">
      <c r="A570" s="316"/>
      <c r="B570" s="486"/>
      <c r="C570" s="736"/>
      <c r="D570" s="736"/>
      <c r="E570" s="751"/>
      <c r="F570" s="736"/>
      <c r="G570" s="576"/>
      <c r="H570" s="466"/>
      <c r="I570" s="167" t="s">
        <v>68</v>
      </c>
      <c r="J570" s="741"/>
      <c r="K570" s="498"/>
      <c r="L570" s="453"/>
      <c r="M570" s="744"/>
      <c r="N570" s="753"/>
      <c r="O570" s="453"/>
      <c r="P570" s="78" t="s">
        <v>228</v>
      </c>
      <c r="Q570" s="77" t="s">
        <v>98</v>
      </c>
      <c r="R570" s="77">
        <f>+IFERROR(VLOOKUP(Q570,[23]DATOS!$E$2:$F$17,2,FALSE),"")</f>
        <v>15</v>
      </c>
      <c r="S570" s="546"/>
      <c r="T570" s="546"/>
      <c r="U570" s="546"/>
      <c r="V570" s="546"/>
      <c r="W570" s="546"/>
      <c r="X570" s="546"/>
      <c r="Y570" s="453"/>
      <c r="Z570" s="546"/>
      <c r="AA570" s="486"/>
      <c r="AB570" s="643"/>
      <c r="AC570" s="488"/>
      <c r="AD570" s="488"/>
      <c r="AE570" s="712"/>
      <c r="AF570" s="453"/>
      <c r="AG570" s="453"/>
      <c r="AH570" s="453"/>
      <c r="AI570" s="483"/>
      <c r="AJ570" s="443"/>
      <c r="AK570" s="459"/>
      <c r="AL570" s="459"/>
      <c r="AM570" s="453"/>
      <c r="AN570" s="730"/>
    </row>
    <row r="571" spans="1:40" ht="17" thickBot="1">
      <c r="A571" s="316"/>
      <c r="B571" s="486"/>
      <c r="C571" s="736"/>
      <c r="D571" s="736"/>
      <c r="E571" s="749"/>
      <c r="F571" s="736"/>
      <c r="G571" s="576"/>
      <c r="H571" s="466" t="s">
        <v>227</v>
      </c>
      <c r="I571" s="167" t="s">
        <v>68</v>
      </c>
      <c r="J571" s="741"/>
      <c r="K571" s="498"/>
      <c r="L571" s="453"/>
      <c r="M571" s="744"/>
      <c r="N571" s="753"/>
      <c r="O571" s="453"/>
      <c r="P571" s="78" t="s">
        <v>226</v>
      </c>
      <c r="Q571" s="82" t="s">
        <v>87</v>
      </c>
      <c r="R571" s="77">
        <f>+IFERROR(VLOOKUP(Q571,[23]DATOS!$E$2:$F$17,2,FALSE),"")</f>
        <v>10</v>
      </c>
      <c r="S571" s="546"/>
      <c r="T571" s="546"/>
      <c r="U571" s="546"/>
      <c r="V571" s="546"/>
      <c r="W571" s="546"/>
      <c r="X571" s="546"/>
      <c r="Y571" s="453"/>
      <c r="Z571" s="546"/>
      <c r="AA571" s="486"/>
      <c r="AB571" s="643"/>
      <c r="AC571" s="488"/>
      <c r="AD571" s="488"/>
      <c r="AE571" s="712"/>
      <c r="AF571" s="453"/>
      <c r="AG571" s="453"/>
      <c r="AH571" s="453"/>
      <c r="AI571" s="483"/>
      <c r="AJ571" s="443"/>
      <c r="AK571" s="459"/>
      <c r="AL571" s="459"/>
      <c r="AM571" s="453"/>
      <c r="AN571" s="730"/>
    </row>
    <row r="572" spans="1:40" ht="17" thickBot="1">
      <c r="A572" s="316"/>
      <c r="B572" s="486"/>
      <c r="C572" s="736"/>
      <c r="D572" s="736"/>
      <c r="E572" s="749"/>
      <c r="F572" s="736"/>
      <c r="G572" s="576"/>
      <c r="H572" s="466"/>
      <c r="I572" s="167" t="s">
        <v>68</v>
      </c>
      <c r="J572" s="741"/>
      <c r="K572" s="498"/>
      <c r="L572" s="453"/>
      <c r="M572" s="744"/>
      <c r="N572" s="753"/>
      <c r="O572" s="453"/>
      <c r="P572" s="588"/>
      <c r="Q572" s="588"/>
      <c r="R572" s="588"/>
      <c r="S572" s="546"/>
      <c r="T572" s="546"/>
      <c r="U572" s="546"/>
      <c r="V572" s="546"/>
      <c r="W572" s="546"/>
      <c r="X572" s="546"/>
      <c r="Y572" s="453"/>
      <c r="Z572" s="546"/>
      <c r="AA572" s="486"/>
      <c r="AB572" s="643"/>
      <c r="AC572" s="488"/>
      <c r="AD572" s="488"/>
      <c r="AE572" s="712"/>
      <c r="AF572" s="453"/>
      <c r="AG572" s="453"/>
      <c r="AH572" s="453"/>
      <c r="AI572" s="483"/>
      <c r="AJ572" s="443"/>
      <c r="AK572" s="459"/>
      <c r="AL572" s="459"/>
      <c r="AM572" s="453"/>
      <c r="AN572" s="730"/>
    </row>
    <row r="573" spans="1:40" ht="17" thickBot="1">
      <c r="A573" s="316"/>
      <c r="B573" s="486"/>
      <c r="C573" s="736"/>
      <c r="D573" s="736"/>
      <c r="E573" s="749"/>
      <c r="F573" s="736"/>
      <c r="G573" s="576"/>
      <c r="H573" s="466" t="s">
        <v>225</v>
      </c>
      <c r="I573" s="167" t="s">
        <v>68</v>
      </c>
      <c r="J573" s="741"/>
      <c r="K573" s="498"/>
      <c r="L573" s="453"/>
      <c r="M573" s="744"/>
      <c r="N573" s="753"/>
      <c r="O573" s="453"/>
      <c r="P573" s="546"/>
      <c r="Q573" s="546"/>
      <c r="R573" s="546"/>
      <c r="S573" s="546"/>
      <c r="T573" s="546"/>
      <c r="U573" s="546"/>
      <c r="V573" s="546"/>
      <c r="W573" s="546"/>
      <c r="X573" s="546"/>
      <c r="Y573" s="453"/>
      <c r="Z573" s="546"/>
      <c r="AA573" s="486"/>
      <c r="AB573" s="643"/>
      <c r="AC573" s="488"/>
      <c r="AD573" s="488"/>
      <c r="AE573" s="712"/>
      <c r="AF573" s="453"/>
      <c r="AG573" s="453"/>
      <c r="AH573" s="453"/>
      <c r="AI573" s="483"/>
      <c r="AJ573" s="443"/>
      <c r="AK573" s="459"/>
      <c r="AL573" s="459"/>
      <c r="AM573" s="453"/>
      <c r="AN573" s="730"/>
    </row>
    <row r="574" spans="1:40" ht="17" thickBot="1">
      <c r="A574" s="316"/>
      <c r="B574" s="486"/>
      <c r="C574" s="736"/>
      <c r="D574" s="736"/>
      <c r="E574" s="749"/>
      <c r="F574" s="736"/>
      <c r="G574" s="576"/>
      <c r="H574" s="466"/>
      <c r="I574" s="167" t="s">
        <v>68</v>
      </c>
      <c r="J574" s="741"/>
      <c r="K574" s="498"/>
      <c r="L574" s="453"/>
      <c r="M574" s="744"/>
      <c r="N574" s="753"/>
      <c r="O574" s="453"/>
      <c r="P574" s="546"/>
      <c r="Q574" s="546"/>
      <c r="R574" s="546"/>
      <c r="S574" s="546"/>
      <c r="T574" s="546"/>
      <c r="U574" s="546"/>
      <c r="V574" s="546"/>
      <c r="W574" s="546"/>
      <c r="X574" s="546"/>
      <c r="Y574" s="453"/>
      <c r="Z574" s="546"/>
      <c r="AA574" s="486"/>
      <c r="AB574" s="643"/>
      <c r="AC574" s="488"/>
      <c r="AD574" s="488"/>
      <c r="AE574" s="712"/>
      <c r="AF574" s="453"/>
      <c r="AG574" s="453"/>
      <c r="AH574" s="453"/>
      <c r="AI574" s="483"/>
      <c r="AJ574" s="443"/>
      <c r="AK574" s="459"/>
      <c r="AL574" s="459"/>
      <c r="AM574" s="453"/>
      <c r="AN574" s="730"/>
    </row>
    <row r="575" spans="1:40" ht="17" thickBot="1">
      <c r="A575" s="316"/>
      <c r="B575" s="486"/>
      <c r="C575" s="736"/>
      <c r="D575" s="736"/>
      <c r="E575" s="749"/>
      <c r="F575" s="736"/>
      <c r="G575" s="576"/>
      <c r="H575" s="466" t="s">
        <v>224</v>
      </c>
      <c r="I575" s="167" t="s">
        <v>68</v>
      </c>
      <c r="J575" s="741"/>
      <c r="K575" s="498"/>
      <c r="L575" s="453"/>
      <c r="M575" s="744"/>
      <c r="N575" s="753"/>
      <c r="O575" s="453"/>
      <c r="P575" s="546"/>
      <c r="Q575" s="546"/>
      <c r="R575" s="546"/>
      <c r="S575" s="546"/>
      <c r="T575" s="546"/>
      <c r="U575" s="546"/>
      <c r="V575" s="546"/>
      <c r="W575" s="546"/>
      <c r="X575" s="546"/>
      <c r="Y575" s="453"/>
      <c r="Z575" s="546"/>
      <c r="AA575" s="486"/>
      <c r="AB575" s="643"/>
      <c r="AC575" s="488"/>
      <c r="AD575" s="488"/>
      <c r="AE575" s="712"/>
      <c r="AF575" s="453"/>
      <c r="AG575" s="453"/>
      <c r="AH575" s="453"/>
      <c r="AI575" s="483"/>
      <c r="AJ575" s="443"/>
      <c r="AK575" s="459"/>
      <c r="AL575" s="459"/>
      <c r="AM575" s="453"/>
      <c r="AN575" s="730"/>
    </row>
    <row r="576" spans="1:40" ht="30" customHeight="1" thickBot="1">
      <c r="A576" s="316"/>
      <c r="B576" s="486"/>
      <c r="C576" s="736"/>
      <c r="D576" s="736"/>
      <c r="E576" s="453"/>
      <c r="F576" s="736"/>
      <c r="G576" s="576"/>
      <c r="H576" s="466"/>
      <c r="I576" s="167" t="s">
        <v>68</v>
      </c>
      <c r="J576" s="741"/>
      <c r="K576" s="498"/>
      <c r="L576" s="453"/>
      <c r="M576" s="744"/>
      <c r="N576" s="753"/>
      <c r="O576" s="453"/>
      <c r="P576" s="546"/>
      <c r="Q576" s="546"/>
      <c r="R576" s="546"/>
      <c r="S576" s="546"/>
      <c r="T576" s="546"/>
      <c r="U576" s="546"/>
      <c r="V576" s="546"/>
      <c r="W576" s="546"/>
      <c r="X576" s="546"/>
      <c r="Y576" s="453"/>
      <c r="Z576" s="546"/>
      <c r="AA576" s="486"/>
      <c r="AB576" s="643"/>
      <c r="AC576" s="488"/>
      <c r="AD576" s="488"/>
      <c r="AE576" s="712"/>
      <c r="AF576" s="453"/>
      <c r="AG576" s="453"/>
      <c r="AH576" s="453"/>
      <c r="AI576" s="483"/>
      <c r="AJ576" s="443"/>
      <c r="AK576" s="459"/>
      <c r="AL576" s="459"/>
      <c r="AM576" s="453"/>
      <c r="AN576" s="730"/>
    </row>
    <row r="577" spans="1:40" ht="17" thickBot="1">
      <c r="A577" s="316"/>
      <c r="B577" s="486"/>
      <c r="C577" s="736"/>
      <c r="D577" s="736"/>
      <c r="E577" s="453"/>
      <c r="F577" s="736"/>
      <c r="G577" s="576"/>
      <c r="H577" s="466" t="s">
        <v>223</v>
      </c>
      <c r="I577" s="167" t="s">
        <v>68</v>
      </c>
      <c r="J577" s="741"/>
      <c r="K577" s="498"/>
      <c r="L577" s="453"/>
      <c r="M577" s="744"/>
      <c r="N577" s="753"/>
      <c r="O577" s="453"/>
      <c r="P577" s="546"/>
      <c r="Q577" s="546"/>
      <c r="R577" s="546"/>
      <c r="S577" s="546"/>
      <c r="T577" s="546"/>
      <c r="U577" s="546"/>
      <c r="V577" s="546"/>
      <c r="W577" s="546"/>
      <c r="X577" s="546"/>
      <c r="Y577" s="453"/>
      <c r="Z577" s="546"/>
      <c r="AA577" s="486"/>
      <c r="AB577" s="643"/>
      <c r="AC577" s="488"/>
      <c r="AD577" s="488"/>
      <c r="AE577" s="712"/>
      <c r="AF577" s="453"/>
      <c r="AG577" s="453"/>
      <c r="AH577" s="453"/>
      <c r="AI577" s="483"/>
      <c r="AJ577" s="443"/>
      <c r="AK577" s="459"/>
      <c r="AL577" s="459"/>
      <c r="AM577" s="453"/>
      <c r="AN577" s="730"/>
    </row>
    <row r="578" spans="1:40" ht="30" customHeight="1" thickBot="1">
      <c r="A578" s="316"/>
      <c r="B578" s="486"/>
      <c r="C578" s="736"/>
      <c r="D578" s="736"/>
      <c r="E578" s="453"/>
      <c r="F578" s="736"/>
      <c r="G578" s="576"/>
      <c r="H578" s="466"/>
      <c r="I578" s="167" t="s">
        <v>68</v>
      </c>
      <c r="J578" s="741"/>
      <c r="K578" s="498"/>
      <c r="L578" s="453"/>
      <c r="M578" s="744"/>
      <c r="N578" s="753"/>
      <c r="O578" s="453"/>
      <c r="P578" s="546"/>
      <c r="Q578" s="546"/>
      <c r="R578" s="546"/>
      <c r="S578" s="546"/>
      <c r="T578" s="546"/>
      <c r="U578" s="546"/>
      <c r="V578" s="546"/>
      <c r="W578" s="546"/>
      <c r="X578" s="546"/>
      <c r="Y578" s="453"/>
      <c r="Z578" s="546"/>
      <c r="AA578" s="486"/>
      <c r="AB578" s="643"/>
      <c r="AC578" s="488"/>
      <c r="AD578" s="488"/>
      <c r="AE578" s="712"/>
      <c r="AF578" s="453"/>
      <c r="AG578" s="453"/>
      <c r="AH578" s="453"/>
      <c r="AI578" s="483"/>
      <c r="AJ578" s="443"/>
      <c r="AK578" s="459"/>
      <c r="AL578" s="459"/>
      <c r="AM578" s="453"/>
      <c r="AN578" s="730"/>
    </row>
    <row r="579" spans="1:40" ht="17" thickBot="1">
      <c r="A579" s="316"/>
      <c r="B579" s="486"/>
      <c r="C579" s="736"/>
      <c r="D579" s="736"/>
      <c r="E579" s="453"/>
      <c r="F579" s="736"/>
      <c r="G579" s="576"/>
      <c r="H579" s="466" t="s">
        <v>222</v>
      </c>
      <c r="I579" s="167" t="s">
        <v>68</v>
      </c>
      <c r="J579" s="741"/>
      <c r="K579" s="498"/>
      <c r="L579" s="453"/>
      <c r="M579" s="744"/>
      <c r="N579" s="753"/>
      <c r="O579" s="453"/>
      <c r="P579" s="546"/>
      <c r="Q579" s="546"/>
      <c r="R579" s="546"/>
      <c r="S579" s="546"/>
      <c r="T579" s="546"/>
      <c r="U579" s="546"/>
      <c r="V579" s="546"/>
      <c r="W579" s="546"/>
      <c r="X579" s="546"/>
      <c r="Y579" s="453"/>
      <c r="Z579" s="546"/>
      <c r="AA579" s="486"/>
      <c r="AB579" s="643"/>
      <c r="AC579" s="488"/>
      <c r="AD579" s="488"/>
      <c r="AE579" s="712"/>
      <c r="AF579" s="453"/>
      <c r="AG579" s="453"/>
      <c r="AH579" s="453"/>
      <c r="AI579" s="483"/>
      <c r="AJ579" s="443"/>
      <c r="AK579" s="459"/>
      <c r="AL579" s="459"/>
      <c r="AM579" s="453"/>
      <c r="AN579" s="730"/>
    </row>
    <row r="580" spans="1:40" ht="17" thickBot="1">
      <c r="A580" s="316"/>
      <c r="B580" s="486"/>
      <c r="C580" s="736"/>
      <c r="D580" s="736"/>
      <c r="E580" s="453"/>
      <c r="F580" s="736"/>
      <c r="G580" s="576"/>
      <c r="H580" s="466"/>
      <c r="I580" s="167" t="s">
        <v>68</v>
      </c>
      <c r="J580" s="741"/>
      <c r="K580" s="498"/>
      <c r="L580" s="453"/>
      <c r="M580" s="744"/>
      <c r="N580" s="753"/>
      <c r="O580" s="453"/>
      <c r="P580" s="546"/>
      <c r="Q580" s="546"/>
      <c r="R580" s="546"/>
      <c r="S580" s="546"/>
      <c r="T580" s="546"/>
      <c r="U580" s="546"/>
      <c r="V580" s="546"/>
      <c r="W580" s="546"/>
      <c r="X580" s="546"/>
      <c r="Y580" s="453"/>
      <c r="Z580" s="546"/>
      <c r="AA580" s="486"/>
      <c r="AB580" s="643"/>
      <c r="AC580" s="488"/>
      <c r="AD580" s="488"/>
      <c r="AE580" s="712"/>
      <c r="AF580" s="453"/>
      <c r="AG580" s="453"/>
      <c r="AH580" s="453"/>
      <c r="AI580" s="483"/>
      <c r="AJ580" s="443"/>
      <c r="AK580" s="459"/>
      <c r="AL580" s="459"/>
      <c r="AM580" s="453"/>
      <c r="AN580" s="730"/>
    </row>
    <row r="581" spans="1:40" ht="17" thickBot="1">
      <c r="A581" s="316"/>
      <c r="B581" s="486"/>
      <c r="C581" s="736"/>
      <c r="D581" s="736"/>
      <c r="E581" s="453"/>
      <c r="F581" s="736"/>
      <c r="G581" s="576"/>
      <c r="H581" s="466" t="s">
        <v>221</v>
      </c>
      <c r="I581" s="167" t="s">
        <v>68</v>
      </c>
      <c r="J581" s="741"/>
      <c r="K581" s="498"/>
      <c r="L581" s="453"/>
      <c r="M581" s="744"/>
      <c r="N581" s="753"/>
      <c r="O581" s="453"/>
      <c r="P581" s="546"/>
      <c r="Q581" s="546"/>
      <c r="R581" s="546"/>
      <c r="S581" s="546"/>
      <c r="T581" s="546"/>
      <c r="U581" s="546"/>
      <c r="V581" s="546"/>
      <c r="W581" s="546"/>
      <c r="X581" s="546"/>
      <c r="Y581" s="453"/>
      <c r="Z581" s="546"/>
      <c r="AA581" s="486"/>
      <c r="AB581" s="643"/>
      <c r="AC581" s="488"/>
      <c r="AD581" s="488"/>
      <c r="AE581" s="712"/>
      <c r="AF581" s="453"/>
      <c r="AG581" s="453"/>
      <c r="AH581" s="453"/>
      <c r="AI581" s="483"/>
      <c r="AJ581" s="443"/>
      <c r="AK581" s="459"/>
      <c r="AL581" s="459"/>
      <c r="AM581" s="453"/>
      <c r="AN581" s="730"/>
    </row>
    <row r="582" spans="1:40" ht="119.25" customHeight="1" thickBot="1">
      <c r="A582" s="317"/>
      <c r="B582" s="732"/>
      <c r="C582" s="737"/>
      <c r="D582" s="737"/>
      <c r="E582" s="500"/>
      <c r="F582" s="737"/>
      <c r="G582" s="577"/>
      <c r="H582" s="720"/>
      <c r="I582" s="167" t="s">
        <v>68</v>
      </c>
      <c r="J582" s="742"/>
      <c r="K582" s="605"/>
      <c r="L582" s="500"/>
      <c r="M582" s="745"/>
      <c r="N582" s="754"/>
      <c r="O582" s="500"/>
      <c r="P582" s="589"/>
      <c r="Q582" s="589"/>
      <c r="R582" s="589"/>
      <c r="S582" s="589"/>
      <c r="T582" s="589"/>
      <c r="U582" s="589"/>
      <c r="V582" s="589"/>
      <c r="W582" s="589"/>
      <c r="X582" s="589"/>
      <c r="Y582" s="500"/>
      <c r="Z582" s="589"/>
      <c r="AA582" s="732"/>
      <c r="AB582" s="644"/>
      <c r="AC582" s="726"/>
      <c r="AD582" s="726"/>
      <c r="AE582" s="713"/>
      <c r="AF582" s="500"/>
      <c r="AG582" s="500"/>
      <c r="AH582" s="500"/>
      <c r="AI582" s="607"/>
      <c r="AJ582" s="733"/>
      <c r="AK582" s="734"/>
      <c r="AL582" s="734"/>
      <c r="AM582" s="500"/>
      <c r="AN582" s="731"/>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AH9 AH35 AH61 AH87 AH113 AH165 AH215 AH242 AH268 AH294 AH320 AH346 AH372 AH398 AH424 AH450 AH476 AH502 AH531">
    <cfRule type="containsText" dxfId="175" priority="13" operator="containsText" text="Extremo">
      <formula>NOT(ISERROR(SEARCH("Extremo",AH9)))</formula>
    </cfRule>
    <cfRule type="containsText" dxfId="174" priority="14" operator="containsText" text="Alto">
      <formula>NOT(ISERROR(SEARCH("Alto",AH9)))</formula>
    </cfRule>
    <cfRule type="containsText" dxfId="173" priority="15" operator="containsText" text="Moderado">
      <formula>NOT(ISERROR(SEARCH("Moderado",AH9)))</formula>
    </cfRule>
    <cfRule type="containsText" dxfId="172" priority="16" operator="containsText" text="Bajo">
      <formula>NOT(ISERROR(SEARCH("Bajo",AH9)))</formula>
    </cfRule>
  </conditionalFormatting>
  <conditionalFormatting sqref="L9 L35 L61 L87 L113 L165 L215 L242 L268 L294 L320 L346 L372 L398 L424 L450 L476 L502 L531">
    <cfRule type="containsText" dxfId="171" priority="9" operator="containsText" text="Extremo">
      <formula>NOT(ISERROR(SEARCH("Extremo",L9)))</formula>
    </cfRule>
    <cfRule type="containsText" dxfId="170" priority="10" operator="containsText" text="Alto">
      <formula>NOT(ISERROR(SEARCH("Alto",L9)))</formula>
    </cfRule>
    <cfRule type="containsText" dxfId="169" priority="11" operator="containsText" text="Moderado">
      <formula>NOT(ISERROR(SEARCH("Moderado",L9)))</formula>
    </cfRule>
    <cfRule type="containsText" dxfId="168" priority="12" operator="containsText" text="Bajo">
      <formula>NOT(ISERROR(SEARCH("Bajo",L9)))</formula>
    </cfRule>
  </conditionalFormatting>
  <conditionalFormatting sqref="AH557">
    <cfRule type="containsText" dxfId="167" priority="5" operator="containsText" text="Extremo">
      <formula>NOT(ISERROR(SEARCH("Extremo",AH557)))</formula>
    </cfRule>
    <cfRule type="containsText" dxfId="166" priority="6" operator="containsText" text="Alto">
      <formula>NOT(ISERROR(SEARCH("Alto",AH557)))</formula>
    </cfRule>
    <cfRule type="containsText" dxfId="165" priority="7" operator="containsText" text="Moderado">
      <formula>NOT(ISERROR(SEARCH("Moderado",AH557)))</formula>
    </cfRule>
    <cfRule type="containsText" dxfId="164" priority="8" operator="containsText" text="Bajo">
      <formula>NOT(ISERROR(SEARCH("Bajo",AH557)))</formula>
    </cfRule>
  </conditionalFormatting>
  <conditionalFormatting sqref="L557">
    <cfRule type="containsText" dxfId="163" priority="1" operator="containsText" text="Extremo">
      <formula>NOT(ISERROR(SEARCH("Extremo",L557)))</formula>
    </cfRule>
    <cfRule type="containsText" dxfId="162" priority="2" operator="containsText" text="Alto">
      <formula>NOT(ISERROR(SEARCH("Alto",L557)))</formula>
    </cfRule>
    <cfRule type="containsText" dxfId="161" priority="3" operator="containsText" text="Moderado">
      <formula>NOT(ISERROR(SEARCH("Moderado",L557)))</formula>
    </cfRule>
    <cfRule type="containsText" dxfId="160"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1000000}">
          <x14:formula1>
            <xm:f>'/Users/juanmanuelcruzpinto/Library/Containers/com.microsoft.Excel/Data/Documents/C:\Users\LMADRIGAL\AppData\Local\Microsoft\Windows\INetCache\Content.Outlook\X5BG69ON\[MAPA ANTICORRUPCION 2019 24-12-2018.xlsx]DATOS'!#REF!</xm:f>
          </x14:formula1>
          <xm:sqref>O539:O556</xm:sqref>
        </x14:dataValidation>
        <x14:dataValidation type="list" allowBlank="1" showInputMessage="1" showErrorMessage="1" xr:uid="{00000000-0002-0000-0400-000002000000}">
          <x14:formula1>
            <xm:f>'/Users/juanmanuelcruzpinto/Library/Containers/com.microsoft.Excel/Data/Documents/D:\LHERRERA\Documents\OAP desde 2012\2019\PAAC\consolidado 6 componentes\[PAAC 2019 ene29 ajustado gestion contractual directora.xlsx]DATOS'!#REF!</xm:f>
          </x14:formula1>
          <xm:sqref>G113:G164 Q17:Q23 BE9 BA9 BE17 BA17</xm:sqref>
        </x14:dataValidation>
        <x14:dataValidation type="list" allowBlank="1" showInputMessage="1" showErrorMessage="1" xr:uid="{00000000-0002-0000-0400-000003000000}">
          <x14:formula1>
            <xm:f>'/Users/juanmanuelcruzpinto/Library/Containers/com.microsoft.Excel/Data/Documents/D:\LHERRERA\Documents\OAP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400-000004000000}">
          <x14:formula1>
            <xm:f>'/Users/juanmanuelcruzpinto/Library/Containers/com.microsoft.Excel/Data/Documents/D:\LHERRERA\Documents\OAP desde 2012\2019\PAAC\Componente mapa de riesgos de corrupcion\talento humano\[PAAC 2019 matriz mapa riesgos corrupcion Gestión del Talento Humano 2019.xlsx]DATOS'!#REF!</xm:f>
          </x14:formula1>
          <xm:sqref>BE424 BA424 BE432 BA432 O458:O475 O484:O501</xm:sqref>
        </x14:dataValidation>
        <x14:dataValidation type="list" allowBlank="1" showInputMessage="1" showErrorMessage="1" xr:uid="{00000000-0002-0000-0400-000005000000}">
          <x14:formula1>
            <xm:f>'/Users/juanmanuelcruzpinto/Library/Containers/com.microsoft.Excel/Data/Documents/D:\LHERRERA\Documents\OAP desde 2012\2019\PAAC\Componente mapa de riesgos de corrupcion\tecnologia informacion comunicaciones\[PAAC 2019 matriz mapa riesgos corrupcion Gestión de las Tecnologías dic 12.xlsx]DATOS'!#REF!</xm:f>
          </x14:formula1>
          <xm:sqref>BE406 BA406 BE398 BA398</xm:sqref>
        </x14:dataValidation>
        <x14:dataValidation type="list" allowBlank="1" showInputMessage="1" showErrorMessage="1" xr:uid="{00000000-0002-0000-0400-000006000000}">
          <x14:formula1>
            <xm:f>'/Users/juanmanuelcruzpinto/Library/Containers/com.microsoft.Excel/Data/Documents/D:\LHERRERA\Documents\OAP desde 2012\2019\PAAC\Componente mapa de riesgos de corrupcion\infraestructura y recursos fisicos\[PAAC 2019 matriz mapa riesgos corrupcion-indicadores 12-12-2018 DDE final.xlsx]DATOS'!#REF!</xm:f>
          </x14:formula1>
          <xm:sqref>BE380 BA380 BE372 BA372</xm:sqref>
        </x14:dataValidation>
        <x14:dataValidation type="list" allowBlank="1" showInputMessage="1" showErrorMessage="1" xr:uid="{00000000-0002-0000-0400-000007000000}">
          <x14:formula1>
            <xm:f>'/Users/juanmanuelcruzpinto/Library/Containers/com.microsoft.Excel/Data/Documents/D:\LHERRERA\Documents\OAP desde 2012\2019\PAAC\Componente mapa de riesgos de corrupcion\acceso y permanencia\[PAAC 2019 matriz mapa riesgos corrupcion-indicadores 12-12-2018 DBEDCOB.xlsx]DATOS'!#REF!</xm:f>
          </x14:formula1>
          <xm:sqref>BE346 BA354 BE354 BE320 BA320 BE328 BA328 BA346</xm:sqref>
        </x14:dataValidation>
        <x14:dataValidation type="list" allowBlank="1" showInputMessage="1" showErrorMessage="1" xr:uid="{00000000-0002-0000-0400-000008000000}">
          <x14:formula1>
            <xm:f>'/Users/juanmanuelcruzpinto/Library/Containers/com.microsoft.Excel/Data/Documents/C:\Users\lherrera\AppData\Local\Microsoft\Windows\Temporary Internet Files\Content.Outlook\GGO5PCHB\[PAAC def. 2019 matriz mapa riesgos corrupcion Control de la prestación del servicio educativo.xlsx]DATOS'!#REF!</xm:f>
          </x14:formula1>
          <xm:sqref>BE302 BA302 BE294 BA294</xm:sqref>
        </x14:dataValidation>
        <x14:dataValidation type="list" allowBlank="1" showInputMessage="1" showErrorMessage="1" xr:uid="{00000000-0002-0000-0400-000009000000}">
          <x14:formula1>
            <xm:f>'/Users/juanmanuelcruzpinto/Library/Containers/com.microsoft.Excel/Data/Documents/D:\LHERRERA\Documents\OAP desde 2012\2019\PAAC\Componente mapa de riesgos de corrupcion\comunicacion\[PAAC 2019 matriz mapa riesgos corrupcion-indicadores 05-12-2018 publicar.xlsx]DATOS'!#REF!</xm:f>
          </x14:formula1>
          <xm:sqref>BA268 BE268 BA276 BE276</xm:sqref>
        </x14:dataValidation>
        <x14:dataValidation type="list" allowBlank="1" showInputMessage="1" showErrorMessage="1" xr:uid="{00000000-0002-0000-0400-00000A000000}">
          <x14:formula1>
            <xm:f>'/Users/juanmanuelcruzpinto/Library/Containers/com.microsoft.Excel/Data/Documents/D:\LHERRERA\Documents\OAP desde 2012\2019\PAAC\Componente mapa de riesgos de corrupcion\administrativa\[Copia de PAAC 2019 matriz mapa riesgos corrupcion - GESTION ADMINISTRATIVA.xlsx]DATOS'!#REF!</xm:f>
          </x14:formula1>
          <xm:sqref>BA242 BE242 BA250 BE250</xm:sqref>
        </x14:dataValidation>
        <x14:dataValidation type="list" allowBlank="1" showInputMessage="1" showErrorMessage="1" xr:uid="{00000000-0002-0000-0400-00000B000000}">
          <x14:formula1>
            <xm:f>'/Users/juanmanuelcruzpinto/Library/Containers/com.microsoft.Excel/Data/Documents/D:\LHERRERA\Documents\OAP desde 2012\2019\PAAC\Componente mapa de riesgos de corrupcion\contractual\[Formulación Mapa de Riesgos de Corrupcion 17-12 publicar.xlsx]DATOS'!#REF!</xm:f>
          </x14:formula1>
          <xm:sqref>G165 BA223 U179 BE165 BA165 BE172 BA172 G215 U165:U172 O214 Q214 BE215 BA215 BE223</xm:sqref>
        </x14:dataValidation>
        <x14:dataValidation type="list" allowBlank="1" showInputMessage="1" showErrorMessage="1" xr:uid="{00000000-0002-0000-0400-00000C000000}">
          <x14:formula1>
            <xm:f>'/Users/juanmanuelcruzpinto/Library/Containers/com.microsoft.Excel/Data/Documents/C:\Users\cvega\AppData\Local\Microsoft\Windows\Temporary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400-00000D000000}">
          <x14:formula1>
            <xm:f>'/Users/juanmanuelcruzpinto/Library/Containers/com.microsoft.Excel/Data/Documents/C:\Users\erodelo\Desktop\[Copia de Prueba OKKK.xlsx]DATOS'!#REF!</xm:f>
          </x14:formula1>
          <xm:sqref>U113:U121 AF139 BE113 BA113 BE121 BA121 AF163</xm:sqref>
        </x14:dataValidation>
        <x14:dataValidation type="list" allowBlank="1" showInputMessage="1" showErrorMessage="1" xr:uid="{00000000-0002-0000-0400-00000E000000}">
          <x14:formula1>
            <xm:f>'/Users/juanmanuelcruzpinto/Library/Containers/com.microsoft.Excel/Data/Documents/D:\BACKUP JCABRERA\disco D\SED\CALIDAD\MAPA DE RIESGOS\2019\[Mapa riesgos Oficina de Presupuesto 2019 - Nuevo Riesgo-1.xlsx]DATOS'!#REF!</xm:f>
          </x14:formula1>
          <xm:sqref>BE95 U87:U95 BA95 BE87 BA87</xm:sqref>
        </x14:dataValidation>
        <x14:dataValidation type="list" allowBlank="1" showInputMessage="1" showErrorMessage="1" xr:uid="{00000000-0002-0000-0400-00000F000000}">
          <x14:formula1>
            <xm:f>'/Users/juanmanuelcruzpinto/Library/Containers/com.microsoft.Excel/Data/Documents/D:\LHERRERA\Documents\OAP desde 2012\2019\PAAC\Componente mapa de riesgos de corrupcion\juridica\[PAAC 2019 matriz mapa riesgos corrupcion OAJ 13-12-2018 Vfinal.xlsx]DATOS'!#REF!</xm:f>
          </x14:formula1>
          <xm:sqref>U61:U69 BE69 BA61 BA69 BE61</xm:sqref>
        </x14:dataValidation>
        <x14:dataValidation type="list" allowBlank="1" showInputMessage="1" showErrorMessage="1" xr:uid="{00000000-0002-0000-0400-000010000000}">
          <x14:formula1>
            <xm:f>'/Users/juanmanuelcruzpinto/Library/Containers/com.microsoft.Excel/Data/Documents/D:\LHERRERA\Documents\OAP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5"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82"/>
  <sheetViews>
    <sheetView topLeftCell="A6" zoomScale="30" zoomScaleNormal="30" zoomScaleSheetLayoutView="80" zoomScalePageLayoutView="85" workbookViewId="0">
      <pane ySplit="1" topLeftCell="A165" activePane="bottomLeft" state="frozen"/>
      <selection activeCell="A6" sqref="A6"/>
      <selection pane="bottomLeft" activeCell="A165" sqref="A165:A214"/>
    </sheetView>
  </sheetViews>
  <sheetFormatPr baseColWidth="10" defaultColWidth="11.5" defaultRowHeight="15"/>
  <cols>
    <col min="1" max="1" width="5.1640625" style="5" customWidth="1"/>
    <col min="2" max="2" width="21.83203125" style="5" customWidth="1"/>
    <col min="3" max="3" width="23.6640625" style="5" customWidth="1"/>
    <col min="4" max="4" width="24" style="4" customWidth="1"/>
    <col min="5" max="5" width="32.6640625" style="5" customWidth="1"/>
    <col min="6" max="6" width="22.5" style="5" customWidth="1"/>
    <col min="7" max="7" width="21.5" style="4" customWidth="1"/>
    <col min="8" max="8" width="75.6640625" style="75" customWidth="1"/>
    <col min="9" max="9" width="10.83203125" style="4" customWidth="1"/>
    <col min="10" max="10" width="8" style="74" customWidth="1"/>
    <col min="11" max="11" width="19.1640625" style="4" customWidth="1"/>
    <col min="12" max="13" width="17.83203125" style="4" customWidth="1"/>
    <col min="14" max="14" width="35.6640625" style="5" customWidth="1"/>
    <col min="15" max="15" width="15.6640625" style="5" customWidth="1"/>
    <col min="16" max="16" width="47.83203125" style="5" customWidth="1"/>
    <col min="17" max="17" width="43" style="5" customWidth="1"/>
    <col min="18" max="18" width="24.33203125" style="5" customWidth="1"/>
    <col min="19" max="21" width="20" style="5" customWidth="1"/>
    <col min="22" max="24" width="21.1640625" style="5" customWidth="1"/>
    <col min="25" max="25" width="23.33203125" style="5" customWidth="1"/>
    <col min="26" max="26" width="28.83203125" style="5" customWidth="1"/>
    <col min="27" max="30" width="21.1640625" style="5" customWidth="1"/>
    <col min="31" max="31" width="23.83203125" style="4" customWidth="1"/>
    <col min="32" max="32" width="23.83203125" style="4" hidden="1" customWidth="1"/>
    <col min="33" max="33" width="17.1640625" style="4" customWidth="1"/>
    <col min="34" max="34" width="17.83203125" style="5" customWidth="1"/>
    <col min="35" max="35" width="17.83203125" style="4" customWidth="1"/>
    <col min="36" max="36" width="23.1640625" style="5" customWidth="1"/>
    <col min="37" max="38" width="16.5" style="5" customWidth="1"/>
    <col min="39" max="39" width="17.5" style="5" customWidth="1"/>
    <col min="40" max="40" width="27.33203125" style="5" customWidth="1"/>
    <col min="41" max="42" width="11.5" style="5" hidden="1" customWidth="1"/>
    <col min="43" max="44" width="34" style="5" hidden="1" customWidth="1"/>
    <col min="45" max="46" width="11.5" style="5" hidden="1" customWidth="1"/>
    <col min="47" max="48" width="34" style="5" hidden="1" customWidth="1"/>
    <col min="49" max="50" width="11.5" style="5" hidden="1" customWidth="1"/>
    <col min="51" max="52" width="34" style="5" hidden="1" customWidth="1"/>
    <col min="53" max="53" width="19.6640625" style="5" hidden="1" customWidth="1"/>
    <col min="54" max="54" width="31.5" style="5" hidden="1" customWidth="1"/>
    <col min="55" max="55" width="22.83203125" style="5" hidden="1" customWidth="1"/>
    <col min="56" max="56" width="21" style="5" hidden="1" customWidth="1"/>
    <col min="57" max="57" width="24.5" style="5" hidden="1" customWidth="1"/>
    <col min="58" max="16384" width="11.5" style="1"/>
  </cols>
  <sheetData>
    <row r="1" spans="1:57" ht="40.5" customHeight="1" thickBot="1">
      <c r="A1" s="335"/>
      <c r="B1" s="692"/>
      <c r="C1" s="336"/>
      <c r="D1" s="344" t="s">
        <v>587</v>
      </c>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6"/>
    </row>
    <row r="2" spans="1:57" ht="30" customHeight="1" thickBot="1">
      <c r="A2" s="337"/>
      <c r="B2" s="338"/>
      <c r="C2" s="338"/>
      <c r="D2" s="341" t="s">
        <v>499</v>
      </c>
      <c r="E2" s="342"/>
      <c r="F2" s="342"/>
      <c r="G2" s="342"/>
      <c r="H2" s="342"/>
      <c r="I2" s="342"/>
      <c r="J2" s="342"/>
      <c r="K2" s="343"/>
      <c r="L2" s="349" t="s">
        <v>498</v>
      </c>
      <c r="M2" s="350"/>
      <c r="N2" s="350"/>
      <c r="O2" s="350"/>
      <c r="P2" s="351"/>
      <c r="Q2" s="244"/>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7.5" customHeight="1" thickBot="1">
      <c r="A3" s="339"/>
      <c r="B3" s="340"/>
      <c r="C3" s="340"/>
      <c r="D3" s="344" t="s">
        <v>15</v>
      </c>
      <c r="E3" s="346"/>
      <c r="F3" s="693">
        <v>43839</v>
      </c>
      <c r="G3" s="350"/>
      <c r="H3" s="350"/>
      <c r="I3" s="350"/>
      <c r="J3" s="350"/>
      <c r="K3" s="350"/>
      <c r="L3" s="350"/>
      <c r="M3" s="350"/>
      <c r="N3" s="350"/>
      <c r="O3" s="350"/>
      <c r="P3" s="351"/>
      <c r="Q3" s="243"/>
      <c r="R3" s="345"/>
      <c r="S3" s="345"/>
      <c r="T3" s="345"/>
      <c r="U3" s="345"/>
      <c r="V3" s="345"/>
      <c r="W3" s="345"/>
      <c r="X3" s="345"/>
      <c r="Y3" s="345"/>
      <c r="Z3" s="345"/>
      <c r="AA3" s="345"/>
      <c r="AB3" s="345"/>
      <c r="AC3" s="345"/>
      <c r="AD3" s="345"/>
      <c r="AE3" s="346"/>
      <c r="AF3" s="242"/>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27.75" customHeight="1" thickBot="1">
      <c r="A4" s="2"/>
      <c r="B4" s="2"/>
      <c r="C4" s="2"/>
      <c r="D4" s="2"/>
      <c r="E4" s="2"/>
      <c r="F4" s="2"/>
      <c r="G4" s="2"/>
      <c r="H4" s="109"/>
      <c r="I4" s="2"/>
      <c r="J4" s="108"/>
      <c r="K4" s="2"/>
      <c r="L4" s="2"/>
      <c r="M4" s="2"/>
      <c r="N4" s="2"/>
      <c r="O4" s="2"/>
      <c r="P4" s="2"/>
      <c r="Q4" s="2"/>
      <c r="R4" s="2"/>
      <c r="S4" s="2"/>
      <c r="T4" s="2"/>
      <c r="U4" s="2"/>
      <c r="V4" s="2"/>
      <c r="W4" s="2"/>
      <c r="X4" s="2"/>
      <c r="Y4" s="2"/>
      <c r="Z4" s="2">
        <v>2019</v>
      </c>
      <c r="AA4" s="2"/>
      <c r="AB4" s="2"/>
      <c r="AC4" s="2"/>
      <c r="AD4" s="2"/>
      <c r="AE4" s="2"/>
      <c r="AF4" s="2"/>
      <c r="AG4" s="2"/>
      <c r="AH4" s="2"/>
      <c r="AI4" s="2"/>
      <c r="AJ4" s="2"/>
      <c r="AK4" s="2"/>
      <c r="AL4" s="2"/>
      <c r="AM4" s="2"/>
      <c r="AN4" s="2"/>
    </row>
    <row r="5" spans="1:57" ht="35.25" customHeight="1">
      <c r="A5" s="332" t="s">
        <v>56</v>
      </c>
      <c r="B5" s="683"/>
      <c r="C5" s="333"/>
      <c r="D5" s="333"/>
      <c r="E5" s="333"/>
      <c r="F5" s="334"/>
      <c r="G5" s="332" t="s">
        <v>57</v>
      </c>
      <c r="H5" s="683"/>
      <c r="I5" s="683"/>
      <c r="J5" s="683"/>
      <c r="K5" s="333"/>
      <c r="L5" s="333"/>
      <c r="M5" s="684"/>
      <c r="N5" s="685" t="s">
        <v>58</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7"/>
      <c r="AO5" s="683" t="s">
        <v>59</v>
      </c>
      <c r="AP5" s="347"/>
      <c r="AQ5" s="347"/>
      <c r="AR5" s="347"/>
      <c r="AS5" s="347"/>
      <c r="AT5" s="347"/>
      <c r="AU5" s="347"/>
      <c r="AV5" s="347"/>
      <c r="AW5" s="347"/>
      <c r="AX5" s="347"/>
      <c r="AY5" s="347"/>
      <c r="AZ5" s="348"/>
      <c r="BA5" s="332" t="s">
        <v>60</v>
      </c>
      <c r="BB5" s="347"/>
      <c r="BC5" s="347"/>
      <c r="BD5" s="347"/>
      <c r="BE5" s="348"/>
    </row>
    <row r="6" spans="1:57" s="3" customFormat="1" ht="30.75" customHeight="1">
      <c r="A6" s="300" t="s">
        <v>12</v>
      </c>
      <c r="B6" s="302" t="s">
        <v>563</v>
      </c>
      <c r="C6" s="302" t="s">
        <v>497</v>
      </c>
      <c r="D6" s="302" t="s">
        <v>496</v>
      </c>
      <c r="E6" s="302" t="s">
        <v>495</v>
      </c>
      <c r="F6" s="318" t="s">
        <v>494</v>
      </c>
      <c r="G6" s="300" t="s">
        <v>41</v>
      </c>
      <c r="H6" s="694" t="s">
        <v>493</v>
      </c>
      <c r="I6" s="695"/>
      <c r="J6" s="696"/>
      <c r="K6" s="302" t="s">
        <v>42</v>
      </c>
      <c r="L6" s="302" t="s">
        <v>492</v>
      </c>
      <c r="M6" s="676" t="s">
        <v>491</v>
      </c>
      <c r="N6" s="300" t="s">
        <v>490</v>
      </c>
      <c r="O6" s="497" t="s">
        <v>64</v>
      </c>
      <c r="P6" s="676" t="s">
        <v>489</v>
      </c>
      <c r="Q6" s="703"/>
      <c r="R6" s="689"/>
      <c r="S6" s="302" t="s">
        <v>488</v>
      </c>
      <c r="T6" s="497" t="s">
        <v>487</v>
      </c>
      <c r="U6" s="497" t="s">
        <v>486</v>
      </c>
      <c r="V6" s="302" t="s">
        <v>485</v>
      </c>
      <c r="W6" s="302" t="s">
        <v>484</v>
      </c>
      <c r="X6" s="497" t="s">
        <v>483</v>
      </c>
      <c r="Y6" s="497" t="s">
        <v>74</v>
      </c>
      <c r="Z6" s="302" t="s">
        <v>482</v>
      </c>
      <c r="AA6" s="302" t="s">
        <v>481</v>
      </c>
      <c r="AB6" s="302" t="s">
        <v>480</v>
      </c>
      <c r="AC6" s="302" t="s">
        <v>479</v>
      </c>
      <c r="AD6" s="302" t="s">
        <v>478</v>
      </c>
      <c r="AE6" s="302" t="s">
        <v>2</v>
      </c>
      <c r="AF6" s="251"/>
      <c r="AG6" s="302" t="s">
        <v>3</v>
      </c>
      <c r="AH6" s="302" t="s">
        <v>4</v>
      </c>
      <c r="AI6" s="302" t="s">
        <v>477</v>
      </c>
      <c r="AJ6" s="322" t="s">
        <v>476</v>
      </c>
      <c r="AK6" s="322"/>
      <c r="AL6" s="322"/>
      <c r="AM6" s="322"/>
      <c r="AN6" s="323"/>
      <c r="AO6" s="691" t="s">
        <v>16</v>
      </c>
      <c r="AP6" s="324"/>
      <c r="AQ6" s="324"/>
      <c r="AR6" s="324"/>
      <c r="AS6" s="324" t="s">
        <v>17</v>
      </c>
      <c r="AT6" s="324"/>
      <c r="AU6" s="324"/>
      <c r="AV6" s="324"/>
      <c r="AW6" s="324" t="s">
        <v>829</v>
      </c>
      <c r="AX6" s="324"/>
      <c r="AY6" s="324"/>
      <c r="AZ6" s="325"/>
      <c r="BA6" s="300" t="s">
        <v>19</v>
      </c>
      <c r="BB6" s="302" t="s">
        <v>54</v>
      </c>
      <c r="BC6" s="302" t="s">
        <v>23</v>
      </c>
      <c r="BD6" s="302" t="s">
        <v>20</v>
      </c>
      <c r="BE6" s="676" t="s">
        <v>55</v>
      </c>
    </row>
    <row r="7" spans="1:57" s="3" customFormat="1" ht="27" customHeight="1">
      <c r="A7" s="300"/>
      <c r="B7" s="302"/>
      <c r="C7" s="302"/>
      <c r="D7" s="302"/>
      <c r="E7" s="302"/>
      <c r="F7" s="318"/>
      <c r="G7" s="300"/>
      <c r="H7" s="697"/>
      <c r="I7" s="698"/>
      <c r="J7" s="699"/>
      <c r="K7" s="302"/>
      <c r="L7" s="302"/>
      <c r="M7" s="676"/>
      <c r="N7" s="300"/>
      <c r="O7" s="498"/>
      <c r="P7" s="497" t="s">
        <v>475</v>
      </c>
      <c r="Q7" s="497" t="s">
        <v>474</v>
      </c>
      <c r="R7" s="497" t="s">
        <v>473</v>
      </c>
      <c r="S7" s="302"/>
      <c r="T7" s="498"/>
      <c r="U7" s="498"/>
      <c r="V7" s="302"/>
      <c r="W7" s="302"/>
      <c r="X7" s="498"/>
      <c r="Y7" s="498"/>
      <c r="Z7" s="302"/>
      <c r="AA7" s="302"/>
      <c r="AB7" s="302"/>
      <c r="AC7" s="302"/>
      <c r="AD7" s="302"/>
      <c r="AE7" s="302"/>
      <c r="AF7" s="251"/>
      <c r="AG7" s="302"/>
      <c r="AH7" s="302"/>
      <c r="AI7" s="302"/>
      <c r="AJ7" s="302" t="s">
        <v>472</v>
      </c>
      <c r="AK7" s="302" t="s">
        <v>8</v>
      </c>
      <c r="AL7" s="302" t="s">
        <v>9</v>
      </c>
      <c r="AM7" s="302" t="s">
        <v>10</v>
      </c>
      <c r="AN7" s="318" t="s">
        <v>11</v>
      </c>
      <c r="AO7" s="689" t="s">
        <v>21</v>
      </c>
      <c r="AP7" s="302" t="s">
        <v>22</v>
      </c>
      <c r="AQ7" s="302" t="s">
        <v>24</v>
      </c>
      <c r="AR7" s="302" t="s">
        <v>23</v>
      </c>
      <c r="AS7" s="302" t="s">
        <v>21</v>
      </c>
      <c r="AT7" s="302" t="s">
        <v>22</v>
      </c>
      <c r="AU7" s="302" t="s">
        <v>24</v>
      </c>
      <c r="AV7" s="302" t="s">
        <v>23</v>
      </c>
      <c r="AW7" s="302" t="s">
        <v>21</v>
      </c>
      <c r="AX7" s="302" t="s">
        <v>22</v>
      </c>
      <c r="AY7" s="302" t="s">
        <v>24</v>
      </c>
      <c r="AZ7" s="318" t="s">
        <v>23</v>
      </c>
      <c r="BA7" s="300"/>
      <c r="BB7" s="302"/>
      <c r="BC7" s="302"/>
      <c r="BD7" s="302"/>
      <c r="BE7" s="676"/>
    </row>
    <row r="8" spans="1:57" ht="93.75" customHeight="1" thickBot="1">
      <c r="A8" s="301"/>
      <c r="B8" s="303"/>
      <c r="C8" s="303"/>
      <c r="D8" s="303"/>
      <c r="E8" s="303"/>
      <c r="F8" s="319"/>
      <c r="G8" s="301"/>
      <c r="H8" s="123" t="s">
        <v>471</v>
      </c>
      <c r="I8" s="250" t="s">
        <v>470</v>
      </c>
      <c r="J8" s="249" t="s">
        <v>51</v>
      </c>
      <c r="K8" s="303"/>
      <c r="L8" s="303"/>
      <c r="M8" s="677"/>
      <c r="N8" s="301"/>
      <c r="O8" s="605"/>
      <c r="P8" s="498"/>
      <c r="Q8" s="605"/>
      <c r="R8" s="605"/>
      <c r="S8" s="303"/>
      <c r="T8" s="498"/>
      <c r="U8" s="498"/>
      <c r="V8" s="302"/>
      <c r="W8" s="302"/>
      <c r="X8" s="499"/>
      <c r="Y8" s="499"/>
      <c r="Z8" s="302"/>
      <c r="AA8" s="497"/>
      <c r="AB8" s="497"/>
      <c r="AC8" s="497"/>
      <c r="AD8" s="497"/>
      <c r="AE8" s="497"/>
      <c r="AF8" s="252"/>
      <c r="AG8" s="497"/>
      <c r="AH8" s="497"/>
      <c r="AI8" s="497"/>
      <c r="AJ8" s="497"/>
      <c r="AK8" s="497"/>
      <c r="AL8" s="497"/>
      <c r="AM8" s="497"/>
      <c r="AN8" s="688"/>
      <c r="AO8" s="690"/>
      <c r="AP8" s="303"/>
      <c r="AQ8" s="303"/>
      <c r="AR8" s="303"/>
      <c r="AS8" s="303"/>
      <c r="AT8" s="303"/>
      <c r="AU8" s="303"/>
      <c r="AV8" s="303"/>
      <c r="AW8" s="303"/>
      <c r="AX8" s="303"/>
      <c r="AY8" s="303"/>
      <c r="AZ8" s="319"/>
      <c r="BA8" s="301"/>
      <c r="BB8" s="303"/>
      <c r="BC8" s="303"/>
      <c r="BD8" s="303"/>
      <c r="BE8" s="677"/>
    </row>
    <row r="9" spans="1:57" ht="46.5" customHeight="1" thickBot="1">
      <c r="A9" s="666">
        <v>1</v>
      </c>
      <c r="B9" s="1078" t="s">
        <v>564</v>
      </c>
      <c r="C9" s="945" t="s">
        <v>469</v>
      </c>
      <c r="D9" s="978" t="s">
        <v>32</v>
      </c>
      <c r="E9" s="943" t="s">
        <v>468</v>
      </c>
      <c r="F9" s="978" t="s">
        <v>467</v>
      </c>
      <c r="G9" s="943" t="s">
        <v>100</v>
      </c>
      <c r="H9" s="84" t="s">
        <v>252</v>
      </c>
      <c r="I9" s="248" t="s">
        <v>48</v>
      </c>
      <c r="J9" s="602">
        <f>COUNTIF(I9:I34,[3]DATOS!$D$24)</f>
        <v>13</v>
      </c>
      <c r="K9" s="604" t="str">
        <f>+IF(AND(J9&lt;6,J9&gt;0),"Moderado",IF(AND(J9&lt;12,J9&gt;5),"Mayor",IF(AND(J9&lt;20,J9&gt;11),"Catastrófico","Responda las Preguntas de Impacto")))</f>
        <v>Catastrófico</v>
      </c>
      <c r="L9" s="45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948"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1098" t="s">
        <v>594</v>
      </c>
      <c r="O9" s="945" t="s">
        <v>65</v>
      </c>
      <c r="P9" s="101" t="s">
        <v>237</v>
      </c>
      <c r="Q9" s="267" t="s">
        <v>76</v>
      </c>
      <c r="R9" s="267">
        <f>+IFERROR(VLOOKUP(Q9,[3]DATOS!$E$2:$F$17,2,FALSE),"")</f>
        <v>15</v>
      </c>
      <c r="S9" s="545">
        <f>SUM(R9:R16)</f>
        <v>100</v>
      </c>
      <c r="T9" s="588" t="str">
        <f>+IF(AND(S9&lt;=100,S9&gt;=96),"Fuerte",IF(AND(S9&lt;=95,S9&gt;=86),"Moderado",IF(AND(S9&lt;=85,J9&gt;=0),"Débil"," ")))</f>
        <v>Fuerte</v>
      </c>
      <c r="U9" s="588" t="s">
        <v>90</v>
      </c>
      <c r="V9" s="58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88">
        <f>IF(V9="Fuerte",100,IF(V9="Moderado",50,IF(V9="Débil",0)))</f>
        <v>100</v>
      </c>
      <c r="X9" s="473">
        <f>AVERAGE(W9:W34)</f>
        <v>100</v>
      </c>
      <c r="Y9" s="461" t="s">
        <v>465</v>
      </c>
      <c r="Z9" s="473" t="s">
        <v>593</v>
      </c>
      <c r="AA9" s="1101" t="s">
        <v>592</v>
      </c>
      <c r="AB9" s="504" t="str">
        <f>+IF(X9=100,"Fuerte",IF(AND(X9&lt;=99,X9&gt;=50),"Moderado",IF(X9&lt;50,"Débil"," ")))</f>
        <v>Fuerte</v>
      </c>
      <c r="AC9" s="504" t="s">
        <v>95</v>
      </c>
      <c r="AD9" s="504" t="s">
        <v>96</v>
      </c>
      <c r="AE9" s="945"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5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945" t="str">
        <f>K9</f>
        <v>Catastrófico</v>
      </c>
      <c r="AH9" s="45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447"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1086" t="s">
        <v>591</v>
      </c>
      <c r="AK9" s="1089">
        <v>43862</v>
      </c>
      <c r="AL9" s="1089">
        <v>44196</v>
      </c>
      <c r="AM9" s="953" t="s">
        <v>463</v>
      </c>
      <c r="AN9" s="1095" t="s">
        <v>590</v>
      </c>
      <c r="AO9" s="584"/>
      <c r="AP9" s="545"/>
      <c r="AQ9" s="545"/>
      <c r="AR9" s="545"/>
      <c r="AS9" s="545"/>
      <c r="AT9" s="545"/>
      <c r="AU9" s="545"/>
      <c r="AV9" s="545"/>
      <c r="AW9" s="545"/>
      <c r="AX9" s="545"/>
      <c r="AY9" s="545"/>
      <c r="AZ9" s="548"/>
      <c r="BA9" s="551"/>
      <c r="BB9" s="578"/>
      <c r="BC9" s="578"/>
      <c r="BD9" s="578"/>
      <c r="BE9" s="581"/>
    </row>
    <row r="10" spans="1:57" ht="30" customHeight="1" thickBot="1">
      <c r="A10" s="667"/>
      <c r="B10" s="1079"/>
      <c r="C10" s="462"/>
      <c r="D10" s="480"/>
      <c r="E10" s="834"/>
      <c r="F10" s="480"/>
      <c r="G10" s="834"/>
      <c r="H10" s="79" t="s">
        <v>245</v>
      </c>
      <c r="I10" s="264" t="s">
        <v>48</v>
      </c>
      <c r="J10" s="495"/>
      <c r="K10" s="498"/>
      <c r="L10" s="453"/>
      <c r="M10" s="821"/>
      <c r="N10" s="1099"/>
      <c r="O10" s="462"/>
      <c r="P10" s="101" t="s">
        <v>235</v>
      </c>
      <c r="Q10" s="267" t="s">
        <v>78</v>
      </c>
      <c r="R10" s="267">
        <f>+IFERROR(VLOOKUP(Q10,[3]DATOS!$E$2:$F$17,2,FALSE),"")</f>
        <v>15</v>
      </c>
      <c r="S10" s="546"/>
      <c r="T10" s="546"/>
      <c r="U10" s="546"/>
      <c r="V10" s="546"/>
      <c r="W10" s="546"/>
      <c r="X10" s="474"/>
      <c r="Y10" s="462"/>
      <c r="Z10" s="474"/>
      <c r="AA10" s="1102"/>
      <c r="AB10" s="505"/>
      <c r="AC10" s="505"/>
      <c r="AD10" s="505"/>
      <c r="AE10" s="462"/>
      <c r="AF10" s="453"/>
      <c r="AG10" s="462"/>
      <c r="AH10" s="453"/>
      <c r="AI10" s="447"/>
      <c r="AJ10" s="1087"/>
      <c r="AK10" s="1090"/>
      <c r="AL10" s="1090"/>
      <c r="AM10" s="878"/>
      <c r="AN10" s="1096"/>
      <c r="AO10" s="585"/>
      <c r="AP10" s="546"/>
      <c r="AQ10" s="546"/>
      <c r="AR10" s="546"/>
      <c r="AS10" s="546"/>
      <c r="AT10" s="546"/>
      <c r="AU10" s="546"/>
      <c r="AV10" s="546"/>
      <c r="AW10" s="546"/>
      <c r="AX10" s="546"/>
      <c r="AY10" s="546"/>
      <c r="AZ10" s="549"/>
      <c r="BA10" s="552"/>
      <c r="BB10" s="579"/>
      <c r="BC10" s="579"/>
      <c r="BD10" s="579"/>
      <c r="BE10" s="582"/>
    </row>
    <row r="11" spans="1:57" ht="30" customHeight="1" thickBot="1">
      <c r="A11" s="667"/>
      <c r="B11" s="1079"/>
      <c r="C11" s="462"/>
      <c r="D11" s="480"/>
      <c r="E11" s="834"/>
      <c r="F11" s="480"/>
      <c r="G11" s="834"/>
      <c r="H11" s="79" t="s">
        <v>244</v>
      </c>
      <c r="I11" s="264" t="s">
        <v>48</v>
      </c>
      <c r="J11" s="495"/>
      <c r="K11" s="498"/>
      <c r="L11" s="453"/>
      <c r="M11" s="821"/>
      <c r="N11" s="1099"/>
      <c r="O11" s="462"/>
      <c r="P11" s="101" t="s">
        <v>233</v>
      </c>
      <c r="Q11" s="267" t="s">
        <v>80</v>
      </c>
      <c r="R11" s="267">
        <f>+IFERROR(VLOOKUP(Q11,[3]DATOS!$E$2:$F$17,2,FALSE),"")</f>
        <v>15</v>
      </c>
      <c r="S11" s="546"/>
      <c r="T11" s="546"/>
      <c r="U11" s="546"/>
      <c r="V11" s="546"/>
      <c r="W11" s="546"/>
      <c r="X11" s="474"/>
      <c r="Y11" s="462"/>
      <c r="Z11" s="474"/>
      <c r="AA11" s="1102"/>
      <c r="AB11" s="505"/>
      <c r="AC11" s="505"/>
      <c r="AD11" s="505"/>
      <c r="AE11" s="462"/>
      <c r="AF11" s="453"/>
      <c r="AG11" s="462"/>
      <c r="AH11" s="453"/>
      <c r="AI11" s="447"/>
      <c r="AJ11" s="1087"/>
      <c r="AK11" s="1090"/>
      <c r="AL11" s="1090"/>
      <c r="AM11" s="878"/>
      <c r="AN11" s="1096"/>
      <c r="AO11" s="585"/>
      <c r="AP11" s="546"/>
      <c r="AQ11" s="546"/>
      <c r="AR11" s="546"/>
      <c r="AS11" s="546"/>
      <c r="AT11" s="546"/>
      <c r="AU11" s="546"/>
      <c r="AV11" s="546"/>
      <c r="AW11" s="546"/>
      <c r="AX11" s="546"/>
      <c r="AY11" s="546"/>
      <c r="AZ11" s="549"/>
      <c r="BA11" s="552"/>
      <c r="BB11" s="579"/>
      <c r="BC11" s="579"/>
      <c r="BD11" s="579"/>
      <c r="BE11" s="582"/>
    </row>
    <row r="12" spans="1:57" ht="30" customHeight="1" thickBot="1">
      <c r="A12" s="667"/>
      <c r="B12" s="1079"/>
      <c r="C12" s="462"/>
      <c r="D12" s="480"/>
      <c r="E12" s="834"/>
      <c r="F12" s="480"/>
      <c r="G12" s="834"/>
      <c r="H12" s="79" t="s">
        <v>243</v>
      </c>
      <c r="I12" s="264" t="s">
        <v>49</v>
      </c>
      <c r="J12" s="495"/>
      <c r="K12" s="498"/>
      <c r="L12" s="453"/>
      <c r="M12" s="821"/>
      <c r="N12" s="1099"/>
      <c r="O12" s="462"/>
      <c r="P12" s="101" t="s">
        <v>231</v>
      </c>
      <c r="Q12" s="267" t="s">
        <v>82</v>
      </c>
      <c r="R12" s="267">
        <f>+IFERROR(VLOOKUP(Q12,[3]DATOS!$E$2:$F$17,2,FALSE),"")</f>
        <v>15</v>
      </c>
      <c r="S12" s="546"/>
      <c r="T12" s="546"/>
      <c r="U12" s="546"/>
      <c r="V12" s="546"/>
      <c r="W12" s="546"/>
      <c r="X12" s="474"/>
      <c r="Y12" s="462"/>
      <c r="Z12" s="474"/>
      <c r="AA12" s="1102"/>
      <c r="AB12" s="505"/>
      <c r="AC12" s="505"/>
      <c r="AD12" s="505"/>
      <c r="AE12" s="462"/>
      <c r="AF12" s="453"/>
      <c r="AG12" s="462"/>
      <c r="AH12" s="453"/>
      <c r="AI12" s="447"/>
      <c r="AJ12" s="1087"/>
      <c r="AK12" s="1090"/>
      <c r="AL12" s="1090"/>
      <c r="AM12" s="878"/>
      <c r="AN12" s="1096"/>
      <c r="AO12" s="585"/>
      <c r="AP12" s="546"/>
      <c r="AQ12" s="546"/>
      <c r="AR12" s="546"/>
      <c r="AS12" s="546"/>
      <c r="AT12" s="546"/>
      <c r="AU12" s="546"/>
      <c r="AV12" s="546"/>
      <c r="AW12" s="546"/>
      <c r="AX12" s="546"/>
      <c r="AY12" s="546"/>
      <c r="AZ12" s="549"/>
      <c r="BA12" s="552"/>
      <c r="BB12" s="579"/>
      <c r="BC12" s="579"/>
      <c r="BD12" s="579"/>
      <c r="BE12" s="582"/>
    </row>
    <row r="13" spans="1:57" ht="30" customHeight="1" thickBot="1">
      <c r="A13" s="667"/>
      <c r="B13" s="1079"/>
      <c r="C13" s="462"/>
      <c r="D13" s="480"/>
      <c r="E13" s="834"/>
      <c r="F13" s="480"/>
      <c r="G13" s="834"/>
      <c r="H13" s="79" t="s">
        <v>242</v>
      </c>
      <c r="I13" s="264" t="s">
        <v>48</v>
      </c>
      <c r="J13" s="495"/>
      <c r="K13" s="498"/>
      <c r="L13" s="453"/>
      <c r="M13" s="821"/>
      <c r="N13" s="1099"/>
      <c r="O13" s="462"/>
      <c r="P13" s="101" t="s">
        <v>229</v>
      </c>
      <c r="Q13" s="267" t="s">
        <v>85</v>
      </c>
      <c r="R13" s="267">
        <f>+IFERROR(VLOOKUP(Q13,[3]DATOS!$E$2:$F$17,2,FALSE),"")</f>
        <v>15</v>
      </c>
      <c r="S13" s="546"/>
      <c r="T13" s="546"/>
      <c r="U13" s="546"/>
      <c r="V13" s="546"/>
      <c r="W13" s="546"/>
      <c r="X13" s="474"/>
      <c r="Y13" s="462"/>
      <c r="Z13" s="474"/>
      <c r="AA13" s="1102"/>
      <c r="AB13" s="505"/>
      <c r="AC13" s="505"/>
      <c r="AD13" s="505"/>
      <c r="AE13" s="462"/>
      <c r="AF13" s="453"/>
      <c r="AG13" s="462"/>
      <c r="AH13" s="453"/>
      <c r="AI13" s="447"/>
      <c r="AJ13" s="1087"/>
      <c r="AK13" s="1090"/>
      <c r="AL13" s="1090"/>
      <c r="AM13" s="878"/>
      <c r="AN13" s="1096"/>
      <c r="AO13" s="585"/>
      <c r="AP13" s="546"/>
      <c r="AQ13" s="546"/>
      <c r="AR13" s="546"/>
      <c r="AS13" s="546"/>
      <c r="AT13" s="546"/>
      <c r="AU13" s="546"/>
      <c r="AV13" s="546"/>
      <c r="AW13" s="546"/>
      <c r="AX13" s="546"/>
      <c r="AY13" s="546"/>
      <c r="AZ13" s="549"/>
      <c r="BA13" s="552"/>
      <c r="BB13" s="579"/>
      <c r="BC13" s="579"/>
      <c r="BD13" s="579"/>
      <c r="BE13" s="582"/>
    </row>
    <row r="14" spans="1:57" ht="30" customHeight="1">
      <c r="A14" s="667"/>
      <c r="B14" s="1079"/>
      <c r="C14" s="462"/>
      <c r="D14" s="480"/>
      <c r="E14" s="834"/>
      <c r="F14" s="480"/>
      <c r="G14" s="834"/>
      <c r="H14" s="79" t="s">
        <v>241</v>
      </c>
      <c r="I14" s="264" t="s">
        <v>48</v>
      </c>
      <c r="J14" s="495"/>
      <c r="K14" s="498"/>
      <c r="L14" s="453"/>
      <c r="M14" s="821"/>
      <c r="N14" s="1099"/>
      <c r="O14" s="462"/>
      <c r="P14" s="270" t="s">
        <v>228</v>
      </c>
      <c r="Q14" s="267" t="s">
        <v>98</v>
      </c>
      <c r="R14" s="267">
        <f>+IFERROR(VLOOKUP(Q14,[3]DATOS!$E$2:$F$17,2,FALSE),"")</f>
        <v>15</v>
      </c>
      <c r="S14" s="546"/>
      <c r="T14" s="546"/>
      <c r="U14" s="546"/>
      <c r="V14" s="546"/>
      <c r="W14" s="546"/>
      <c r="X14" s="474"/>
      <c r="Y14" s="462"/>
      <c r="Z14" s="474"/>
      <c r="AA14" s="1102"/>
      <c r="AB14" s="505"/>
      <c r="AC14" s="505"/>
      <c r="AD14" s="505"/>
      <c r="AE14" s="462"/>
      <c r="AF14" s="453"/>
      <c r="AG14" s="462"/>
      <c r="AH14" s="453"/>
      <c r="AI14" s="447"/>
      <c r="AJ14" s="1087"/>
      <c r="AK14" s="1090"/>
      <c r="AL14" s="1090"/>
      <c r="AM14" s="878"/>
      <c r="AN14" s="1096"/>
      <c r="AO14" s="585"/>
      <c r="AP14" s="546"/>
      <c r="AQ14" s="546"/>
      <c r="AR14" s="546"/>
      <c r="AS14" s="546"/>
      <c r="AT14" s="546"/>
      <c r="AU14" s="546"/>
      <c r="AV14" s="546"/>
      <c r="AW14" s="546"/>
      <c r="AX14" s="546"/>
      <c r="AY14" s="546"/>
      <c r="AZ14" s="549"/>
      <c r="BA14" s="552"/>
      <c r="BB14" s="579"/>
      <c r="BC14" s="579"/>
      <c r="BD14" s="579"/>
      <c r="BE14" s="582"/>
    </row>
    <row r="15" spans="1:57" ht="30" customHeight="1">
      <c r="A15" s="667"/>
      <c r="B15" s="1079"/>
      <c r="C15" s="462"/>
      <c r="D15" s="480"/>
      <c r="E15" s="834"/>
      <c r="F15" s="480"/>
      <c r="G15" s="834"/>
      <c r="H15" s="79" t="s">
        <v>240</v>
      </c>
      <c r="I15" s="264" t="s">
        <v>49</v>
      </c>
      <c r="J15" s="495"/>
      <c r="K15" s="498"/>
      <c r="L15" s="453"/>
      <c r="M15" s="821"/>
      <c r="N15" s="1099"/>
      <c r="O15" s="462"/>
      <c r="P15" s="101" t="s">
        <v>226</v>
      </c>
      <c r="Q15" s="101" t="s">
        <v>87</v>
      </c>
      <c r="R15" s="101">
        <f>+IFERROR(VLOOKUP(Q15,[3]DATOS!$E$2:$F$17,2,FALSE),"")</f>
        <v>10</v>
      </c>
      <c r="S15" s="546"/>
      <c r="T15" s="546"/>
      <c r="U15" s="546"/>
      <c r="V15" s="546"/>
      <c r="W15" s="546"/>
      <c r="X15" s="474"/>
      <c r="Y15" s="462"/>
      <c r="Z15" s="474"/>
      <c r="AA15" s="1102"/>
      <c r="AB15" s="505"/>
      <c r="AC15" s="505"/>
      <c r="AD15" s="505"/>
      <c r="AE15" s="462"/>
      <c r="AF15" s="453"/>
      <c r="AG15" s="462"/>
      <c r="AH15" s="453"/>
      <c r="AI15" s="447"/>
      <c r="AJ15" s="1087"/>
      <c r="AK15" s="1090"/>
      <c r="AL15" s="1090"/>
      <c r="AM15" s="878"/>
      <c r="AN15" s="1096"/>
      <c r="AO15" s="585"/>
      <c r="AP15" s="546"/>
      <c r="AQ15" s="546"/>
      <c r="AR15" s="546"/>
      <c r="AS15" s="546"/>
      <c r="AT15" s="546"/>
      <c r="AU15" s="546"/>
      <c r="AV15" s="546"/>
      <c r="AW15" s="546"/>
      <c r="AX15" s="546"/>
      <c r="AY15" s="546"/>
      <c r="AZ15" s="549"/>
      <c r="BA15" s="552"/>
      <c r="BB15" s="579"/>
      <c r="BC15" s="579"/>
      <c r="BD15" s="579"/>
      <c r="BE15" s="582"/>
    </row>
    <row r="16" spans="1:57" ht="72" customHeight="1">
      <c r="A16" s="667"/>
      <c r="B16" s="1079"/>
      <c r="C16" s="462"/>
      <c r="D16" s="480"/>
      <c r="E16" s="834"/>
      <c r="F16" s="480"/>
      <c r="G16" s="834"/>
      <c r="H16" s="79" t="s">
        <v>239</v>
      </c>
      <c r="I16" s="264" t="s">
        <v>48</v>
      </c>
      <c r="J16" s="495"/>
      <c r="K16" s="498"/>
      <c r="L16" s="453"/>
      <c r="M16" s="821"/>
      <c r="N16" s="1099"/>
      <c r="O16" s="462"/>
      <c r="P16" s="268"/>
      <c r="Q16" s="268"/>
      <c r="R16" s="268"/>
      <c r="S16" s="546"/>
      <c r="T16" s="546"/>
      <c r="U16" s="546"/>
      <c r="V16" s="546"/>
      <c r="W16" s="546"/>
      <c r="X16" s="474"/>
      <c r="Y16" s="462"/>
      <c r="Z16" s="474"/>
      <c r="AA16" s="1102"/>
      <c r="AB16" s="505"/>
      <c r="AC16" s="505"/>
      <c r="AD16" s="505"/>
      <c r="AE16" s="462"/>
      <c r="AF16" s="453"/>
      <c r="AG16" s="462"/>
      <c r="AH16" s="453"/>
      <c r="AI16" s="447"/>
      <c r="AJ16" s="1087"/>
      <c r="AK16" s="1090"/>
      <c r="AL16" s="1090"/>
      <c r="AM16" s="878"/>
      <c r="AN16" s="1096"/>
      <c r="AO16" s="586"/>
      <c r="AP16" s="547"/>
      <c r="AQ16" s="547"/>
      <c r="AR16" s="547"/>
      <c r="AS16" s="547"/>
      <c r="AT16" s="547"/>
      <c r="AU16" s="547"/>
      <c r="AV16" s="547"/>
      <c r="AW16" s="547"/>
      <c r="AX16" s="547"/>
      <c r="AY16" s="547"/>
      <c r="AZ16" s="550"/>
      <c r="BA16" s="553"/>
      <c r="BB16" s="580"/>
      <c r="BC16" s="580"/>
      <c r="BD16" s="580"/>
      <c r="BE16" s="583"/>
    </row>
    <row r="17" spans="1:57" ht="30" customHeight="1">
      <c r="A17" s="667"/>
      <c r="B17" s="1079"/>
      <c r="C17" s="462"/>
      <c r="D17" s="480"/>
      <c r="E17" s="834"/>
      <c r="F17" s="480"/>
      <c r="G17" s="834"/>
      <c r="H17" s="79" t="s">
        <v>238</v>
      </c>
      <c r="I17" s="264" t="s">
        <v>48</v>
      </c>
      <c r="J17" s="495"/>
      <c r="K17" s="498"/>
      <c r="L17" s="453"/>
      <c r="M17" s="821"/>
      <c r="N17" s="1099"/>
      <c r="O17" s="462"/>
      <c r="P17" s="101"/>
      <c r="Q17" s="101"/>
      <c r="R17" s="101"/>
      <c r="S17" s="546"/>
      <c r="T17" s="546"/>
      <c r="U17" s="546"/>
      <c r="V17" s="546"/>
      <c r="W17" s="546"/>
      <c r="X17" s="474"/>
      <c r="Y17" s="462"/>
      <c r="Z17" s="474"/>
      <c r="AA17" s="1102"/>
      <c r="AB17" s="505"/>
      <c r="AC17" s="505"/>
      <c r="AD17" s="505"/>
      <c r="AE17" s="462"/>
      <c r="AF17" s="453"/>
      <c r="AG17" s="462"/>
      <c r="AH17" s="453"/>
      <c r="AI17" s="447"/>
      <c r="AJ17" s="1087"/>
      <c r="AK17" s="1090"/>
      <c r="AL17" s="1090"/>
      <c r="AM17" s="878"/>
      <c r="AN17" s="1096"/>
      <c r="AO17" s="572"/>
      <c r="AP17" s="310"/>
      <c r="AQ17" s="310"/>
      <c r="AR17" s="310"/>
      <c r="AS17" s="310"/>
      <c r="AT17" s="310"/>
      <c r="AU17" s="310"/>
      <c r="AV17" s="310"/>
      <c r="AW17" s="310"/>
      <c r="AX17" s="310"/>
      <c r="AY17" s="310"/>
      <c r="AZ17" s="357"/>
      <c r="BA17" s="363"/>
      <c r="BB17" s="359"/>
      <c r="BC17" s="359"/>
      <c r="BD17" s="359"/>
      <c r="BE17" s="571"/>
    </row>
    <row r="18" spans="1:57" ht="30" customHeight="1">
      <c r="A18" s="667"/>
      <c r="B18" s="1079"/>
      <c r="C18" s="462"/>
      <c r="D18" s="480"/>
      <c r="E18" s="834"/>
      <c r="F18" s="480"/>
      <c r="G18" s="834"/>
      <c r="H18" s="79" t="s">
        <v>236</v>
      </c>
      <c r="I18" s="264" t="s">
        <v>48</v>
      </c>
      <c r="J18" s="495"/>
      <c r="K18" s="498"/>
      <c r="L18" s="453"/>
      <c r="M18" s="821"/>
      <c r="N18" s="1099"/>
      <c r="O18" s="462"/>
      <c r="P18" s="101"/>
      <c r="Q18" s="101"/>
      <c r="R18" s="101"/>
      <c r="S18" s="546"/>
      <c r="T18" s="546"/>
      <c r="U18" s="546"/>
      <c r="V18" s="546"/>
      <c r="W18" s="546"/>
      <c r="X18" s="474"/>
      <c r="Y18" s="462"/>
      <c r="Z18" s="474"/>
      <c r="AA18" s="1102"/>
      <c r="AB18" s="505"/>
      <c r="AC18" s="505"/>
      <c r="AD18" s="505"/>
      <c r="AE18" s="462"/>
      <c r="AF18" s="453"/>
      <c r="AG18" s="462"/>
      <c r="AH18" s="453"/>
      <c r="AI18" s="447"/>
      <c r="AJ18" s="1087"/>
      <c r="AK18" s="1090"/>
      <c r="AL18" s="1090"/>
      <c r="AM18" s="878"/>
      <c r="AN18" s="1096"/>
      <c r="AO18" s="572"/>
      <c r="AP18" s="310"/>
      <c r="AQ18" s="310"/>
      <c r="AR18" s="310"/>
      <c r="AS18" s="310"/>
      <c r="AT18" s="310"/>
      <c r="AU18" s="310"/>
      <c r="AV18" s="310"/>
      <c r="AW18" s="310"/>
      <c r="AX18" s="310"/>
      <c r="AY18" s="310"/>
      <c r="AZ18" s="357"/>
      <c r="BA18" s="363"/>
      <c r="BB18" s="359"/>
      <c r="BC18" s="359"/>
      <c r="BD18" s="359"/>
      <c r="BE18" s="571"/>
    </row>
    <row r="19" spans="1:57" ht="30" customHeight="1">
      <c r="A19" s="667"/>
      <c r="B19" s="1079"/>
      <c r="C19" s="462"/>
      <c r="D19" s="480"/>
      <c r="E19" s="834"/>
      <c r="F19" s="480"/>
      <c r="G19" s="834"/>
      <c r="H19" s="79" t="s">
        <v>234</v>
      </c>
      <c r="I19" s="264" t="s">
        <v>48</v>
      </c>
      <c r="J19" s="495"/>
      <c r="K19" s="498"/>
      <c r="L19" s="453"/>
      <c r="M19" s="821"/>
      <c r="N19" s="1099"/>
      <c r="O19" s="462"/>
      <c r="P19" s="101"/>
      <c r="Q19" s="101"/>
      <c r="R19" s="101"/>
      <c r="S19" s="546"/>
      <c r="T19" s="546"/>
      <c r="U19" s="546"/>
      <c r="V19" s="546"/>
      <c r="W19" s="546"/>
      <c r="X19" s="474"/>
      <c r="Y19" s="462"/>
      <c r="Z19" s="474"/>
      <c r="AA19" s="1102"/>
      <c r="AB19" s="505"/>
      <c r="AC19" s="505"/>
      <c r="AD19" s="505"/>
      <c r="AE19" s="462"/>
      <c r="AF19" s="453"/>
      <c r="AG19" s="462"/>
      <c r="AH19" s="453"/>
      <c r="AI19" s="447"/>
      <c r="AJ19" s="1087"/>
      <c r="AK19" s="1090"/>
      <c r="AL19" s="1090"/>
      <c r="AM19" s="878"/>
      <c r="AN19" s="1096"/>
      <c r="AO19" s="572"/>
      <c r="AP19" s="310"/>
      <c r="AQ19" s="310"/>
      <c r="AR19" s="310"/>
      <c r="AS19" s="310"/>
      <c r="AT19" s="310"/>
      <c r="AU19" s="310"/>
      <c r="AV19" s="310"/>
      <c r="AW19" s="310"/>
      <c r="AX19" s="310"/>
      <c r="AY19" s="310"/>
      <c r="AZ19" s="357"/>
      <c r="BA19" s="363"/>
      <c r="BB19" s="359"/>
      <c r="BC19" s="359"/>
      <c r="BD19" s="359"/>
      <c r="BE19" s="571"/>
    </row>
    <row r="20" spans="1:57" ht="30" customHeight="1">
      <c r="A20" s="667"/>
      <c r="B20" s="1079"/>
      <c r="C20" s="462"/>
      <c r="D20" s="480"/>
      <c r="E20" s="834"/>
      <c r="F20" s="480"/>
      <c r="G20" s="834"/>
      <c r="H20" s="79" t="s">
        <v>232</v>
      </c>
      <c r="I20" s="264" t="s">
        <v>48</v>
      </c>
      <c r="J20" s="495"/>
      <c r="K20" s="498"/>
      <c r="L20" s="453"/>
      <c r="M20" s="821"/>
      <c r="N20" s="1099"/>
      <c r="O20" s="462"/>
      <c r="P20" s="101"/>
      <c r="Q20" s="101"/>
      <c r="R20" s="101"/>
      <c r="S20" s="546"/>
      <c r="T20" s="546"/>
      <c r="U20" s="546"/>
      <c r="V20" s="546"/>
      <c r="W20" s="546"/>
      <c r="X20" s="474"/>
      <c r="Y20" s="462"/>
      <c r="Z20" s="474"/>
      <c r="AA20" s="1102"/>
      <c r="AB20" s="505"/>
      <c r="AC20" s="505"/>
      <c r="AD20" s="505"/>
      <c r="AE20" s="462"/>
      <c r="AF20" s="453"/>
      <c r="AG20" s="462"/>
      <c r="AH20" s="453"/>
      <c r="AI20" s="447"/>
      <c r="AJ20" s="1087"/>
      <c r="AK20" s="1090"/>
      <c r="AL20" s="1090"/>
      <c r="AM20" s="878"/>
      <c r="AN20" s="1096"/>
      <c r="AO20" s="572"/>
      <c r="AP20" s="310"/>
      <c r="AQ20" s="310"/>
      <c r="AR20" s="310"/>
      <c r="AS20" s="310"/>
      <c r="AT20" s="310"/>
      <c r="AU20" s="310"/>
      <c r="AV20" s="310"/>
      <c r="AW20" s="310"/>
      <c r="AX20" s="310"/>
      <c r="AY20" s="310"/>
      <c r="AZ20" s="357"/>
      <c r="BA20" s="363"/>
      <c r="BB20" s="359"/>
      <c r="BC20" s="359"/>
      <c r="BD20" s="359"/>
      <c r="BE20" s="571"/>
    </row>
    <row r="21" spans="1:57" ht="18.75" customHeight="1">
      <c r="A21" s="667"/>
      <c r="B21" s="1079"/>
      <c r="C21" s="462"/>
      <c r="D21" s="480"/>
      <c r="E21" s="834"/>
      <c r="F21" s="480"/>
      <c r="G21" s="834"/>
      <c r="H21" s="466" t="s">
        <v>230</v>
      </c>
      <c r="I21" s="308" t="s">
        <v>48</v>
      </c>
      <c r="J21" s="495"/>
      <c r="K21" s="498"/>
      <c r="L21" s="453"/>
      <c r="M21" s="821"/>
      <c r="N21" s="1099"/>
      <c r="O21" s="462"/>
      <c r="P21" s="101"/>
      <c r="Q21" s="101"/>
      <c r="R21" s="101"/>
      <c r="S21" s="546"/>
      <c r="T21" s="546"/>
      <c r="U21" s="546"/>
      <c r="V21" s="546"/>
      <c r="W21" s="546"/>
      <c r="X21" s="474"/>
      <c r="Y21" s="462"/>
      <c r="Z21" s="474"/>
      <c r="AA21" s="1102"/>
      <c r="AB21" s="505"/>
      <c r="AC21" s="505"/>
      <c r="AD21" s="505"/>
      <c r="AE21" s="462"/>
      <c r="AF21" s="453"/>
      <c r="AG21" s="462"/>
      <c r="AH21" s="453"/>
      <c r="AI21" s="447"/>
      <c r="AJ21" s="1087"/>
      <c r="AK21" s="1090"/>
      <c r="AL21" s="1090"/>
      <c r="AM21" s="878"/>
      <c r="AN21" s="1096"/>
      <c r="AO21" s="572"/>
      <c r="AP21" s="310"/>
      <c r="AQ21" s="310"/>
      <c r="AR21" s="310"/>
      <c r="AS21" s="310"/>
      <c r="AT21" s="310"/>
      <c r="AU21" s="310"/>
      <c r="AV21" s="310"/>
      <c r="AW21" s="310"/>
      <c r="AX21" s="310"/>
      <c r="AY21" s="310"/>
      <c r="AZ21" s="357"/>
      <c r="BA21" s="363"/>
      <c r="BB21" s="359"/>
      <c r="BC21" s="359"/>
      <c r="BD21" s="359"/>
      <c r="BE21" s="571"/>
    </row>
    <row r="22" spans="1:57" ht="45.75" customHeight="1">
      <c r="A22" s="667"/>
      <c r="B22" s="1079"/>
      <c r="C22" s="462"/>
      <c r="D22" s="480"/>
      <c r="E22" s="834"/>
      <c r="F22" s="480"/>
      <c r="G22" s="834"/>
      <c r="H22" s="466"/>
      <c r="I22" s="308"/>
      <c r="J22" s="495"/>
      <c r="K22" s="498"/>
      <c r="L22" s="453"/>
      <c r="M22" s="821"/>
      <c r="N22" s="1099"/>
      <c r="O22" s="462"/>
      <c r="P22" s="101"/>
      <c r="Q22" s="101"/>
      <c r="R22" s="101"/>
      <c r="S22" s="546"/>
      <c r="T22" s="546"/>
      <c r="U22" s="546"/>
      <c r="V22" s="546"/>
      <c r="W22" s="546"/>
      <c r="X22" s="474"/>
      <c r="Y22" s="462"/>
      <c r="Z22" s="474"/>
      <c r="AA22" s="1102"/>
      <c r="AB22" s="505"/>
      <c r="AC22" s="505"/>
      <c r="AD22" s="505"/>
      <c r="AE22" s="462"/>
      <c r="AF22" s="453"/>
      <c r="AG22" s="462"/>
      <c r="AH22" s="453"/>
      <c r="AI22" s="447"/>
      <c r="AJ22" s="1087"/>
      <c r="AK22" s="1090"/>
      <c r="AL22" s="1090"/>
      <c r="AM22" s="878"/>
      <c r="AN22" s="1096"/>
      <c r="AO22" s="572"/>
      <c r="AP22" s="310"/>
      <c r="AQ22" s="310"/>
      <c r="AR22" s="310"/>
      <c r="AS22" s="310"/>
      <c r="AT22" s="310"/>
      <c r="AU22" s="310"/>
      <c r="AV22" s="310"/>
      <c r="AW22" s="310"/>
      <c r="AX22" s="310"/>
      <c r="AY22" s="310"/>
      <c r="AZ22" s="357"/>
      <c r="BA22" s="363"/>
      <c r="BB22" s="359"/>
      <c r="BC22" s="359"/>
      <c r="BD22" s="359"/>
      <c r="BE22" s="571"/>
    </row>
    <row r="23" spans="1:57" ht="27.75" customHeight="1">
      <c r="A23" s="667"/>
      <c r="B23" s="1079"/>
      <c r="C23" s="462"/>
      <c r="D23" s="480"/>
      <c r="E23" s="834"/>
      <c r="F23" s="480"/>
      <c r="G23" s="834"/>
      <c r="H23" s="600" t="s">
        <v>227</v>
      </c>
      <c r="I23" s="308" t="s">
        <v>48</v>
      </c>
      <c r="J23" s="495"/>
      <c r="K23" s="498"/>
      <c r="L23" s="453"/>
      <c r="M23" s="821"/>
      <c r="N23" s="1099"/>
      <c r="O23" s="462"/>
      <c r="P23" s="101"/>
      <c r="Q23" s="101"/>
      <c r="R23" s="101"/>
      <c r="S23" s="546"/>
      <c r="T23" s="546"/>
      <c r="U23" s="546"/>
      <c r="V23" s="546"/>
      <c r="W23" s="546"/>
      <c r="X23" s="474"/>
      <c r="Y23" s="462"/>
      <c r="Z23" s="474"/>
      <c r="AA23" s="1102"/>
      <c r="AB23" s="505"/>
      <c r="AC23" s="505"/>
      <c r="AD23" s="505"/>
      <c r="AE23" s="462"/>
      <c r="AF23" s="453"/>
      <c r="AG23" s="462"/>
      <c r="AH23" s="453"/>
      <c r="AI23" s="447"/>
      <c r="AJ23" s="1087"/>
      <c r="AK23" s="1090"/>
      <c r="AL23" s="1090"/>
      <c r="AM23" s="878"/>
      <c r="AN23" s="1096"/>
      <c r="AO23" s="572"/>
      <c r="AP23" s="310"/>
      <c r="AQ23" s="310"/>
      <c r="AR23" s="310"/>
      <c r="AS23" s="310"/>
      <c r="AT23" s="310"/>
      <c r="AU23" s="310"/>
      <c r="AV23" s="310"/>
      <c r="AW23" s="310"/>
      <c r="AX23" s="310"/>
      <c r="AY23" s="310"/>
      <c r="AZ23" s="357"/>
      <c r="BA23" s="363"/>
      <c r="BB23" s="359"/>
      <c r="BC23" s="359"/>
      <c r="BD23" s="359"/>
      <c r="BE23" s="571"/>
    </row>
    <row r="24" spans="1:57" ht="26.25" customHeight="1">
      <c r="A24" s="667"/>
      <c r="B24" s="1079"/>
      <c r="C24" s="462"/>
      <c r="D24" s="480"/>
      <c r="E24" s="834"/>
      <c r="F24" s="480"/>
      <c r="G24" s="834"/>
      <c r="H24" s="601"/>
      <c r="I24" s="308"/>
      <c r="J24" s="495"/>
      <c r="K24" s="498"/>
      <c r="L24" s="453"/>
      <c r="M24" s="821"/>
      <c r="N24" s="1099"/>
      <c r="O24" s="462"/>
      <c r="P24" s="448"/>
      <c r="Q24" s="448"/>
      <c r="R24" s="448"/>
      <c r="S24" s="546"/>
      <c r="T24" s="546"/>
      <c r="U24" s="546"/>
      <c r="V24" s="546"/>
      <c r="W24" s="546"/>
      <c r="X24" s="474"/>
      <c r="Y24" s="462"/>
      <c r="Z24" s="474"/>
      <c r="AA24" s="1102"/>
      <c r="AB24" s="505"/>
      <c r="AC24" s="505"/>
      <c r="AD24" s="505"/>
      <c r="AE24" s="462"/>
      <c r="AF24" s="453"/>
      <c r="AG24" s="462"/>
      <c r="AH24" s="453"/>
      <c r="AI24" s="447"/>
      <c r="AJ24" s="1087"/>
      <c r="AK24" s="1090"/>
      <c r="AL24" s="1090"/>
      <c r="AM24" s="878"/>
      <c r="AN24" s="1096"/>
      <c r="AO24" s="572"/>
      <c r="AP24" s="310"/>
      <c r="AQ24" s="310"/>
      <c r="AR24" s="310"/>
      <c r="AS24" s="310"/>
      <c r="AT24" s="310"/>
      <c r="AU24" s="310"/>
      <c r="AV24" s="310"/>
      <c r="AW24" s="310"/>
      <c r="AX24" s="310"/>
      <c r="AY24" s="310"/>
      <c r="AZ24" s="357"/>
      <c r="BA24" s="363"/>
      <c r="BB24" s="359"/>
      <c r="BC24" s="359"/>
      <c r="BD24" s="359"/>
      <c r="BE24" s="571"/>
    </row>
    <row r="25" spans="1:57" ht="18.75" customHeight="1">
      <c r="A25" s="667"/>
      <c r="B25" s="1079"/>
      <c r="C25" s="462"/>
      <c r="D25" s="480"/>
      <c r="E25" s="834"/>
      <c r="F25" s="480"/>
      <c r="G25" s="834"/>
      <c r="H25" s="466" t="s">
        <v>225</v>
      </c>
      <c r="I25" s="308" t="s">
        <v>48</v>
      </c>
      <c r="J25" s="495"/>
      <c r="K25" s="498"/>
      <c r="L25" s="453"/>
      <c r="M25" s="821"/>
      <c r="N25" s="1099"/>
      <c r="O25" s="462"/>
      <c r="P25" s="448"/>
      <c r="Q25" s="448"/>
      <c r="R25" s="448"/>
      <c r="S25" s="546"/>
      <c r="T25" s="546"/>
      <c r="U25" s="546"/>
      <c r="V25" s="546"/>
      <c r="W25" s="546"/>
      <c r="X25" s="474"/>
      <c r="Y25" s="462"/>
      <c r="Z25" s="474"/>
      <c r="AA25" s="1102"/>
      <c r="AB25" s="505"/>
      <c r="AC25" s="505"/>
      <c r="AD25" s="505"/>
      <c r="AE25" s="462"/>
      <c r="AF25" s="453"/>
      <c r="AG25" s="462"/>
      <c r="AH25" s="453"/>
      <c r="AI25" s="447"/>
      <c r="AJ25" s="1087"/>
      <c r="AK25" s="1090"/>
      <c r="AL25" s="1090"/>
      <c r="AM25" s="878"/>
      <c r="AN25" s="1096"/>
      <c r="AO25" s="572"/>
      <c r="AP25" s="310"/>
      <c r="AQ25" s="310"/>
      <c r="AR25" s="310"/>
      <c r="AS25" s="310"/>
      <c r="AT25" s="310"/>
      <c r="AU25" s="310"/>
      <c r="AV25" s="310"/>
      <c r="AW25" s="310"/>
      <c r="AX25" s="310"/>
      <c r="AY25" s="310"/>
      <c r="AZ25" s="357"/>
      <c r="BA25" s="363"/>
      <c r="BB25" s="359"/>
      <c r="BC25" s="359"/>
      <c r="BD25" s="359"/>
      <c r="BE25" s="571"/>
    </row>
    <row r="26" spans="1:57" ht="9.75" customHeight="1">
      <c r="A26" s="667"/>
      <c r="B26" s="1079"/>
      <c r="C26" s="462"/>
      <c r="D26" s="480"/>
      <c r="E26" s="834"/>
      <c r="F26" s="480"/>
      <c r="G26" s="834"/>
      <c r="H26" s="466"/>
      <c r="I26" s="308"/>
      <c r="J26" s="495"/>
      <c r="K26" s="498"/>
      <c r="L26" s="453"/>
      <c r="M26" s="821"/>
      <c r="N26" s="1099"/>
      <c r="O26" s="462"/>
      <c r="P26" s="448"/>
      <c r="Q26" s="448"/>
      <c r="R26" s="448"/>
      <c r="S26" s="546"/>
      <c r="T26" s="546"/>
      <c r="U26" s="546"/>
      <c r="V26" s="546"/>
      <c r="W26" s="546"/>
      <c r="X26" s="474"/>
      <c r="Y26" s="462"/>
      <c r="Z26" s="474"/>
      <c r="AA26" s="1102"/>
      <c r="AB26" s="505"/>
      <c r="AC26" s="505"/>
      <c r="AD26" s="505"/>
      <c r="AE26" s="462"/>
      <c r="AF26" s="453"/>
      <c r="AG26" s="462"/>
      <c r="AH26" s="453"/>
      <c r="AI26" s="447"/>
      <c r="AJ26" s="1087"/>
      <c r="AK26" s="1090"/>
      <c r="AL26" s="1090"/>
      <c r="AM26" s="878"/>
      <c r="AN26" s="1096"/>
      <c r="AO26" s="572"/>
      <c r="AP26" s="310"/>
      <c r="AQ26" s="310"/>
      <c r="AR26" s="310"/>
      <c r="AS26" s="310"/>
      <c r="AT26" s="310"/>
      <c r="AU26" s="310"/>
      <c r="AV26" s="310"/>
      <c r="AW26" s="310"/>
      <c r="AX26" s="310"/>
      <c r="AY26" s="310"/>
      <c r="AZ26" s="357"/>
      <c r="BA26" s="363"/>
      <c r="BB26" s="359"/>
      <c r="BC26" s="359"/>
      <c r="BD26" s="359"/>
      <c r="BE26" s="571"/>
    </row>
    <row r="27" spans="1:57" ht="18.75" customHeight="1">
      <c r="A27" s="667"/>
      <c r="B27" s="1079"/>
      <c r="C27" s="462"/>
      <c r="D27" s="480"/>
      <c r="E27" s="834"/>
      <c r="F27" s="480"/>
      <c r="G27" s="834"/>
      <c r="H27" s="466" t="s">
        <v>224</v>
      </c>
      <c r="I27" s="308" t="s">
        <v>49</v>
      </c>
      <c r="J27" s="495"/>
      <c r="K27" s="498"/>
      <c r="L27" s="453"/>
      <c r="M27" s="821"/>
      <c r="N27" s="1099"/>
      <c r="O27" s="462"/>
      <c r="P27" s="448"/>
      <c r="Q27" s="448"/>
      <c r="R27" s="448"/>
      <c r="S27" s="546"/>
      <c r="T27" s="546"/>
      <c r="U27" s="546"/>
      <c r="V27" s="546"/>
      <c r="W27" s="546"/>
      <c r="X27" s="474"/>
      <c r="Y27" s="462"/>
      <c r="Z27" s="474"/>
      <c r="AA27" s="1102"/>
      <c r="AB27" s="505"/>
      <c r="AC27" s="505"/>
      <c r="AD27" s="505"/>
      <c r="AE27" s="462"/>
      <c r="AF27" s="453"/>
      <c r="AG27" s="462"/>
      <c r="AH27" s="453"/>
      <c r="AI27" s="447"/>
      <c r="AJ27" s="1087"/>
      <c r="AK27" s="1090"/>
      <c r="AL27" s="1090"/>
      <c r="AM27" s="878"/>
      <c r="AN27" s="1096"/>
      <c r="AO27" s="572"/>
      <c r="AP27" s="310"/>
      <c r="AQ27" s="310"/>
      <c r="AR27" s="310"/>
      <c r="AS27" s="310"/>
      <c r="AT27" s="310"/>
      <c r="AU27" s="310"/>
      <c r="AV27" s="310"/>
      <c r="AW27" s="310"/>
      <c r="AX27" s="310"/>
      <c r="AY27" s="310"/>
      <c r="AZ27" s="357"/>
      <c r="BA27" s="363"/>
      <c r="BB27" s="359"/>
      <c r="BC27" s="359"/>
      <c r="BD27" s="359"/>
      <c r="BE27" s="571"/>
    </row>
    <row r="28" spans="1:57" ht="12.75" customHeight="1">
      <c r="A28" s="667"/>
      <c r="B28" s="1079"/>
      <c r="C28" s="462"/>
      <c r="D28" s="480"/>
      <c r="E28" s="834"/>
      <c r="F28" s="480"/>
      <c r="G28" s="834"/>
      <c r="H28" s="466"/>
      <c r="I28" s="308"/>
      <c r="J28" s="495"/>
      <c r="K28" s="498"/>
      <c r="L28" s="453"/>
      <c r="M28" s="821"/>
      <c r="N28" s="1099"/>
      <c r="O28" s="462"/>
      <c r="P28" s="448"/>
      <c r="Q28" s="448"/>
      <c r="R28" s="448"/>
      <c r="S28" s="546"/>
      <c r="T28" s="546"/>
      <c r="U28" s="546"/>
      <c r="V28" s="546"/>
      <c r="W28" s="546"/>
      <c r="X28" s="474"/>
      <c r="Y28" s="462"/>
      <c r="Z28" s="474"/>
      <c r="AA28" s="1102"/>
      <c r="AB28" s="505"/>
      <c r="AC28" s="505"/>
      <c r="AD28" s="505"/>
      <c r="AE28" s="462"/>
      <c r="AF28" s="453"/>
      <c r="AG28" s="462"/>
      <c r="AH28" s="453"/>
      <c r="AI28" s="447"/>
      <c r="AJ28" s="1087"/>
      <c r="AK28" s="1090"/>
      <c r="AL28" s="1090"/>
      <c r="AM28" s="878"/>
      <c r="AN28" s="1096"/>
      <c r="AO28" s="572"/>
      <c r="AP28" s="310"/>
      <c r="AQ28" s="310"/>
      <c r="AR28" s="310"/>
      <c r="AS28" s="310"/>
      <c r="AT28" s="310"/>
      <c r="AU28" s="310"/>
      <c r="AV28" s="310"/>
      <c r="AW28" s="310"/>
      <c r="AX28" s="310"/>
      <c r="AY28" s="310"/>
      <c r="AZ28" s="357"/>
      <c r="BA28" s="363"/>
      <c r="BB28" s="359"/>
      <c r="BC28" s="359"/>
      <c r="BD28" s="359"/>
      <c r="BE28" s="571"/>
    </row>
    <row r="29" spans="1:57" ht="18.75" customHeight="1">
      <c r="A29" s="667"/>
      <c r="B29" s="1079"/>
      <c r="C29" s="462"/>
      <c r="D29" s="480"/>
      <c r="E29" s="834"/>
      <c r="F29" s="480"/>
      <c r="G29" s="834"/>
      <c r="H29" s="466" t="s">
        <v>223</v>
      </c>
      <c r="I29" s="308" t="s">
        <v>49</v>
      </c>
      <c r="J29" s="495"/>
      <c r="K29" s="498"/>
      <c r="L29" s="453"/>
      <c r="M29" s="821"/>
      <c r="N29" s="1099"/>
      <c r="O29" s="462"/>
      <c r="P29" s="448"/>
      <c r="Q29" s="448"/>
      <c r="R29" s="448"/>
      <c r="S29" s="546"/>
      <c r="T29" s="546"/>
      <c r="U29" s="546"/>
      <c r="V29" s="546"/>
      <c r="W29" s="546"/>
      <c r="X29" s="474"/>
      <c r="Y29" s="462"/>
      <c r="Z29" s="474"/>
      <c r="AA29" s="1102"/>
      <c r="AB29" s="505"/>
      <c r="AC29" s="505"/>
      <c r="AD29" s="505"/>
      <c r="AE29" s="462"/>
      <c r="AF29" s="453"/>
      <c r="AG29" s="462"/>
      <c r="AH29" s="453"/>
      <c r="AI29" s="447"/>
      <c r="AJ29" s="1087"/>
      <c r="AK29" s="1090"/>
      <c r="AL29" s="1090"/>
      <c r="AM29" s="878"/>
      <c r="AN29" s="1096"/>
      <c r="AO29" s="572"/>
      <c r="AP29" s="310"/>
      <c r="AQ29" s="310"/>
      <c r="AR29" s="310"/>
      <c r="AS29" s="310"/>
      <c r="AT29" s="310"/>
      <c r="AU29" s="310"/>
      <c r="AV29" s="310"/>
      <c r="AW29" s="310"/>
      <c r="AX29" s="310"/>
      <c r="AY29" s="310"/>
      <c r="AZ29" s="357"/>
      <c r="BA29" s="363"/>
      <c r="BB29" s="359"/>
      <c r="BC29" s="359"/>
      <c r="BD29" s="359"/>
      <c r="BE29" s="571"/>
    </row>
    <row r="30" spans="1:57" ht="12.75" customHeight="1">
      <c r="A30" s="667"/>
      <c r="B30" s="1079"/>
      <c r="C30" s="462"/>
      <c r="D30" s="480"/>
      <c r="E30" s="834"/>
      <c r="F30" s="480"/>
      <c r="G30" s="834"/>
      <c r="H30" s="466"/>
      <c r="I30" s="308"/>
      <c r="J30" s="495"/>
      <c r="K30" s="498"/>
      <c r="L30" s="453"/>
      <c r="M30" s="821"/>
      <c r="N30" s="1099"/>
      <c r="O30" s="462"/>
      <c r="P30" s="448"/>
      <c r="Q30" s="448"/>
      <c r="R30" s="448"/>
      <c r="S30" s="546"/>
      <c r="T30" s="546"/>
      <c r="U30" s="546"/>
      <c r="V30" s="546"/>
      <c r="W30" s="546"/>
      <c r="X30" s="474"/>
      <c r="Y30" s="462"/>
      <c r="Z30" s="474"/>
      <c r="AA30" s="1102"/>
      <c r="AB30" s="505"/>
      <c r="AC30" s="505"/>
      <c r="AD30" s="505"/>
      <c r="AE30" s="462"/>
      <c r="AF30" s="453"/>
      <c r="AG30" s="462"/>
      <c r="AH30" s="453"/>
      <c r="AI30" s="447"/>
      <c r="AJ30" s="1087"/>
      <c r="AK30" s="1090"/>
      <c r="AL30" s="1090"/>
      <c r="AM30" s="878"/>
      <c r="AN30" s="1096"/>
      <c r="AO30" s="572"/>
      <c r="AP30" s="310"/>
      <c r="AQ30" s="310"/>
      <c r="AR30" s="310"/>
      <c r="AS30" s="310"/>
      <c r="AT30" s="310"/>
      <c r="AU30" s="310"/>
      <c r="AV30" s="310"/>
      <c r="AW30" s="310"/>
      <c r="AX30" s="310"/>
      <c r="AY30" s="310"/>
      <c r="AZ30" s="357"/>
      <c r="BA30" s="363"/>
      <c r="BB30" s="359"/>
      <c r="BC30" s="359"/>
      <c r="BD30" s="359"/>
      <c r="BE30" s="571"/>
    </row>
    <row r="31" spans="1:57" ht="14.25" customHeight="1">
      <c r="A31" s="667"/>
      <c r="B31" s="1079"/>
      <c r="C31" s="462"/>
      <c r="D31" s="480"/>
      <c r="E31" s="834"/>
      <c r="F31" s="480"/>
      <c r="G31" s="834"/>
      <c r="H31" s="600" t="s">
        <v>222</v>
      </c>
      <c r="I31" s="308" t="s">
        <v>49</v>
      </c>
      <c r="J31" s="495"/>
      <c r="K31" s="498"/>
      <c r="L31" s="453"/>
      <c r="M31" s="821"/>
      <c r="N31" s="1099"/>
      <c r="O31" s="462"/>
      <c r="P31" s="448"/>
      <c r="Q31" s="448"/>
      <c r="R31" s="448"/>
      <c r="S31" s="546"/>
      <c r="T31" s="546"/>
      <c r="U31" s="546"/>
      <c r="V31" s="546"/>
      <c r="W31" s="546"/>
      <c r="X31" s="474"/>
      <c r="Y31" s="462"/>
      <c r="Z31" s="474"/>
      <c r="AA31" s="1102"/>
      <c r="AB31" s="505"/>
      <c r="AC31" s="505"/>
      <c r="AD31" s="505"/>
      <c r="AE31" s="462"/>
      <c r="AF31" s="453"/>
      <c r="AG31" s="462"/>
      <c r="AH31" s="453"/>
      <c r="AI31" s="447"/>
      <c r="AJ31" s="1087"/>
      <c r="AK31" s="1090"/>
      <c r="AL31" s="1090"/>
      <c r="AM31" s="878"/>
      <c r="AN31" s="1096"/>
      <c r="AO31" s="572"/>
      <c r="AP31" s="310"/>
      <c r="AQ31" s="310"/>
      <c r="AR31" s="310"/>
      <c r="AS31" s="310"/>
      <c r="AT31" s="310"/>
      <c r="AU31" s="310"/>
      <c r="AV31" s="310"/>
      <c r="AW31" s="310"/>
      <c r="AX31" s="310"/>
      <c r="AY31" s="310"/>
      <c r="AZ31" s="357"/>
      <c r="BA31" s="363"/>
      <c r="BB31" s="359"/>
      <c r="BC31" s="359"/>
      <c r="BD31" s="359"/>
      <c r="BE31" s="571"/>
    </row>
    <row r="32" spans="1:57" ht="13.5" customHeight="1">
      <c r="A32" s="667"/>
      <c r="B32" s="1079"/>
      <c r="C32" s="462"/>
      <c r="D32" s="480"/>
      <c r="E32" s="834"/>
      <c r="F32" s="480"/>
      <c r="G32" s="834"/>
      <c r="H32" s="601"/>
      <c r="I32" s="308"/>
      <c r="J32" s="495"/>
      <c r="K32" s="498"/>
      <c r="L32" s="453"/>
      <c r="M32" s="821"/>
      <c r="N32" s="1099"/>
      <c r="O32" s="462"/>
      <c r="P32" s="448"/>
      <c r="Q32" s="448"/>
      <c r="R32" s="448"/>
      <c r="S32" s="546"/>
      <c r="T32" s="546"/>
      <c r="U32" s="546"/>
      <c r="V32" s="546"/>
      <c r="W32" s="546"/>
      <c r="X32" s="474"/>
      <c r="Y32" s="462"/>
      <c r="Z32" s="474"/>
      <c r="AA32" s="1102"/>
      <c r="AB32" s="505"/>
      <c r="AC32" s="505"/>
      <c r="AD32" s="505"/>
      <c r="AE32" s="462"/>
      <c r="AF32" s="453"/>
      <c r="AG32" s="462"/>
      <c r="AH32" s="453"/>
      <c r="AI32" s="447"/>
      <c r="AJ32" s="1087"/>
      <c r="AK32" s="1090"/>
      <c r="AL32" s="1090"/>
      <c r="AM32" s="878"/>
      <c r="AN32" s="1096"/>
      <c r="AO32" s="572"/>
      <c r="AP32" s="310"/>
      <c r="AQ32" s="310"/>
      <c r="AR32" s="310"/>
      <c r="AS32" s="310"/>
      <c r="AT32" s="310"/>
      <c r="AU32" s="310"/>
      <c r="AV32" s="310"/>
      <c r="AW32" s="310"/>
      <c r="AX32" s="310"/>
      <c r="AY32" s="310"/>
      <c r="AZ32" s="357"/>
      <c r="BA32" s="363"/>
      <c r="BB32" s="359"/>
      <c r="BC32" s="359"/>
      <c r="BD32" s="359"/>
      <c r="BE32" s="571"/>
    </row>
    <row r="33" spans="1:57" ht="18.75" customHeight="1">
      <c r="A33" s="667"/>
      <c r="B33" s="1079"/>
      <c r="C33" s="462"/>
      <c r="D33" s="480"/>
      <c r="E33" s="834"/>
      <c r="F33" s="480"/>
      <c r="G33" s="834"/>
      <c r="H33" s="622" t="s">
        <v>221</v>
      </c>
      <c r="I33" s="308" t="s">
        <v>49</v>
      </c>
      <c r="J33" s="495"/>
      <c r="K33" s="498"/>
      <c r="L33" s="453"/>
      <c r="M33" s="821"/>
      <c r="N33" s="1099"/>
      <c r="O33" s="462"/>
      <c r="P33" s="448"/>
      <c r="Q33" s="448"/>
      <c r="R33" s="448"/>
      <c r="S33" s="546"/>
      <c r="T33" s="546"/>
      <c r="U33" s="546"/>
      <c r="V33" s="546"/>
      <c r="W33" s="546"/>
      <c r="X33" s="474"/>
      <c r="Y33" s="462"/>
      <c r="Z33" s="474"/>
      <c r="AA33" s="1102"/>
      <c r="AB33" s="505"/>
      <c r="AC33" s="505"/>
      <c r="AD33" s="505"/>
      <c r="AE33" s="462"/>
      <c r="AF33" s="453"/>
      <c r="AG33" s="462"/>
      <c r="AH33" s="453"/>
      <c r="AI33" s="447"/>
      <c r="AJ33" s="1087"/>
      <c r="AK33" s="1090"/>
      <c r="AL33" s="1090"/>
      <c r="AM33" s="878"/>
      <c r="AN33" s="1096"/>
      <c r="AO33" s="572"/>
      <c r="AP33" s="310"/>
      <c r="AQ33" s="310"/>
      <c r="AR33" s="310"/>
      <c r="AS33" s="310"/>
      <c r="AT33" s="310"/>
      <c r="AU33" s="310"/>
      <c r="AV33" s="310"/>
      <c r="AW33" s="310"/>
      <c r="AX33" s="310"/>
      <c r="AY33" s="310"/>
      <c r="AZ33" s="357"/>
      <c r="BA33" s="363"/>
      <c r="BB33" s="359"/>
      <c r="BC33" s="359"/>
      <c r="BD33" s="359"/>
      <c r="BE33" s="571"/>
    </row>
    <row r="34" spans="1:57" ht="15.75" customHeight="1" thickBot="1">
      <c r="A34" s="668"/>
      <c r="B34" s="1080"/>
      <c r="C34" s="823"/>
      <c r="D34" s="979"/>
      <c r="E34" s="944"/>
      <c r="F34" s="979"/>
      <c r="G34" s="944"/>
      <c r="H34" s="623"/>
      <c r="I34" s="308"/>
      <c r="J34" s="603"/>
      <c r="K34" s="605"/>
      <c r="L34" s="500"/>
      <c r="M34" s="822"/>
      <c r="N34" s="1100"/>
      <c r="O34" s="823"/>
      <c r="P34" s="448"/>
      <c r="Q34" s="448"/>
      <c r="R34" s="448"/>
      <c r="S34" s="589"/>
      <c r="T34" s="589"/>
      <c r="U34" s="589"/>
      <c r="V34" s="589"/>
      <c r="W34" s="589"/>
      <c r="X34" s="981"/>
      <c r="Y34" s="823"/>
      <c r="Z34" s="981"/>
      <c r="AA34" s="1103"/>
      <c r="AB34" s="506"/>
      <c r="AC34" s="506"/>
      <c r="AD34" s="506"/>
      <c r="AE34" s="823"/>
      <c r="AF34" s="500"/>
      <c r="AG34" s="823"/>
      <c r="AH34" s="500"/>
      <c r="AI34" s="1104"/>
      <c r="AJ34" s="1088"/>
      <c r="AK34" s="1091"/>
      <c r="AL34" s="1091"/>
      <c r="AM34" s="1094"/>
      <c r="AN34" s="1097"/>
      <c r="AO34" s="573"/>
      <c r="AP34" s="311"/>
      <c r="AQ34" s="311"/>
      <c r="AR34" s="311"/>
      <c r="AS34" s="311"/>
      <c r="AT34" s="311"/>
      <c r="AU34" s="311"/>
      <c r="AV34" s="311"/>
      <c r="AW34" s="311"/>
      <c r="AX34" s="311"/>
      <c r="AY34" s="311"/>
      <c r="AZ34" s="364"/>
      <c r="BA34" s="365"/>
      <c r="BB34" s="366"/>
      <c r="BC34" s="366"/>
      <c r="BD34" s="366"/>
      <c r="BE34" s="574"/>
    </row>
    <row r="35" spans="1:57" ht="46.5" customHeight="1" thickBot="1">
      <c r="A35" s="315">
        <v>2</v>
      </c>
      <c r="B35" s="859" t="s">
        <v>595</v>
      </c>
      <c r="C35" s="452" t="s">
        <v>604</v>
      </c>
      <c r="D35" s="978" t="s">
        <v>32</v>
      </c>
      <c r="E35" s="1083" t="s">
        <v>865</v>
      </c>
      <c r="F35" s="1081" t="s">
        <v>849</v>
      </c>
      <c r="G35" s="943" t="s">
        <v>38</v>
      </c>
      <c r="H35" s="84" t="s">
        <v>252</v>
      </c>
      <c r="I35" s="273" t="s">
        <v>68</v>
      </c>
      <c r="J35" s="602">
        <v>10</v>
      </c>
      <c r="K35" s="604" t="str">
        <f>+IF(AND(J35&lt;6,J35&gt;0),"Moderado",IF(AND(J35&lt;12,J35&gt;5),"Mayor",IF(AND(J35&lt;20,J35&gt;11),"Catastrófico","Responda las Preguntas de Impacto")))</f>
        <v>Mayor</v>
      </c>
      <c r="L35" s="45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948"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943" t="s">
        <v>850</v>
      </c>
      <c r="O35" s="956" t="s">
        <v>65</v>
      </c>
      <c r="P35" s="101" t="s">
        <v>237</v>
      </c>
      <c r="Q35" s="267" t="s">
        <v>76</v>
      </c>
      <c r="R35" s="267">
        <f>+IFERROR(VLOOKUP(Q35,[3]DATOS!$E$2:$F$17,2,FALSE),"")</f>
        <v>15</v>
      </c>
      <c r="S35" s="646">
        <f>SUM(R35:R42)</f>
        <v>100</v>
      </c>
      <c r="T35" s="310" t="str">
        <f>+IF(AND(S35&lt;=100,S35&gt;=96),"Fuerte",IF(AND(S35&lt;=95,S35&gt;=86),"Moderado",IF(AND(S35&lt;=85,J35&gt;=0),"Débil"," ")))</f>
        <v>Fuerte</v>
      </c>
      <c r="U35" s="310" t="s">
        <v>90</v>
      </c>
      <c r="V35" s="31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10">
        <f>IF(V35="Fuerte",100,IF(V35="Moderado",50,IF(V35="Débil",0)))</f>
        <v>100</v>
      </c>
      <c r="X35" s="473">
        <f>AVERAGE(W35:W60)</f>
        <v>100</v>
      </c>
      <c r="Y35" s="461" t="s">
        <v>597</v>
      </c>
      <c r="Z35" s="473" t="s">
        <v>851</v>
      </c>
      <c r="AA35" s="1092" t="s">
        <v>852</v>
      </c>
      <c r="AB35" s="643" t="str">
        <f>+IF(X35=100,"Fuerte",IF(AND(X35&lt;=99,X35&gt;=50),"Moderado",IF(X35&lt;50,"Débil"," ")))</f>
        <v>Fuerte</v>
      </c>
      <c r="AC35" s="504" t="s">
        <v>95</v>
      </c>
      <c r="AD35" s="504" t="s">
        <v>96</v>
      </c>
      <c r="AE35" s="453"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53"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53" t="str">
        <f>K35</f>
        <v>Mayor</v>
      </c>
      <c r="AH35" s="453"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821"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97" t="s">
        <v>853</v>
      </c>
      <c r="AK35" s="920">
        <v>43952</v>
      </c>
      <c r="AL35" s="920">
        <v>44196</v>
      </c>
      <c r="AM35" s="596" t="s">
        <v>462</v>
      </c>
      <c r="AN35" s="480" t="s">
        <v>854</v>
      </c>
      <c r="AO35" s="584"/>
      <c r="AP35" s="545"/>
      <c r="AQ35" s="545"/>
      <c r="AR35" s="545"/>
      <c r="AS35" s="545"/>
      <c r="AT35" s="545"/>
      <c r="AU35" s="545"/>
      <c r="AV35" s="545"/>
      <c r="AW35" s="545"/>
      <c r="AX35" s="545"/>
      <c r="AY35" s="545"/>
      <c r="AZ35" s="548"/>
      <c r="BA35" s="551"/>
      <c r="BB35" s="578"/>
      <c r="BC35" s="578"/>
      <c r="BD35" s="578"/>
      <c r="BE35" s="581"/>
    </row>
    <row r="36" spans="1:57" ht="30" customHeight="1" thickBot="1">
      <c r="A36" s="316"/>
      <c r="B36" s="860"/>
      <c r="C36" s="453"/>
      <c r="D36" s="480"/>
      <c r="E36" s="1084"/>
      <c r="F36" s="445"/>
      <c r="G36" s="834"/>
      <c r="H36" s="79" t="s">
        <v>245</v>
      </c>
      <c r="I36" s="273" t="s">
        <v>68</v>
      </c>
      <c r="J36" s="495"/>
      <c r="K36" s="498"/>
      <c r="L36" s="453"/>
      <c r="M36" s="821"/>
      <c r="N36" s="834"/>
      <c r="O36" s="447"/>
      <c r="P36" s="101" t="s">
        <v>235</v>
      </c>
      <c r="Q36" s="267" t="s">
        <v>78</v>
      </c>
      <c r="R36" s="267">
        <f>+IFERROR(VLOOKUP(Q36,[3]DATOS!$E$2:$F$17,2,FALSE),"")</f>
        <v>15</v>
      </c>
      <c r="S36" s="647"/>
      <c r="T36" s="310"/>
      <c r="U36" s="310"/>
      <c r="V36" s="310"/>
      <c r="W36" s="310"/>
      <c r="X36" s="474"/>
      <c r="Y36" s="462"/>
      <c r="Z36" s="474"/>
      <c r="AA36" s="969"/>
      <c r="AB36" s="643"/>
      <c r="AC36" s="505"/>
      <c r="AD36" s="505"/>
      <c r="AE36" s="453"/>
      <c r="AF36" s="453"/>
      <c r="AG36" s="453"/>
      <c r="AH36" s="453"/>
      <c r="AI36" s="821"/>
      <c r="AJ36" s="443"/>
      <c r="AK36" s="920"/>
      <c r="AL36" s="920"/>
      <c r="AM36" s="596"/>
      <c r="AN36" s="480"/>
      <c r="AO36" s="585"/>
      <c r="AP36" s="546"/>
      <c r="AQ36" s="546"/>
      <c r="AR36" s="546"/>
      <c r="AS36" s="546"/>
      <c r="AT36" s="546"/>
      <c r="AU36" s="546"/>
      <c r="AV36" s="546"/>
      <c r="AW36" s="546"/>
      <c r="AX36" s="546"/>
      <c r="AY36" s="546"/>
      <c r="AZ36" s="549"/>
      <c r="BA36" s="552"/>
      <c r="BB36" s="579"/>
      <c r="BC36" s="579"/>
      <c r="BD36" s="579"/>
      <c r="BE36" s="582"/>
    </row>
    <row r="37" spans="1:57" ht="30" customHeight="1" thickBot="1">
      <c r="A37" s="316"/>
      <c r="B37" s="860"/>
      <c r="C37" s="453"/>
      <c r="D37" s="480"/>
      <c r="E37" s="1084"/>
      <c r="F37" s="445"/>
      <c r="G37" s="834"/>
      <c r="H37" s="79" t="s">
        <v>244</v>
      </c>
      <c r="I37" s="273" t="s">
        <v>68</v>
      </c>
      <c r="J37" s="495"/>
      <c r="K37" s="498"/>
      <c r="L37" s="453"/>
      <c r="M37" s="821"/>
      <c r="N37" s="834"/>
      <c r="O37" s="447"/>
      <c r="P37" s="101" t="s">
        <v>233</v>
      </c>
      <c r="Q37" s="267" t="s">
        <v>80</v>
      </c>
      <c r="R37" s="267">
        <f>+IFERROR(VLOOKUP(Q37,[3]DATOS!$E$2:$F$17,2,FALSE),"")</f>
        <v>15</v>
      </c>
      <c r="S37" s="647"/>
      <c r="T37" s="310"/>
      <c r="U37" s="310"/>
      <c r="V37" s="310"/>
      <c r="W37" s="310"/>
      <c r="X37" s="474"/>
      <c r="Y37" s="462"/>
      <c r="Z37" s="474"/>
      <c r="AA37" s="969"/>
      <c r="AB37" s="643"/>
      <c r="AC37" s="505"/>
      <c r="AD37" s="505"/>
      <c r="AE37" s="453"/>
      <c r="AF37" s="453"/>
      <c r="AG37" s="453"/>
      <c r="AH37" s="453"/>
      <c r="AI37" s="821"/>
      <c r="AJ37" s="443"/>
      <c r="AK37" s="920"/>
      <c r="AL37" s="920"/>
      <c r="AM37" s="596"/>
      <c r="AN37" s="480"/>
      <c r="AO37" s="585"/>
      <c r="AP37" s="546"/>
      <c r="AQ37" s="546"/>
      <c r="AR37" s="546"/>
      <c r="AS37" s="546"/>
      <c r="AT37" s="546"/>
      <c r="AU37" s="546"/>
      <c r="AV37" s="546"/>
      <c r="AW37" s="546"/>
      <c r="AX37" s="546"/>
      <c r="AY37" s="546"/>
      <c r="AZ37" s="549"/>
      <c r="BA37" s="552"/>
      <c r="BB37" s="579"/>
      <c r="BC37" s="579"/>
      <c r="BD37" s="579"/>
      <c r="BE37" s="582"/>
    </row>
    <row r="38" spans="1:57" ht="30" customHeight="1" thickBot="1">
      <c r="A38" s="316"/>
      <c r="B38" s="860"/>
      <c r="C38" s="453"/>
      <c r="D38" s="480"/>
      <c r="E38" s="1084"/>
      <c r="F38" s="445"/>
      <c r="G38" s="834"/>
      <c r="H38" s="79" t="s">
        <v>243</v>
      </c>
      <c r="I38" s="273" t="s">
        <v>586</v>
      </c>
      <c r="J38" s="495"/>
      <c r="K38" s="498"/>
      <c r="L38" s="453"/>
      <c r="M38" s="821"/>
      <c r="N38" s="834"/>
      <c r="O38" s="447"/>
      <c r="P38" s="101" t="s">
        <v>231</v>
      </c>
      <c r="Q38" s="267" t="s">
        <v>82</v>
      </c>
      <c r="R38" s="267">
        <f>+IFERROR(VLOOKUP(Q38,[3]DATOS!$E$2:$F$17,2,FALSE),"")</f>
        <v>15</v>
      </c>
      <c r="S38" s="647"/>
      <c r="T38" s="310"/>
      <c r="U38" s="310"/>
      <c r="V38" s="310"/>
      <c r="W38" s="310"/>
      <c r="X38" s="474"/>
      <c r="Y38" s="462"/>
      <c r="Z38" s="474"/>
      <c r="AA38" s="969"/>
      <c r="AB38" s="643"/>
      <c r="AC38" s="505"/>
      <c r="AD38" s="505"/>
      <c r="AE38" s="453"/>
      <c r="AF38" s="453"/>
      <c r="AG38" s="453"/>
      <c r="AH38" s="453"/>
      <c r="AI38" s="821"/>
      <c r="AJ38" s="443"/>
      <c r="AK38" s="920"/>
      <c r="AL38" s="920"/>
      <c r="AM38" s="596"/>
      <c r="AN38" s="480"/>
      <c r="AO38" s="585"/>
      <c r="AP38" s="546"/>
      <c r="AQ38" s="546"/>
      <c r="AR38" s="546"/>
      <c r="AS38" s="546"/>
      <c r="AT38" s="546"/>
      <c r="AU38" s="546"/>
      <c r="AV38" s="546"/>
      <c r="AW38" s="546"/>
      <c r="AX38" s="546"/>
      <c r="AY38" s="546"/>
      <c r="AZ38" s="549"/>
      <c r="BA38" s="552"/>
      <c r="BB38" s="579"/>
      <c r="BC38" s="579"/>
      <c r="BD38" s="579"/>
      <c r="BE38" s="582"/>
    </row>
    <row r="39" spans="1:57" ht="59.25" customHeight="1" thickBot="1">
      <c r="A39" s="316"/>
      <c r="B39" s="860"/>
      <c r="C39" s="453"/>
      <c r="D39" s="480"/>
      <c r="E39" s="1084"/>
      <c r="F39" s="445"/>
      <c r="G39" s="834"/>
      <c r="H39" s="79" t="s">
        <v>242</v>
      </c>
      <c r="I39" s="273" t="s">
        <v>68</v>
      </c>
      <c r="J39" s="495"/>
      <c r="K39" s="498"/>
      <c r="L39" s="453"/>
      <c r="M39" s="821"/>
      <c r="N39" s="834"/>
      <c r="O39" s="447"/>
      <c r="P39" s="101" t="s">
        <v>229</v>
      </c>
      <c r="Q39" s="267" t="s">
        <v>85</v>
      </c>
      <c r="R39" s="267">
        <f>+IFERROR(VLOOKUP(Q39,[3]DATOS!$E$2:$F$17,2,FALSE),"")</f>
        <v>15</v>
      </c>
      <c r="S39" s="647"/>
      <c r="T39" s="310"/>
      <c r="U39" s="310"/>
      <c r="V39" s="310"/>
      <c r="W39" s="310"/>
      <c r="X39" s="474"/>
      <c r="Y39" s="462"/>
      <c r="Z39" s="474"/>
      <c r="AA39" s="969"/>
      <c r="AB39" s="643"/>
      <c r="AC39" s="505"/>
      <c r="AD39" s="505"/>
      <c r="AE39" s="453"/>
      <c r="AF39" s="453"/>
      <c r="AG39" s="453"/>
      <c r="AH39" s="453"/>
      <c r="AI39" s="821"/>
      <c r="AJ39" s="443"/>
      <c r="AK39" s="920"/>
      <c r="AL39" s="920"/>
      <c r="AM39" s="596"/>
      <c r="AN39" s="480"/>
      <c r="AO39" s="585"/>
      <c r="AP39" s="546"/>
      <c r="AQ39" s="546"/>
      <c r="AR39" s="546"/>
      <c r="AS39" s="546"/>
      <c r="AT39" s="546"/>
      <c r="AU39" s="546"/>
      <c r="AV39" s="546"/>
      <c r="AW39" s="546"/>
      <c r="AX39" s="546"/>
      <c r="AY39" s="546"/>
      <c r="AZ39" s="549"/>
      <c r="BA39" s="552"/>
      <c r="BB39" s="579"/>
      <c r="BC39" s="579"/>
      <c r="BD39" s="579"/>
      <c r="BE39" s="582"/>
    </row>
    <row r="40" spans="1:57" ht="60.75" customHeight="1" thickBot="1">
      <c r="A40" s="316"/>
      <c r="B40" s="860"/>
      <c r="C40" s="453"/>
      <c r="D40" s="480"/>
      <c r="E40" s="1084"/>
      <c r="F40" s="445"/>
      <c r="G40" s="834"/>
      <c r="H40" s="79" t="s">
        <v>241</v>
      </c>
      <c r="I40" s="273" t="s">
        <v>68</v>
      </c>
      <c r="J40" s="495"/>
      <c r="K40" s="498"/>
      <c r="L40" s="453"/>
      <c r="M40" s="821"/>
      <c r="N40" s="834"/>
      <c r="O40" s="447"/>
      <c r="P40" s="270" t="s">
        <v>228</v>
      </c>
      <c r="Q40" s="267" t="s">
        <v>98</v>
      </c>
      <c r="R40" s="267">
        <f>+IFERROR(VLOOKUP(Q40,[3]DATOS!$E$2:$F$17,2,FALSE),"")</f>
        <v>15</v>
      </c>
      <c r="S40" s="647"/>
      <c r="T40" s="310"/>
      <c r="U40" s="310"/>
      <c r="V40" s="310"/>
      <c r="W40" s="310"/>
      <c r="X40" s="474"/>
      <c r="Y40" s="462"/>
      <c r="Z40" s="474"/>
      <c r="AA40" s="969"/>
      <c r="AB40" s="643"/>
      <c r="AC40" s="505"/>
      <c r="AD40" s="505"/>
      <c r="AE40" s="453"/>
      <c r="AF40" s="453"/>
      <c r="AG40" s="453"/>
      <c r="AH40" s="453"/>
      <c r="AI40" s="821"/>
      <c r="AJ40" s="443"/>
      <c r="AK40" s="920"/>
      <c r="AL40" s="920"/>
      <c r="AM40" s="596"/>
      <c r="AN40" s="480"/>
      <c r="AO40" s="585"/>
      <c r="AP40" s="546"/>
      <c r="AQ40" s="546"/>
      <c r="AR40" s="546"/>
      <c r="AS40" s="546"/>
      <c r="AT40" s="546"/>
      <c r="AU40" s="546"/>
      <c r="AV40" s="546"/>
      <c r="AW40" s="546"/>
      <c r="AX40" s="546"/>
      <c r="AY40" s="546"/>
      <c r="AZ40" s="549"/>
      <c r="BA40" s="552"/>
      <c r="BB40" s="579"/>
      <c r="BC40" s="579"/>
      <c r="BD40" s="579"/>
      <c r="BE40" s="582"/>
    </row>
    <row r="41" spans="1:57" ht="66.75" customHeight="1" thickBot="1">
      <c r="A41" s="316"/>
      <c r="B41" s="860"/>
      <c r="C41" s="453"/>
      <c r="D41" s="480"/>
      <c r="E41" s="1084"/>
      <c r="F41" s="445"/>
      <c r="G41" s="834"/>
      <c r="H41" s="79" t="s">
        <v>240</v>
      </c>
      <c r="I41" s="273" t="s">
        <v>586</v>
      </c>
      <c r="J41" s="495"/>
      <c r="K41" s="498"/>
      <c r="L41" s="453"/>
      <c r="M41" s="821"/>
      <c r="N41" s="834"/>
      <c r="O41" s="447"/>
      <c r="P41" s="101" t="s">
        <v>226</v>
      </c>
      <c r="Q41" s="101" t="s">
        <v>87</v>
      </c>
      <c r="R41" s="101">
        <f>+IFERROR(VLOOKUP(Q41,[3]DATOS!$E$2:$F$17,2,FALSE),"")</f>
        <v>10</v>
      </c>
      <c r="S41" s="647"/>
      <c r="T41" s="310"/>
      <c r="U41" s="310"/>
      <c r="V41" s="310"/>
      <c r="W41" s="310"/>
      <c r="X41" s="474"/>
      <c r="Y41" s="462"/>
      <c r="Z41" s="474"/>
      <c r="AA41" s="969"/>
      <c r="AB41" s="643"/>
      <c r="AC41" s="505"/>
      <c r="AD41" s="505"/>
      <c r="AE41" s="453"/>
      <c r="AF41" s="453"/>
      <c r="AG41" s="453"/>
      <c r="AH41" s="453"/>
      <c r="AI41" s="821"/>
      <c r="AJ41" s="443"/>
      <c r="AK41" s="920"/>
      <c r="AL41" s="920"/>
      <c r="AM41" s="596"/>
      <c r="AN41" s="480"/>
      <c r="AO41" s="585"/>
      <c r="AP41" s="546"/>
      <c r="AQ41" s="546"/>
      <c r="AR41" s="546"/>
      <c r="AS41" s="546"/>
      <c r="AT41" s="546"/>
      <c r="AU41" s="546"/>
      <c r="AV41" s="546"/>
      <c r="AW41" s="546"/>
      <c r="AX41" s="546"/>
      <c r="AY41" s="546"/>
      <c r="AZ41" s="549"/>
      <c r="BA41" s="552"/>
      <c r="BB41" s="579"/>
      <c r="BC41" s="579"/>
      <c r="BD41" s="579"/>
      <c r="BE41" s="582"/>
    </row>
    <row r="42" spans="1:57" ht="72" customHeight="1" thickBot="1">
      <c r="A42" s="316"/>
      <c r="B42" s="860"/>
      <c r="C42" s="453"/>
      <c r="D42" s="480"/>
      <c r="E42" s="1084"/>
      <c r="F42" s="445"/>
      <c r="G42" s="834"/>
      <c r="H42" s="79" t="s">
        <v>239</v>
      </c>
      <c r="I42" s="273" t="s">
        <v>586</v>
      </c>
      <c r="J42" s="495"/>
      <c r="K42" s="498"/>
      <c r="L42" s="453"/>
      <c r="M42" s="821"/>
      <c r="N42" s="834"/>
      <c r="O42" s="447"/>
      <c r="P42" s="269"/>
      <c r="Q42" s="269"/>
      <c r="R42" s="269"/>
      <c r="S42" s="648"/>
      <c r="T42" s="310"/>
      <c r="U42" s="310"/>
      <c r="V42" s="310"/>
      <c r="W42" s="310"/>
      <c r="X42" s="474"/>
      <c r="Y42" s="463"/>
      <c r="Z42" s="475"/>
      <c r="AA42" s="970"/>
      <c r="AB42" s="643"/>
      <c r="AC42" s="505"/>
      <c r="AD42" s="505"/>
      <c r="AE42" s="453"/>
      <c r="AF42" s="453"/>
      <c r="AG42" s="453"/>
      <c r="AH42" s="453"/>
      <c r="AI42" s="821"/>
      <c r="AJ42" s="443"/>
      <c r="AK42" s="921"/>
      <c r="AL42" s="921"/>
      <c r="AM42" s="597"/>
      <c r="AN42" s="480"/>
      <c r="AO42" s="586"/>
      <c r="AP42" s="547"/>
      <c r="AQ42" s="547"/>
      <c r="AR42" s="547"/>
      <c r="AS42" s="547"/>
      <c r="AT42" s="547"/>
      <c r="AU42" s="547"/>
      <c r="AV42" s="547"/>
      <c r="AW42" s="547"/>
      <c r="AX42" s="547"/>
      <c r="AY42" s="547"/>
      <c r="AZ42" s="550"/>
      <c r="BA42" s="553"/>
      <c r="BB42" s="580"/>
      <c r="BC42" s="580"/>
      <c r="BD42" s="580"/>
      <c r="BE42" s="583"/>
    </row>
    <row r="43" spans="1:57" ht="64.5" customHeight="1" thickBot="1">
      <c r="A43" s="316"/>
      <c r="B43" s="860"/>
      <c r="C43" s="453"/>
      <c r="D43" s="480"/>
      <c r="E43" s="1084"/>
      <c r="F43" s="445"/>
      <c r="G43" s="834"/>
      <c r="H43" s="79" t="s">
        <v>238</v>
      </c>
      <c r="I43" s="273" t="s">
        <v>586</v>
      </c>
      <c r="J43" s="495"/>
      <c r="K43" s="498"/>
      <c r="L43" s="453"/>
      <c r="M43" s="821"/>
      <c r="N43" s="834"/>
      <c r="O43" s="945"/>
      <c r="P43" s="267"/>
      <c r="Q43" s="267"/>
      <c r="R43" s="267"/>
      <c r="S43" s="588"/>
      <c r="T43" s="588"/>
      <c r="U43" s="588"/>
      <c r="V43" s="588"/>
      <c r="W43" s="588"/>
      <c r="X43" s="474"/>
      <c r="Y43" s="461"/>
      <c r="Z43" s="952"/>
      <c r="AA43" s="461"/>
      <c r="AB43" s="643"/>
      <c r="AC43" s="505"/>
      <c r="AD43" s="505"/>
      <c r="AE43" s="453"/>
      <c r="AF43" s="453"/>
      <c r="AG43" s="453"/>
      <c r="AH43" s="453"/>
      <c r="AI43" s="821"/>
      <c r="AJ43" s="443" t="s">
        <v>855</v>
      </c>
      <c r="AK43" s="1093" t="s">
        <v>297</v>
      </c>
      <c r="AL43" s="1093" t="s">
        <v>461</v>
      </c>
      <c r="AM43" s="308" t="s">
        <v>462</v>
      </c>
      <c r="AN43" s="480"/>
      <c r="AO43" s="572"/>
      <c r="AP43" s="310"/>
      <c r="AQ43" s="310"/>
      <c r="AR43" s="310"/>
      <c r="AS43" s="310"/>
      <c r="AT43" s="310"/>
      <c r="AU43" s="310"/>
      <c r="AV43" s="310"/>
      <c r="AW43" s="310"/>
      <c r="AX43" s="310"/>
      <c r="AY43" s="310"/>
      <c r="AZ43" s="357"/>
      <c r="BA43" s="363"/>
      <c r="BB43" s="359"/>
      <c r="BC43" s="359"/>
      <c r="BD43" s="359"/>
      <c r="BE43" s="571"/>
    </row>
    <row r="44" spans="1:57" ht="84" customHeight="1" thickBot="1">
      <c r="A44" s="316"/>
      <c r="B44" s="860"/>
      <c r="C44" s="453"/>
      <c r="D44" s="480"/>
      <c r="E44" s="1084"/>
      <c r="F44" s="445"/>
      <c r="G44" s="834"/>
      <c r="H44" s="79" t="s">
        <v>236</v>
      </c>
      <c r="I44" s="273" t="s">
        <v>68</v>
      </c>
      <c r="J44" s="495"/>
      <c r="K44" s="498"/>
      <c r="L44" s="453"/>
      <c r="M44" s="821"/>
      <c r="N44" s="835"/>
      <c r="O44" s="462"/>
      <c r="P44" s="268"/>
      <c r="Q44" s="267"/>
      <c r="R44" s="267"/>
      <c r="S44" s="546"/>
      <c r="T44" s="546"/>
      <c r="U44" s="546"/>
      <c r="V44" s="546"/>
      <c r="W44" s="546"/>
      <c r="X44" s="474"/>
      <c r="Y44" s="462"/>
      <c r="Z44" s="474"/>
      <c r="AA44" s="462"/>
      <c r="AB44" s="643"/>
      <c r="AC44" s="505"/>
      <c r="AD44" s="505"/>
      <c r="AE44" s="453"/>
      <c r="AF44" s="453"/>
      <c r="AG44" s="453"/>
      <c r="AH44" s="453"/>
      <c r="AI44" s="821"/>
      <c r="AJ44" s="443"/>
      <c r="AK44" s="1093"/>
      <c r="AL44" s="1093"/>
      <c r="AM44" s="308"/>
      <c r="AN44" s="480"/>
      <c r="AO44" s="572"/>
      <c r="AP44" s="310"/>
      <c r="AQ44" s="310"/>
      <c r="AR44" s="310"/>
      <c r="AS44" s="310"/>
      <c r="AT44" s="310"/>
      <c r="AU44" s="310"/>
      <c r="AV44" s="310"/>
      <c r="AW44" s="310"/>
      <c r="AX44" s="310"/>
      <c r="AY44" s="310"/>
      <c r="AZ44" s="357"/>
      <c r="BA44" s="363"/>
      <c r="BB44" s="359"/>
      <c r="BC44" s="359"/>
      <c r="BD44" s="359"/>
      <c r="BE44" s="571"/>
    </row>
    <row r="45" spans="1:57" ht="30" customHeight="1" thickBot="1">
      <c r="A45" s="316"/>
      <c r="B45" s="860"/>
      <c r="C45" s="453"/>
      <c r="D45" s="480"/>
      <c r="E45" s="1084"/>
      <c r="F45" s="445"/>
      <c r="G45" s="834"/>
      <c r="H45" s="79" t="s">
        <v>234</v>
      </c>
      <c r="I45" s="273" t="s">
        <v>68</v>
      </c>
      <c r="J45" s="495"/>
      <c r="K45" s="498"/>
      <c r="L45" s="453"/>
      <c r="M45" s="821"/>
      <c r="N45" s="263"/>
      <c r="O45" s="462"/>
      <c r="P45" s="268"/>
      <c r="Q45" s="267"/>
      <c r="R45" s="267"/>
      <c r="S45" s="546"/>
      <c r="T45" s="546"/>
      <c r="U45" s="546"/>
      <c r="V45" s="546"/>
      <c r="W45" s="546"/>
      <c r="X45" s="474"/>
      <c r="Y45" s="462"/>
      <c r="Z45" s="474"/>
      <c r="AA45" s="462"/>
      <c r="AB45" s="643"/>
      <c r="AC45" s="505"/>
      <c r="AD45" s="505"/>
      <c r="AE45" s="453"/>
      <c r="AF45" s="453"/>
      <c r="AG45" s="453"/>
      <c r="AH45" s="453"/>
      <c r="AI45" s="821"/>
      <c r="AJ45" s="443"/>
      <c r="AK45" s="1093"/>
      <c r="AL45" s="1093"/>
      <c r="AM45" s="308"/>
      <c r="AN45" s="480"/>
      <c r="AO45" s="572"/>
      <c r="AP45" s="310"/>
      <c r="AQ45" s="310"/>
      <c r="AR45" s="310"/>
      <c r="AS45" s="310"/>
      <c r="AT45" s="310"/>
      <c r="AU45" s="310"/>
      <c r="AV45" s="310"/>
      <c r="AW45" s="310"/>
      <c r="AX45" s="310"/>
      <c r="AY45" s="310"/>
      <c r="AZ45" s="357"/>
      <c r="BA45" s="363"/>
      <c r="BB45" s="359"/>
      <c r="BC45" s="359"/>
      <c r="BD45" s="359"/>
      <c r="BE45" s="571"/>
    </row>
    <row r="46" spans="1:57" ht="30" customHeight="1" thickBot="1">
      <c r="A46" s="316"/>
      <c r="B46" s="860"/>
      <c r="C46" s="453"/>
      <c r="D46" s="480"/>
      <c r="E46" s="1084"/>
      <c r="F46" s="445"/>
      <c r="G46" s="834"/>
      <c r="H46" s="79" t="s">
        <v>232</v>
      </c>
      <c r="I46" s="285" t="s">
        <v>68</v>
      </c>
      <c r="J46" s="495"/>
      <c r="K46" s="498"/>
      <c r="L46" s="453"/>
      <c r="M46" s="821"/>
      <c r="N46" s="263"/>
      <c r="O46" s="462"/>
      <c r="P46" s="268"/>
      <c r="Q46" s="267"/>
      <c r="R46" s="267"/>
      <c r="S46" s="546"/>
      <c r="T46" s="546"/>
      <c r="U46" s="546"/>
      <c r="V46" s="546"/>
      <c r="W46" s="546"/>
      <c r="X46" s="474"/>
      <c r="Y46" s="462"/>
      <c r="Z46" s="474"/>
      <c r="AA46" s="462"/>
      <c r="AB46" s="643"/>
      <c r="AC46" s="505"/>
      <c r="AD46" s="505"/>
      <c r="AE46" s="453"/>
      <c r="AF46" s="453"/>
      <c r="AG46" s="453"/>
      <c r="AH46" s="453"/>
      <c r="AI46" s="821"/>
      <c r="AJ46" s="443"/>
      <c r="AK46" s="1093"/>
      <c r="AL46" s="1093"/>
      <c r="AM46" s="308"/>
      <c r="AN46" s="480"/>
      <c r="AO46" s="572"/>
      <c r="AP46" s="310"/>
      <c r="AQ46" s="310"/>
      <c r="AR46" s="310"/>
      <c r="AS46" s="310"/>
      <c r="AT46" s="310"/>
      <c r="AU46" s="310"/>
      <c r="AV46" s="310"/>
      <c r="AW46" s="310"/>
      <c r="AX46" s="310"/>
      <c r="AY46" s="310"/>
      <c r="AZ46" s="357"/>
      <c r="BA46" s="363"/>
      <c r="BB46" s="359"/>
      <c r="BC46" s="359"/>
      <c r="BD46" s="359"/>
      <c r="BE46" s="571"/>
    </row>
    <row r="47" spans="1:57" ht="18.75" customHeight="1" thickBot="1">
      <c r="A47" s="316"/>
      <c r="B47" s="860"/>
      <c r="C47" s="453"/>
      <c r="D47" s="480"/>
      <c r="E47" s="1084"/>
      <c r="F47" s="445"/>
      <c r="G47" s="834"/>
      <c r="H47" s="635" t="s">
        <v>230</v>
      </c>
      <c r="I47" s="447" t="s">
        <v>68</v>
      </c>
      <c r="J47" s="495"/>
      <c r="K47" s="498"/>
      <c r="L47" s="453"/>
      <c r="M47" s="821"/>
      <c r="N47" s="263"/>
      <c r="O47" s="462"/>
      <c r="P47" s="268"/>
      <c r="Q47" s="267"/>
      <c r="R47" s="267"/>
      <c r="S47" s="546"/>
      <c r="T47" s="546"/>
      <c r="U47" s="546"/>
      <c r="V47" s="546"/>
      <c r="W47" s="546"/>
      <c r="X47" s="474"/>
      <c r="Y47" s="462"/>
      <c r="Z47" s="474"/>
      <c r="AA47" s="462"/>
      <c r="AB47" s="643"/>
      <c r="AC47" s="505"/>
      <c r="AD47" s="505"/>
      <c r="AE47" s="453"/>
      <c r="AF47" s="453"/>
      <c r="AG47" s="453"/>
      <c r="AH47" s="453"/>
      <c r="AI47" s="821"/>
      <c r="AJ47" s="443"/>
      <c r="AK47" s="1093"/>
      <c r="AL47" s="1093"/>
      <c r="AM47" s="308"/>
      <c r="AN47" s="480"/>
      <c r="AO47" s="572"/>
      <c r="AP47" s="310"/>
      <c r="AQ47" s="310"/>
      <c r="AR47" s="310"/>
      <c r="AS47" s="310"/>
      <c r="AT47" s="310"/>
      <c r="AU47" s="310"/>
      <c r="AV47" s="310"/>
      <c r="AW47" s="310"/>
      <c r="AX47" s="310"/>
      <c r="AY47" s="310"/>
      <c r="AZ47" s="357"/>
      <c r="BA47" s="363"/>
      <c r="BB47" s="359"/>
      <c r="BC47" s="359"/>
      <c r="BD47" s="359"/>
      <c r="BE47" s="571"/>
    </row>
    <row r="48" spans="1:57" ht="45.75" customHeight="1" thickBot="1">
      <c r="A48" s="316"/>
      <c r="B48" s="860"/>
      <c r="C48" s="453"/>
      <c r="D48" s="480"/>
      <c r="E48" s="1084"/>
      <c r="F48" s="445"/>
      <c r="G48" s="834"/>
      <c r="H48" s="635"/>
      <c r="I48" s="447"/>
      <c r="J48" s="495"/>
      <c r="K48" s="498"/>
      <c r="L48" s="453"/>
      <c r="M48" s="821"/>
      <c r="N48" s="263"/>
      <c r="O48" s="462"/>
      <c r="P48" s="268"/>
      <c r="Q48" s="267"/>
      <c r="R48" s="267"/>
      <c r="S48" s="546"/>
      <c r="T48" s="546"/>
      <c r="U48" s="546"/>
      <c r="V48" s="546"/>
      <c r="W48" s="546"/>
      <c r="X48" s="474"/>
      <c r="Y48" s="462"/>
      <c r="Z48" s="474"/>
      <c r="AA48" s="462"/>
      <c r="AB48" s="643"/>
      <c r="AC48" s="505"/>
      <c r="AD48" s="505"/>
      <c r="AE48" s="453"/>
      <c r="AF48" s="453"/>
      <c r="AG48" s="453"/>
      <c r="AH48" s="453"/>
      <c r="AI48" s="821"/>
      <c r="AJ48" s="443"/>
      <c r="AK48" s="1093"/>
      <c r="AL48" s="1093"/>
      <c r="AM48" s="308"/>
      <c r="AN48" s="480"/>
      <c r="AO48" s="572"/>
      <c r="AP48" s="310"/>
      <c r="AQ48" s="310"/>
      <c r="AR48" s="310"/>
      <c r="AS48" s="310"/>
      <c r="AT48" s="310"/>
      <c r="AU48" s="310"/>
      <c r="AV48" s="310"/>
      <c r="AW48" s="310"/>
      <c r="AX48" s="310"/>
      <c r="AY48" s="310"/>
      <c r="AZ48" s="357"/>
      <c r="BA48" s="363"/>
      <c r="BB48" s="359"/>
      <c r="BC48" s="359"/>
      <c r="BD48" s="359"/>
      <c r="BE48" s="571"/>
    </row>
    <row r="49" spans="1:57" ht="27.75" customHeight="1">
      <c r="A49" s="316"/>
      <c r="B49" s="860"/>
      <c r="C49" s="453"/>
      <c r="D49" s="480"/>
      <c r="E49" s="1084"/>
      <c r="F49" s="445"/>
      <c r="G49" s="834"/>
      <c r="H49" s="622" t="s">
        <v>227</v>
      </c>
      <c r="I49" s="447" t="s">
        <v>68</v>
      </c>
      <c r="J49" s="495"/>
      <c r="K49" s="498"/>
      <c r="L49" s="453"/>
      <c r="M49" s="821"/>
      <c r="N49" s="263"/>
      <c r="O49" s="462"/>
      <c r="P49" s="268"/>
      <c r="Q49" s="101"/>
      <c r="R49" s="267"/>
      <c r="S49" s="546"/>
      <c r="T49" s="546"/>
      <c r="U49" s="546"/>
      <c r="V49" s="546"/>
      <c r="W49" s="546"/>
      <c r="X49" s="474"/>
      <c r="Y49" s="462"/>
      <c r="Z49" s="474"/>
      <c r="AA49" s="462"/>
      <c r="AB49" s="643"/>
      <c r="AC49" s="505"/>
      <c r="AD49" s="505"/>
      <c r="AE49" s="453"/>
      <c r="AF49" s="453"/>
      <c r="AG49" s="453"/>
      <c r="AH49" s="453"/>
      <c r="AI49" s="821"/>
      <c r="AJ49" s="443"/>
      <c r="AK49" s="1093"/>
      <c r="AL49" s="1093"/>
      <c r="AM49" s="308"/>
      <c r="AN49" s="480"/>
      <c r="AO49" s="572"/>
      <c r="AP49" s="310"/>
      <c r="AQ49" s="310"/>
      <c r="AR49" s="310"/>
      <c r="AS49" s="310"/>
      <c r="AT49" s="310"/>
      <c r="AU49" s="310"/>
      <c r="AV49" s="310"/>
      <c r="AW49" s="310"/>
      <c r="AX49" s="310"/>
      <c r="AY49" s="310"/>
      <c r="AZ49" s="357"/>
      <c r="BA49" s="363"/>
      <c r="BB49" s="359"/>
      <c r="BC49" s="359"/>
      <c r="BD49" s="359"/>
      <c r="BE49" s="571"/>
    </row>
    <row r="50" spans="1:57" ht="26.25" customHeight="1">
      <c r="A50" s="316"/>
      <c r="B50" s="860"/>
      <c r="C50" s="453"/>
      <c r="D50" s="480"/>
      <c r="E50" s="1084"/>
      <c r="F50" s="445"/>
      <c r="G50" s="834"/>
      <c r="H50" s="636"/>
      <c r="I50" s="447" t="s">
        <v>68</v>
      </c>
      <c r="J50" s="495"/>
      <c r="K50" s="498"/>
      <c r="L50" s="453"/>
      <c r="M50" s="821"/>
      <c r="N50" s="834"/>
      <c r="O50" s="462"/>
      <c r="P50" s="473"/>
      <c r="Q50" s="473"/>
      <c r="R50" s="473"/>
      <c r="S50" s="546"/>
      <c r="T50" s="546"/>
      <c r="U50" s="546"/>
      <c r="V50" s="546"/>
      <c r="W50" s="546"/>
      <c r="X50" s="474"/>
      <c r="Y50" s="462"/>
      <c r="Z50" s="474"/>
      <c r="AA50" s="462"/>
      <c r="AB50" s="643"/>
      <c r="AC50" s="505"/>
      <c r="AD50" s="505"/>
      <c r="AE50" s="453"/>
      <c r="AF50" s="453"/>
      <c r="AG50" s="453"/>
      <c r="AH50" s="453"/>
      <c r="AI50" s="821"/>
      <c r="AJ50" s="954"/>
      <c r="AK50" s="461"/>
      <c r="AL50" s="461"/>
      <c r="AM50" s="461"/>
      <c r="AN50" s="480"/>
      <c r="AO50" s="572"/>
      <c r="AP50" s="310"/>
      <c r="AQ50" s="310"/>
      <c r="AR50" s="310"/>
      <c r="AS50" s="310"/>
      <c r="AT50" s="310"/>
      <c r="AU50" s="310"/>
      <c r="AV50" s="310"/>
      <c r="AW50" s="310"/>
      <c r="AX50" s="310"/>
      <c r="AY50" s="310"/>
      <c r="AZ50" s="357"/>
      <c r="BA50" s="363"/>
      <c r="BB50" s="359"/>
      <c r="BC50" s="359"/>
      <c r="BD50" s="359"/>
      <c r="BE50" s="571"/>
    </row>
    <row r="51" spans="1:57" ht="18.75" customHeight="1">
      <c r="A51" s="316"/>
      <c r="B51" s="860"/>
      <c r="C51" s="453"/>
      <c r="D51" s="480"/>
      <c r="E51" s="1084"/>
      <c r="F51" s="445"/>
      <c r="G51" s="834"/>
      <c r="H51" s="635" t="s">
        <v>225</v>
      </c>
      <c r="I51" s="447" t="s">
        <v>586</v>
      </c>
      <c r="J51" s="495"/>
      <c r="K51" s="498"/>
      <c r="L51" s="453"/>
      <c r="M51" s="821"/>
      <c r="N51" s="834"/>
      <c r="O51" s="462"/>
      <c r="P51" s="474"/>
      <c r="Q51" s="474"/>
      <c r="R51" s="474"/>
      <c r="S51" s="546"/>
      <c r="T51" s="546"/>
      <c r="U51" s="546"/>
      <c r="V51" s="546"/>
      <c r="W51" s="546"/>
      <c r="X51" s="474"/>
      <c r="Y51" s="462"/>
      <c r="Z51" s="474"/>
      <c r="AA51" s="462"/>
      <c r="AB51" s="643"/>
      <c r="AC51" s="505"/>
      <c r="AD51" s="505"/>
      <c r="AE51" s="453"/>
      <c r="AF51" s="453"/>
      <c r="AG51" s="453"/>
      <c r="AH51" s="453"/>
      <c r="AI51" s="821"/>
      <c r="AJ51" s="955"/>
      <c r="AK51" s="462"/>
      <c r="AL51" s="462"/>
      <c r="AM51" s="462"/>
      <c r="AN51" s="480"/>
      <c r="AO51" s="572"/>
      <c r="AP51" s="310"/>
      <c r="AQ51" s="310"/>
      <c r="AR51" s="310"/>
      <c r="AS51" s="310"/>
      <c r="AT51" s="310"/>
      <c r="AU51" s="310"/>
      <c r="AV51" s="310"/>
      <c r="AW51" s="310"/>
      <c r="AX51" s="310"/>
      <c r="AY51" s="310"/>
      <c r="AZ51" s="357"/>
      <c r="BA51" s="363"/>
      <c r="BB51" s="359"/>
      <c r="BC51" s="359"/>
      <c r="BD51" s="359"/>
      <c r="BE51" s="571"/>
    </row>
    <row r="52" spans="1:57" ht="9.75" customHeight="1">
      <c r="A52" s="316"/>
      <c r="B52" s="860"/>
      <c r="C52" s="453"/>
      <c r="D52" s="480"/>
      <c r="E52" s="1084"/>
      <c r="F52" s="445"/>
      <c r="G52" s="834"/>
      <c r="H52" s="635"/>
      <c r="I52" s="447" t="s">
        <v>68</v>
      </c>
      <c r="J52" s="495"/>
      <c r="K52" s="498"/>
      <c r="L52" s="453"/>
      <c r="M52" s="821"/>
      <c r="N52" s="834"/>
      <c r="O52" s="462"/>
      <c r="P52" s="474"/>
      <c r="Q52" s="474"/>
      <c r="R52" s="474"/>
      <c r="S52" s="546"/>
      <c r="T52" s="546"/>
      <c r="U52" s="546"/>
      <c r="V52" s="546"/>
      <c r="W52" s="546"/>
      <c r="X52" s="474"/>
      <c r="Y52" s="462"/>
      <c r="Z52" s="474"/>
      <c r="AA52" s="462"/>
      <c r="AB52" s="643"/>
      <c r="AC52" s="505"/>
      <c r="AD52" s="505"/>
      <c r="AE52" s="453"/>
      <c r="AF52" s="453"/>
      <c r="AG52" s="453"/>
      <c r="AH52" s="453"/>
      <c r="AI52" s="821"/>
      <c r="AJ52" s="955"/>
      <c r="AK52" s="462"/>
      <c r="AL52" s="462"/>
      <c r="AM52" s="462"/>
      <c r="AN52" s="480"/>
      <c r="AO52" s="572"/>
      <c r="AP52" s="310"/>
      <c r="AQ52" s="310"/>
      <c r="AR52" s="310"/>
      <c r="AS52" s="310"/>
      <c r="AT52" s="310"/>
      <c r="AU52" s="310"/>
      <c r="AV52" s="310"/>
      <c r="AW52" s="310"/>
      <c r="AX52" s="310"/>
      <c r="AY52" s="310"/>
      <c r="AZ52" s="357"/>
      <c r="BA52" s="363"/>
      <c r="BB52" s="359"/>
      <c r="BC52" s="359"/>
      <c r="BD52" s="359"/>
      <c r="BE52" s="571"/>
    </row>
    <row r="53" spans="1:57" ht="18.75" customHeight="1">
      <c r="A53" s="316"/>
      <c r="B53" s="860"/>
      <c r="C53" s="453"/>
      <c r="D53" s="480"/>
      <c r="E53" s="1084"/>
      <c r="F53" s="445"/>
      <c r="G53" s="834"/>
      <c r="H53" s="635" t="s">
        <v>224</v>
      </c>
      <c r="I53" s="447" t="s">
        <v>586</v>
      </c>
      <c r="J53" s="495"/>
      <c r="K53" s="498"/>
      <c r="L53" s="453"/>
      <c r="M53" s="821"/>
      <c r="N53" s="834"/>
      <c r="O53" s="462"/>
      <c r="P53" s="474"/>
      <c r="Q53" s="474"/>
      <c r="R53" s="474"/>
      <c r="S53" s="546"/>
      <c r="T53" s="546"/>
      <c r="U53" s="546"/>
      <c r="V53" s="546"/>
      <c r="W53" s="546"/>
      <c r="X53" s="474"/>
      <c r="Y53" s="462"/>
      <c r="Z53" s="474"/>
      <c r="AA53" s="462"/>
      <c r="AB53" s="643"/>
      <c r="AC53" s="505"/>
      <c r="AD53" s="505"/>
      <c r="AE53" s="453"/>
      <c r="AF53" s="453"/>
      <c r="AG53" s="453"/>
      <c r="AH53" s="453"/>
      <c r="AI53" s="821"/>
      <c r="AJ53" s="955"/>
      <c r="AK53" s="462"/>
      <c r="AL53" s="462"/>
      <c r="AM53" s="462"/>
      <c r="AN53" s="480"/>
      <c r="AO53" s="572"/>
      <c r="AP53" s="310"/>
      <c r="AQ53" s="310"/>
      <c r="AR53" s="310"/>
      <c r="AS53" s="310"/>
      <c r="AT53" s="310"/>
      <c r="AU53" s="310"/>
      <c r="AV53" s="310"/>
      <c r="AW53" s="310"/>
      <c r="AX53" s="310"/>
      <c r="AY53" s="310"/>
      <c r="AZ53" s="357"/>
      <c r="BA53" s="363"/>
      <c r="BB53" s="359"/>
      <c r="BC53" s="359"/>
      <c r="BD53" s="359"/>
      <c r="BE53" s="571"/>
    </row>
    <row r="54" spans="1:57" ht="12.75" customHeight="1">
      <c r="A54" s="316"/>
      <c r="B54" s="860"/>
      <c r="C54" s="453"/>
      <c r="D54" s="480"/>
      <c r="E54" s="1084"/>
      <c r="F54" s="445"/>
      <c r="G54" s="834"/>
      <c r="H54" s="635"/>
      <c r="I54" s="447"/>
      <c r="J54" s="495"/>
      <c r="K54" s="498"/>
      <c r="L54" s="453"/>
      <c r="M54" s="821"/>
      <c r="N54" s="834"/>
      <c r="O54" s="462"/>
      <c r="P54" s="474"/>
      <c r="Q54" s="474"/>
      <c r="R54" s="474"/>
      <c r="S54" s="546"/>
      <c r="T54" s="546"/>
      <c r="U54" s="546"/>
      <c r="V54" s="546"/>
      <c r="W54" s="546"/>
      <c r="X54" s="474"/>
      <c r="Y54" s="462"/>
      <c r="Z54" s="474"/>
      <c r="AA54" s="462"/>
      <c r="AB54" s="643"/>
      <c r="AC54" s="505"/>
      <c r="AD54" s="505"/>
      <c r="AE54" s="453"/>
      <c r="AF54" s="453"/>
      <c r="AG54" s="453"/>
      <c r="AH54" s="453"/>
      <c r="AI54" s="821"/>
      <c r="AJ54" s="955"/>
      <c r="AK54" s="462"/>
      <c r="AL54" s="462"/>
      <c r="AM54" s="462"/>
      <c r="AN54" s="480"/>
      <c r="AO54" s="572"/>
      <c r="AP54" s="310"/>
      <c r="AQ54" s="310"/>
      <c r="AR54" s="310"/>
      <c r="AS54" s="310"/>
      <c r="AT54" s="310"/>
      <c r="AU54" s="310"/>
      <c r="AV54" s="310"/>
      <c r="AW54" s="310"/>
      <c r="AX54" s="310"/>
      <c r="AY54" s="310"/>
      <c r="AZ54" s="357"/>
      <c r="BA54" s="363"/>
      <c r="BB54" s="359"/>
      <c r="BC54" s="359"/>
      <c r="BD54" s="359"/>
      <c r="BE54" s="571"/>
    </row>
    <row r="55" spans="1:57" ht="18.75" customHeight="1">
      <c r="A55" s="316"/>
      <c r="B55" s="860"/>
      <c r="C55" s="453"/>
      <c r="D55" s="480"/>
      <c r="E55" s="1084"/>
      <c r="F55" s="445"/>
      <c r="G55" s="834"/>
      <c r="H55" s="635" t="s">
        <v>223</v>
      </c>
      <c r="I55" s="447" t="s">
        <v>586</v>
      </c>
      <c r="J55" s="495"/>
      <c r="K55" s="498"/>
      <c r="L55" s="453"/>
      <c r="M55" s="821"/>
      <c r="N55" s="834"/>
      <c r="O55" s="462"/>
      <c r="P55" s="474"/>
      <c r="Q55" s="474"/>
      <c r="R55" s="474"/>
      <c r="S55" s="546"/>
      <c r="T55" s="546"/>
      <c r="U55" s="546"/>
      <c r="V55" s="546"/>
      <c r="W55" s="546"/>
      <c r="X55" s="474"/>
      <c r="Y55" s="462"/>
      <c r="Z55" s="474"/>
      <c r="AA55" s="462"/>
      <c r="AB55" s="643"/>
      <c r="AC55" s="505"/>
      <c r="AD55" s="505"/>
      <c r="AE55" s="453"/>
      <c r="AF55" s="453"/>
      <c r="AG55" s="453"/>
      <c r="AH55" s="453"/>
      <c r="AI55" s="821"/>
      <c r="AJ55" s="955"/>
      <c r="AK55" s="462"/>
      <c r="AL55" s="462"/>
      <c r="AM55" s="462"/>
      <c r="AN55" s="480"/>
      <c r="AO55" s="572"/>
      <c r="AP55" s="310"/>
      <c r="AQ55" s="310"/>
      <c r="AR55" s="310"/>
      <c r="AS55" s="310"/>
      <c r="AT55" s="310"/>
      <c r="AU55" s="310"/>
      <c r="AV55" s="310"/>
      <c r="AW55" s="310"/>
      <c r="AX55" s="310"/>
      <c r="AY55" s="310"/>
      <c r="AZ55" s="357"/>
      <c r="BA55" s="363"/>
      <c r="BB55" s="359"/>
      <c r="BC55" s="359"/>
      <c r="BD55" s="359"/>
      <c r="BE55" s="571"/>
    </row>
    <row r="56" spans="1:57" ht="12.75" customHeight="1">
      <c r="A56" s="316"/>
      <c r="B56" s="860"/>
      <c r="C56" s="453"/>
      <c r="D56" s="480"/>
      <c r="E56" s="1084"/>
      <c r="F56" s="445"/>
      <c r="G56" s="834"/>
      <c r="H56" s="635"/>
      <c r="I56" s="447"/>
      <c r="J56" s="495"/>
      <c r="K56" s="498"/>
      <c r="L56" s="453"/>
      <c r="M56" s="821"/>
      <c r="N56" s="834"/>
      <c r="O56" s="462"/>
      <c r="P56" s="474"/>
      <c r="Q56" s="474"/>
      <c r="R56" s="474"/>
      <c r="S56" s="546"/>
      <c r="T56" s="546"/>
      <c r="U56" s="546"/>
      <c r="V56" s="546"/>
      <c r="W56" s="546"/>
      <c r="X56" s="474"/>
      <c r="Y56" s="462"/>
      <c r="Z56" s="474"/>
      <c r="AA56" s="462"/>
      <c r="AB56" s="643"/>
      <c r="AC56" s="505"/>
      <c r="AD56" s="505"/>
      <c r="AE56" s="453"/>
      <c r="AF56" s="453"/>
      <c r="AG56" s="453"/>
      <c r="AH56" s="453"/>
      <c r="AI56" s="821"/>
      <c r="AJ56" s="955"/>
      <c r="AK56" s="462"/>
      <c r="AL56" s="462"/>
      <c r="AM56" s="462"/>
      <c r="AN56" s="480"/>
      <c r="AO56" s="572"/>
      <c r="AP56" s="310"/>
      <c r="AQ56" s="310"/>
      <c r="AR56" s="310"/>
      <c r="AS56" s="310"/>
      <c r="AT56" s="310"/>
      <c r="AU56" s="310"/>
      <c r="AV56" s="310"/>
      <c r="AW56" s="310"/>
      <c r="AX56" s="310"/>
      <c r="AY56" s="310"/>
      <c r="AZ56" s="357"/>
      <c r="BA56" s="363"/>
      <c r="BB56" s="359"/>
      <c r="BC56" s="359"/>
      <c r="BD56" s="359"/>
      <c r="BE56" s="571"/>
    </row>
    <row r="57" spans="1:57" ht="14.25" customHeight="1">
      <c r="A57" s="316"/>
      <c r="B57" s="860"/>
      <c r="C57" s="453"/>
      <c r="D57" s="480"/>
      <c r="E57" s="1084"/>
      <c r="F57" s="445"/>
      <c r="G57" s="834"/>
      <c r="H57" s="622" t="s">
        <v>222</v>
      </c>
      <c r="I57" s="447" t="s">
        <v>586</v>
      </c>
      <c r="J57" s="495"/>
      <c r="K57" s="498"/>
      <c r="L57" s="453"/>
      <c r="M57" s="821"/>
      <c r="N57" s="834"/>
      <c r="O57" s="462"/>
      <c r="P57" s="474"/>
      <c r="Q57" s="474"/>
      <c r="R57" s="474"/>
      <c r="S57" s="546"/>
      <c r="T57" s="546"/>
      <c r="U57" s="546"/>
      <c r="V57" s="546"/>
      <c r="W57" s="546"/>
      <c r="X57" s="474"/>
      <c r="Y57" s="462"/>
      <c r="Z57" s="474"/>
      <c r="AA57" s="462"/>
      <c r="AB57" s="643"/>
      <c r="AC57" s="505"/>
      <c r="AD57" s="505"/>
      <c r="AE57" s="453"/>
      <c r="AF57" s="453"/>
      <c r="AG57" s="453"/>
      <c r="AH57" s="453"/>
      <c r="AI57" s="821"/>
      <c r="AJ57" s="955"/>
      <c r="AK57" s="462"/>
      <c r="AL57" s="462"/>
      <c r="AM57" s="462"/>
      <c r="AN57" s="480"/>
      <c r="AO57" s="572"/>
      <c r="AP57" s="310"/>
      <c r="AQ57" s="310"/>
      <c r="AR57" s="310"/>
      <c r="AS57" s="310"/>
      <c r="AT57" s="310"/>
      <c r="AU57" s="310"/>
      <c r="AV57" s="310"/>
      <c r="AW57" s="310"/>
      <c r="AX57" s="310"/>
      <c r="AY57" s="310"/>
      <c r="AZ57" s="357"/>
      <c r="BA57" s="363"/>
      <c r="BB57" s="359"/>
      <c r="BC57" s="359"/>
      <c r="BD57" s="359"/>
      <c r="BE57" s="571"/>
    </row>
    <row r="58" spans="1:57" ht="13.5" customHeight="1">
      <c r="A58" s="316"/>
      <c r="B58" s="860"/>
      <c r="C58" s="453"/>
      <c r="D58" s="480"/>
      <c r="E58" s="1084"/>
      <c r="F58" s="445"/>
      <c r="G58" s="834"/>
      <c r="H58" s="636"/>
      <c r="I58" s="447"/>
      <c r="J58" s="495"/>
      <c r="K58" s="498"/>
      <c r="L58" s="453"/>
      <c r="M58" s="821"/>
      <c r="N58" s="834"/>
      <c r="O58" s="462"/>
      <c r="P58" s="474"/>
      <c r="Q58" s="474"/>
      <c r="R58" s="474"/>
      <c r="S58" s="546"/>
      <c r="T58" s="546"/>
      <c r="U58" s="546"/>
      <c r="V58" s="546"/>
      <c r="W58" s="546"/>
      <c r="X58" s="474"/>
      <c r="Y58" s="462"/>
      <c r="Z58" s="474"/>
      <c r="AA58" s="462"/>
      <c r="AB58" s="643"/>
      <c r="AC58" s="505"/>
      <c r="AD58" s="505"/>
      <c r="AE58" s="453"/>
      <c r="AF58" s="453"/>
      <c r="AG58" s="453"/>
      <c r="AH58" s="453"/>
      <c r="AI58" s="821"/>
      <c r="AJ58" s="955"/>
      <c r="AK58" s="462"/>
      <c r="AL58" s="462"/>
      <c r="AM58" s="462"/>
      <c r="AN58" s="480"/>
      <c r="AO58" s="572"/>
      <c r="AP58" s="310"/>
      <c r="AQ58" s="310"/>
      <c r="AR58" s="310"/>
      <c r="AS58" s="310"/>
      <c r="AT58" s="310"/>
      <c r="AU58" s="310"/>
      <c r="AV58" s="310"/>
      <c r="AW58" s="310"/>
      <c r="AX58" s="310"/>
      <c r="AY58" s="310"/>
      <c r="AZ58" s="357"/>
      <c r="BA58" s="363"/>
      <c r="BB58" s="359"/>
      <c r="BC58" s="359"/>
      <c r="BD58" s="359"/>
      <c r="BE58" s="571"/>
    </row>
    <row r="59" spans="1:57" ht="18.75" customHeight="1">
      <c r="A59" s="316"/>
      <c r="B59" s="860"/>
      <c r="C59" s="453"/>
      <c r="D59" s="480"/>
      <c r="E59" s="1084"/>
      <c r="F59" s="445"/>
      <c r="G59" s="834"/>
      <c r="H59" s="622" t="s">
        <v>221</v>
      </c>
      <c r="I59" s="447" t="s">
        <v>586</v>
      </c>
      <c r="J59" s="495"/>
      <c r="K59" s="498"/>
      <c r="L59" s="453"/>
      <c r="M59" s="821"/>
      <c r="N59" s="834"/>
      <c r="O59" s="462"/>
      <c r="P59" s="474"/>
      <c r="Q59" s="474"/>
      <c r="R59" s="474"/>
      <c r="S59" s="546"/>
      <c r="T59" s="546"/>
      <c r="U59" s="546"/>
      <c r="V59" s="546"/>
      <c r="W59" s="546"/>
      <c r="X59" s="474"/>
      <c r="Y59" s="462"/>
      <c r="Z59" s="474"/>
      <c r="AA59" s="462"/>
      <c r="AB59" s="643"/>
      <c r="AC59" s="505"/>
      <c r="AD59" s="505"/>
      <c r="AE59" s="453"/>
      <c r="AF59" s="453"/>
      <c r="AG59" s="453"/>
      <c r="AH59" s="453"/>
      <c r="AI59" s="821"/>
      <c r="AJ59" s="955"/>
      <c r="AK59" s="462"/>
      <c r="AL59" s="462"/>
      <c r="AM59" s="462"/>
      <c r="AN59" s="480"/>
      <c r="AO59" s="572"/>
      <c r="AP59" s="310"/>
      <c r="AQ59" s="310"/>
      <c r="AR59" s="310"/>
      <c r="AS59" s="310"/>
      <c r="AT59" s="310"/>
      <c r="AU59" s="310"/>
      <c r="AV59" s="310"/>
      <c r="AW59" s="310"/>
      <c r="AX59" s="310"/>
      <c r="AY59" s="310"/>
      <c r="AZ59" s="357"/>
      <c r="BA59" s="363"/>
      <c r="BB59" s="359"/>
      <c r="BC59" s="359"/>
      <c r="BD59" s="359"/>
      <c r="BE59" s="571"/>
    </row>
    <row r="60" spans="1:57" ht="15.75" customHeight="1" thickBot="1">
      <c r="A60" s="317"/>
      <c r="B60" s="861"/>
      <c r="C60" s="500"/>
      <c r="D60" s="979"/>
      <c r="E60" s="1085"/>
      <c r="F60" s="1082"/>
      <c r="G60" s="944"/>
      <c r="H60" s="623"/>
      <c r="I60" s="447"/>
      <c r="J60" s="603"/>
      <c r="K60" s="605"/>
      <c r="L60" s="500"/>
      <c r="M60" s="822"/>
      <c r="N60" s="944"/>
      <c r="O60" s="823"/>
      <c r="P60" s="981"/>
      <c r="Q60" s="981"/>
      <c r="R60" s="981"/>
      <c r="S60" s="589"/>
      <c r="T60" s="589"/>
      <c r="U60" s="589"/>
      <c r="V60" s="589"/>
      <c r="W60" s="589"/>
      <c r="X60" s="981"/>
      <c r="Y60" s="823"/>
      <c r="Z60" s="981"/>
      <c r="AA60" s="823"/>
      <c r="AB60" s="644"/>
      <c r="AC60" s="506"/>
      <c r="AD60" s="506"/>
      <c r="AE60" s="500"/>
      <c r="AF60" s="500"/>
      <c r="AG60" s="500"/>
      <c r="AH60" s="500"/>
      <c r="AI60" s="822"/>
      <c r="AJ60" s="1031"/>
      <c r="AK60" s="823"/>
      <c r="AL60" s="823"/>
      <c r="AM60" s="823"/>
      <c r="AN60" s="979"/>
      <c r="AO60" s="573"/>
      <c r="AP60" s="311"/>
      <c r="AQ60" s="311"/>
      <c r="AR60" s="311"/>
      <c r="AS60" s="311"/>
      <c r="AT60" s="311"/>
      <c r="AU60" s="311"/>
      <c r="AV60" s="311"/>
      <c r="AW60" s="311"/>
      <c r="AX60" s="311"/>
      <c r="AY60" s="311"/>
      <c r="AZ60" s="364"/>
      <c r="BA60" s="365"/>
      <c r="BB60" s="366"/>
      <c r="BC60" s="366"/>
      <c r="BD60" s="366"/>
      <c r="BE60" s="574"/>
    </row>
    <row r="61" spans="1:57" ht="15.75" customHeight="1" thickBot="1">
      <c r="A61" s="624">
        <v>3</v>
      </c>
      <c r="B61" s="964" t="s">
        <v>565</v>
      </c>
      <c r="C61" s="1078" t="s">
        <v>609</v>
      </c>
      <c r="D61" s="978" t="s">
        <v>32</v>
      </c>
      <c r="E61" s="943" t="s">
        <v>459</v>
      </c>
      <c r="F61" s="978" t="s">
        <v>611</v>
      </c>
      <c r="G61" s="943" t="s">
        <v>100</v>
      </c>
      <c r="H61" s="84" t="s">
        <v>252</v>
      </c>
      <c r="I61" s="273" t="s">
        <v>68</v>
      </c>
      <c r="J61" s="602">
        <f>COUNTIF(I61:I86,[3]DATOS!$D$24)</f>
        <v>12</v>
      </c>
      <c r="K61" s="604" t="str">
        <f>+IF(AND(J61&lt;6,J61&gt;0),"Moderado",IF(AND(J61&lt;12,J61&gt;5),"Mayor",IF(AND(J61&lt;20,J61&gt;11),"Catastrófico","Responda las Preguntas de Impacto")))</f>
        <v>Catastrófico</v>
      </c>
      <c r="L61" s="45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978"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1074" t="s">
        <v>866</v>
      </c>
      <c r="O61" s="945" t="s">
        <v>65</v>
      </c>
      <c r="P61" s="101" t="s">
        <v>237</v>
      </c>
      <c r="Q61" s="267" t="s">
        <v>76</v>
      </c>
      <c r="R61" s="267">
        <f>+IFERROR(VLOOKUP(Q61,[4]DATOS!$E$2:$F$17,2,FALSE),"")</f>
        <v>15</v>
      </c>
      <c r="S61" s="545">
        <f>SUM(R61:R68)</f>
        <v>100</v>
      </c>
      <c r="T61" s="545" t="str">
        <f>+IF(AND(S61&lt;=100,S61&gt;=96),"Fuerte",IF(AND(S61&lt;=95,S61&gt;=86),"Moderado",IF(AND(S61&lt;=85,J61&gt;=0),"Débil"," ")))</f>
        <v>Fuerte</v>
      </c>
      <c r="U61" s="545" t="s">
        <v>90</v>
      </c>
      <c r="V61" s="545"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545">
        <f>IF(V61="Fuerte",100,IF(V61="Moderado",50,IF(V61="Débil",0)))</f>
        <v>100</v>
      </c>
      <c r="X61" s="1073">
        <f>AVERAGE(W61:W86)</f>
        <v>100</v>
      </c>
      <c r="Y61" s="452" t="s">
        <v>614</v>
      </c>
      <c r="Z61" s="545" t="s">
        <v>598</v>
      </c>
      <c r="AA61" s="504" t="s">
        <v>868</v>
      </c>
      <c r="AB61" s="504" t="str">
        <f>+IF(X61=100,"Fuerte",IF(AND(X61&lt;=99,X61&gt;=50),"Moderado",IF(X61&lt;50,"Débil"," ")))</f>
        <v>Fuerte</v>
      </c>
      <c r="AC61" s="504" t="s">
        <v>95</v>
      </c>
      <c r="AD61" s="504" t="s">
        <v>96</v>
      </c>
      <c r="AE61" s="452"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5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52" t="str">
        <f>K61</f>
        <v>Catastrófico</v>
      </c>
      <c r="AH61" s="45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948"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608" t="s">
        <v>869</v>
      </c>
      <c r="AK61" s="721">
        <v>43952</v>
      </c>
      <c r="AL61" s="721">
        <v>44196</v>
      </c>
      <c r="AM61" s="655" t="s">
        <v>455</v>
      </c>
      <c r="AN61" s="978" t="s">
        <v>454</v>
      </c>
    </row>
    <row r="62" spans="1:57" ht="17" thickBot="1">
      <c r="A62" s="625"/>
      <c r="B62" s="965"/>
      <c r="C62" s="1079"/>
      <c r="D62" s="480"/>
      <c r="E62" s="834"/>
      <c r="F62" s="480"/>
      <c r="G62" s="834"/>
      <c r="H62" s="79" t="s">
        <v>245</v>
      </c>
      <c r="I62" s="273" t="s">
        <v>68</v>
      </c>
      <c r="J62" s="495"/>
      <c r="K62" s="498"/>
      <c r="L62" s="453"/>
      <c r="M62" s="480"/>
      <c r="N62" s="834"/>
      <c r="O62" s="462"/>
      <c r="P62" s="101" t="s">
        <v>235</v>
      </c>
      <c r="Q62" s="267" t="s">
        <v>78</v>
      </c>
      <c r="R62" s="267">
        <f>+IFERROR(VLOOKUP(Q62,[4]DATOS!$E$2:$F$17,2,FALSE),"")</f>
        <v>15</v>
      </c>
      <c r="S62" s="546"/>
      <c r="T62" s="546"/>
      <c r="U62" s="546"/>
      <c r="V62" s="546"/>
      <c r="W62" s="546"/>
      <c r="X62" s="474"/>
      <c r="Y62" s="453"/>
      <c r="Z62" s="546"/>
      <c r="AA62" s="505"/>
      <c r="AB62" s="505"/>
      <c r="AC62" s="505"/>
      <c r="AD62" s="505"/>
      <c r="AE62" s="453"/>
      <c r="AF62" s="453"/>
      <c r="AG62" s="453"/>
      <c r="AH62" s="453"/>
      <c r="AI62" s="821"/>
      <c r="AJ62" s="1075"/>
      <c r="AK62" s="920"/>
      <c r="AL62" s="920"/>
      <c r="AM62" s="596"/>
      <c r="AN62" s="480"/>
    </row>
    <row r="63" spans="1:57" ht="17" thickBot="1">
      <c r="A63" s="625"/>
      <c r="B63" s="965"/>
      <c r="C63" s="1079"/>
      <c r="D63" s="480"/>
      <c r="E63" s="834"/>
      <c r="F63" s="480"/>
      <c r="G63" s="834"/>
      <c r="H63" s="79" t="s">
        <v>244</v>
      </c>
      <c r="I63" s="273" t="s">
        <v>586</v>
      </c>
      <c r="J63" s="495"/>
      <c r="K63" s="498"/>
      <c r="L63" s="453"/>
      <c r="M63" s="480"/>
      <c r="N63" s="834"/>
      <c r="O63" s="462"/>
      <c r="P63" s="101" t="s">
        <v>233</v>
      </c>
      <c r="Q63" s="267" t="s">
        <v>80</v>
      </c>
      <c r="R63" s="267">
        <f>+IFERROR(VLOOKUP(Q63,[4]DATOS!$E$2:$F$17,2,FALSE),"")</f>
        <v>15</v>
      </c>
      <c r="S63" s="546"/>
      <c r="T63" s="546"/>
      <c r="U63" s="546"/>
      <c r="V63" s="546"/>
      <c r="W63" s="546"/>
      <c r="X63" s="474"/>
      <c r="Y63" s="453"/>
      <c r="Z63" s="546"/>
      <c r="AA63" s="505"/>
      <c r="AB63" s="505"/>
      <c r="AC63" s="505"/>
      <c r="AD63" s="505"/>
      <c r="AE63" s="453"/>
      <c r="AF63" s="453"/>
      <c r="AG63" s="453"/>
      <c r="AH63" s="453"/>
      <c r="AI63" s="821"/>
      <c r="AJ63" s="1075"/>
      <c r="AK63" s="920"/>
      <c r="AL63" s="920"/>
      <c r="AM63" s="596"/>
      <c r="AN63" s="480"/>
    </row>
    <row r="64" spans="1:57" ht="17" thickBot="1">
      <c r="A64" s="625"/>
      <c r="B64" s="965"/>
      <c r="C64" s="1079"/>
      <c r="D64" s="480"/>
      <c r="E64" s="834"/>
      <c r="F64" s="480"/>
      <c r="G64" s="834"/>
      <c r="H64" s="79" t="s">
        <v>243</v>
      </c>
      <c r="I64" s="273" t="s">
        <v>586</v>
      </c>
      <c r="J64" s="495"/>
      <c r="K64" s="498"/>
      <c r="L64" s="453"/>
      <c r="M64" s="480"/>
      <c r="N64" s="834"/>
      <c r="O64" s="462"/>
      <c r="P64" s="101" t="s">
        <v>231</v>
      </c>
      <c r="Q64" s="267" t="s">
        <v>82</v>
      </c>
      <c r="R64" s="267">
        <f>+IFERROR(VLOOKUP(Q64,[4]DATOS!$E$2:$F$17,2,FALSE),"")</f>
        <v>15</v>
      </c>
      <c r="S64" s="546"/>
      <c r="T64" s="546"/>
      <c r="U64" s="546"/>
      <c r="V64" s="546"/>
      <c r="W64" s="546"/>
      <c r="X64" s="474"/>
      <c r="Y64" s="453"/>
      <c r="Z64" s="546"/>
      <c r="AA64" s="505"/>
      <c r="AB64" s="505"/>
      <c r="AC64" s="505"/>
      <c r="AD64" s="505"/>
      <c r="AE64" s="453"/>
      <c r="AF64" s="453"/>
      <c r="AG64" s="453"/>
      <c r="AH64" s="453"/>
      <c r="AI64" s="821"/>
      <c r="AJ64" s="1075"/>
      <c r="AK64" s="920"/>
      <c r="AL64" s="920"/>
      <c r="AM64" s="596"/>
      <c r="AN64" s="480"/>
    </row>
    <row r="65" spans="1:40" ht="17" thickBot="1">
      <c r="A65" s="625"/>
      <c r="B65" s="965"/>
      <c r="C65" s="1079"/>
      <c r="D65" s="480"/>
      <c r="E65" s="834"/>
      <c r="F65" s="480"/>
      <c r="G65" s="834"/>
      <c r="H65" s="79" t="s">
        <v>242</v>
      </c>
      <c r="I65" s="273" t="s">
        <v>68</v>
      </c>
      <c r="J65" s="495"/>
      <c r="K65" s="498"/>
      <c r="L65" s="453"/>
      <c r="M65" s="480"/>
      <c r="N65" s="834"/>
      <c r="O65" s="462"/>
      <c r="P65" s="101" t="s">
        <v>229</v>
      </c>
      <c r="Q65" s="267" t="s">
        <v>85</v>
      </c>
      <c r="R65" s="267">
        <f>+IFERROR(VLOOKUP(Q65,[4]DATOS!$E$2:$F$17,2,FALSE),"")</f>
        <v>15</v>
      </c>
      <c r="S65" s="546"/>
      <c r="T65" s="546"/>
      <c r="U65" s="546"/>
      <c r="V65" s="546"/>
      <c r="W65" s="546"/>
      <c r="X65" s="474"/>
      <c r="Y65" s="453"/>
      <c r="Z65" s="546"/>
      <c r="AA65" s="505"/>
      <c r="AB65" s="505"/>
      <c r="AC65" s="505"/>
      <c r="AD65" s="505"/>
      <c r="AE65" s="453"/>
      <c r="AF65" s="453"/>
      <c r="AG65" s="453"/>
      <c r="AH65" s="453"/>
      <c r="AI65" s="821"/>
      <c r="AJ65" s="1075"/>
      <c r="AK65" s="920"/>
      <c r="AL65" s="920"/>
      <c r="AM65" s="596"/>
      <c r="AN65" s="480"/>
    </row>
    <row r="66" spans="1:40" ht="17" thickBot="1">
      <c r="A66" s="625"/>
      <c r="B66" s="965"/>
      <c r="C66" s="1079"/>
      <c r="D66" s="480"/>
      <c r="E66" s="834"/>
      <c r="F66" s="480"/>
      <c r="G66" s="834"/>
      <c r="H66" s="79" t="s">
        <v>241</v>
      </c>
      <c r="I66" s="273" t="s">
        <v>68</v>
      </c>
      <c r="J66" s="495"/>
      <c r="K66" s="498"/>
      <c r="L66" s="453"/>
      <c r="M66" s="480"/>
      <c r="N66" s="834"/>
      <c r="O66" s="462"/>
      <c r="P66" s="270" t="s">
        <v>228</v>
      </c>
      <c r="Q66" s="267" t="s">
        <v>98</v>
      </c>
      <c r="R66" s="267">
        <f>+IFERROR(VLOOKUP(Q66,[4]DATOS!$E$2:$F$17,2,FALSE),"")</f>
        <v>15</v>
      </c>
      <c r="S66" s="546"/>
      <c r="T66" s="546"/>
      <c r="U66" s="546"/>
      <c r="V66" s="546"/>
      <c r="W66" s="546"/>
      <c r="X66" s="474"/>
      <c r="Y66" s="453"/>
      <c r="Z66" s="546"/>
      <c r="AA66" s="505"/>
      <c r="AB66" s="505"/>
      <c r="AC66" s="505"/>
      <c r="AD66" s="505"/>
      <c r="AE66" s="453"/>
      <c r="AF66" s="453"/>
      <c r="AG66" s="453"/>
      <c r="AH66" s="453"/>
      <c r="AI66" s="821"/>
      <c r="AJ66" s="1075"/>
      <c r="AK66" s="920"/>
      <c r="AL66" s="920"/>
      <c r="AM66" s="596"/>
      <c r="AN66" s="480"/>
    </row>
    <row r="67" spans="1:40" ht="17" thickBot="1">
      <c r="A67" s="625"/>
      <c r="B67" s="965"/>
      <c r="C67" s="1079"/>
      <c r="D67" s="480"/>
      <c r="E67" s="834"/>
      <c r="F67" s="480"/>
      <c r="G67" s="834"/>
      <c r="H67" s="79" t="s">
        <v>240</v>
      </c>
      <c r="I67" s="273" t="s">
        <v>586</v>
      </c>
      <c r="J67" s="495"/>
      <c r="K67" s="498"/>
      <c r="L67" s="453"/>
      <c r="M67" s="480"/>
      <c r="N67" s="834"/>
      <c r="O67" s="462"/>
      <c r="P67" s="101" t="s">
        <v>226</v>
      </c>
      <c r="Q67" s="101" t="s">
        <v>87</v>
      </c>
      <c r="R67" s="101">
        <f>+IFERROR(VLOOKUP(Q67,[4]DATOS!$E$2:$F$17,2,FALSE),"")</f>
        <v>10</v>
      </c>
      <c r="S67" s="546"/>
      <c r="T67" s="546"/>
      <c r="U67" s="546"/>
      <c r="V67" s="546"/>
      <c r="W67" s="546"/>
      <c r="X67" s="474"/>
      <c r="Y67" s="453"/>
      <c r="Z67" s="546"/>
      <c r="AA67" s="505"/>
      <c r="AB67" s="505"/>
      <c r="AC67" s="505"/>
      <c r="AD67" s="505"/>
      <c r="AE67" s="453"/>
      <c r="AF67" s="453"/>
      <c r="AG67" s="453"/>
      <c r="AH67" s="453"/>
      <c r="AI67" s="821"/>
      <c r="AJ67" s="1075"/>
      <c r="AK67" s="920"/>
      <c r="AL67" s="920"/>
      <c r="AM67" s="596"/>
      <c r="AN67" s="480"/>
    </row>
    <row r="68" spans="1:40" ht="33" thickBot="1">
      <c r="A68" s="625"/>
      <c r="B68" s="965"/>
      <c r="C68" s="1079"/>
      <c r="D68" s="480"/>
      <c r="E68" s="835"/>
      <c r="F68" s="480"/>
      <c r="G68" s="834"/>
      <c r="H68" s="79" t="s">
        <v>239</v>
      </c>
      <c r="I68" s="273" t="s">
        <v>68</v>
      </c>
      <c r="J68" s="495"/>
      <c r="K68" s="498"/>
      <c r="L68" s="453"/>
      <c r="M68" s="480"/>
      <c r="N68" s="835"/>
      <c r="O68" s="823"/>
      <c r="P68" s="269"/>
      <c r="Q68" s="269"/>
      <c r="R68" s="269"/>
      <c r="S68" s="547"/>
      <c r="T68" s="547"/>
      <c r="U68" s="547"/>
      <c r="V68" s="547"/>
      <c r="W68" s="547"/>
      <c r="X68" s="474"/>
      <c r="Y68" s="454"/>
      <c r="Z68" s="547"/>
      <c r="AA68" s="774"/>
      <c r="AB68" s="505"/>
      <c r="AC68" s="505"/>
      <c r="AD68" s="505"/>
      <c r="AE68" s="453"/>
      <c r="AF68" s="453"/>
      <c r="AG68" s="453"/>
      <c r="AH68" s="453"/>
      <c r="AI68" s="821"/>
      <c r="AJ68" s="1076"/>
      <c r="AK68" s="921"/>
      <c r="AL68" s="921"/>
      <c r="AM68" s="597"/>
      <c r="AN68" s="480"/>
    </row>
    <row r="69" spans="1:40" ht="15.75" customHeight="1" thickBot="1">
      <c r="A69" s="625"/>
      <c r="B69" s="965"/>
      <c r="C69" s="1079"/>
      <c r="D69" s="480"/>
      <c r="E69" s="833" t="s">
        <v>610</v>
      </c>
      <c r="F69" s="480"/>
      <c r="G69" s="834"/>
      <c r="H69" s="79" t="s">
        <v>238</v>
      </c>
      <c r="I69" s="273" t="s">
        <v>586</v>
      </c>
      <c r="J69" s="495"/>
      <c r="K69" s="498"/>
      <c r="L69" s="453"/>
      <c r="M69" s="480"/>
      <c r="N69" s="1063" t="s">
        <v>867</v>
      </c>
      <c r="O69" s="945" t="s">
        <v>65</v>
      </c>
      <c r="P69" s="267" t="s">
        <v>237</v>
      </c>
      <c r="Q69" s="267" t="s">
        <v>76</v>
      </c>
      <c r="R69" s="267">
        <f>+IFERROR(VLOOKUP(Q69,[4]DATOS!$E$2:$F$17,2,FALSE),"")</f>
        <v>15</v>
      </c>
      <c r="S69" s="588">
        <f>SUM(R69:R78)</f>
        <v>100</v>
      </c>
      <c r="T69" s="588" t="str">
        <f>+IF(AND(S69&lt;=100,S69&gt;=96),"Fuerte",IF(AND(S69&lt;=95,S69&gt;=86),"Moderado",IF(AND(S69&lt;=85,J69&gt;=0),"Débil"," ")))</f>
        <v>Fuerte</v>
      </c>
      <c r="U69" s="588" t="s">
        <v>90</v>
      </c>
      <c r="V69" s="58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88">
        <f>IF(V69="Fuerte",100,IF(V69="Moderado",50,IF(V69="Débil",0)))</f>
        <v>100</v>
      </c>
      <c r="X69" s="474"/>
      <c r="Y69" s="590" t="s">
        <v>451</v>
      </c>
      <c r="Z69" s="645" t="s">
        <v>598</v>
      </c>
      <c r="AA69" s="590" t="s">
        <v>616</v>
      </c>
      <c r="AB69" s="505"/>
      <c r="AC69" s="505"/>
      <c r="AD69" s="505"/>
      <c r="AE69" s="453"/>
      <c r="AF69" s="453"/>
      <c r="AG69" s="453"/>
      <c r="AH69" s="453"/>
      <c r="AI69" s="821"/>
      <c r="AJ69" s="595" t="s">
        <v>618</v>
      </c>
      <c r="AK69" s="645">
        <v>43831</v>
      </c>
      <c r="AL69" s="645">
        <v>44196</v>
      </c>
      <c r="AM69" s="590" t="s">
        <v>449</v>
      </c>
      <c r="AN69" s="480"/>
    </row>
    <row r="70" spans="1:40" ht="17" thickBot="1">
      <c r="A70" s="625"/>
      <c r="B70" s="965"/>
      <c r="C70" s="1079"/>
      <c r="D70" s="480"/>
      <c r="E70" s="834"/>
      <c r="F70" s="480"/>
      <c r="G70" s="834"/>
      <c r="H70" s="79" t="s">
        <v>236</v>
      </c>
      <c r="I70" s="273" t="s">
        <v>68</v>
      </c>
      <c r="J70" s="495"/>
      <c r="K70" s="498"/>
      <c r="L70" s="453"/>
      <c r="M70" s="480"/>
      <c r="N70" s="834"/>
      <c r="O70" s="462"/>
      <c r="P70" s="268" t="s">
        <v>235</v>
      </c>
      <c r="Q70" s="267" t="s">
        <v>78</v>
      </c>
      <c r="R70" s="267">
        <f>+IFERROR(VLOOKUP(Q70,[4]DATOS!$E$2:$F$17,2,FALSE),"")</f>
        <v>15</v>
      </c>
      <c r="S70" s="546"/>
      <c r="T70" s="546"/>
      <c r="U70" s="546"/>
      <c r="V70" s="546"/>
      <c r="W70" s="546"/>
      <c r="X70" s="474"/>
      <c r="Y70" s="453"/>
      <c r="Z70" s="920"/>
      <c r="AA70" s="453"/>
      <c r="AB70" s="505"/>
      <c r="AC70" s="505"/>
      <c r="AD70" s="505"/>
      <c r="AE70" s="453"/>
      <c r="AF70" s="453"/>
      <c r="AG70" s="453"/>
      <c r="AH70" s="453"/>
      <c r="AI70" s="821"/>
      <c r="AJ70" s="596"/>
      <c r="AK70" s="920"/>
      <c r="AL70" s="920"/>
      <c r="AM70" s="453"/>
      <c r="AN70" s="480"/>
    </row>
    <row r="71" spans="1:40" ht="17" thickBot="1">
      <c r="A71" s="625"/>
      <c r="B71" s="965"/>
      <c r="C71" s="1079"/>
      <c r="D71" s="480"/>
      <c r="E71" s="834"/>
      <c r="F71" s="480"/>
      <c r="G71" s="834"/>
      <c r="H71" s="79" t="s">
        <v>234</v>
      </c>
      <c r="I71" s="273" t="s">
        <v>68</v>
      </c>
      <c r="J71" s="495"/>
      <c r="K71" s="498"/>
      <c r="L71" s="453"/>
      <c r="M71" s="480"/>
      <c r="N71" s="834"/>
      <c r="O71" s="462"/>
      <c r="P71" s="268" t="s">
        <v>233</v>
      </c>
      <c r="Q71" s="267" t="s">
        <v>80</v>
      </c>
      <c r="R71" s="267">
        <f>+IFERROR(VLOOKUP(Q71,[4]DATOS!$E$2:$F$17,2,FALSE),"")</f>
        <v>15</v>
      </c>
      <c r="S71" s="546"/>
      <c r="T71" s="546"/>
      <c r="U71" s="546"/>
      <c r="V71" s="546"/>
      <c r="W71" s="546"/>
      <c r="X71" s="474"/>
      <c r="Y71" s="453"/>
      <c r="Z71" s="920"/>
      <c r="AA71" s="453"/>
      <c r="AB71" s="505"/>
      <c r="AC71" s="505"/>
      <c r="AD71" s="505"/>
      <c r="AE71" s="453"/>
      <c r="AF71" s="453"/>
      <c r="AG71" s="453"/>
      <c r="AH71" s="453"/>
      <c r="AI71" s="821"/>
      <c r="AJ71" s="596"/>
      <c r="AK71" s="920"/>
      <c r="AL71" s="920"/>
      <c r="AM71" s="453"/>
      <c r="AN71" s="480"/>
    </row>
    <row r="72" spans="1:40" ht="17" thickBot="1">
      <c r="A72" s="625"/>
      <c r="B72" s="965"/>
      <c r="C72" s="1079"/>
      <c r="D72" s="480"/>
      <c r="E72" s="834"/>
      <c r="F72" s="480"/>
      <c r="G72" s="834"/>
      <c r="H72" s="79" t="s">
        <v>232</v>
      </c>
      <c r="I72" s="273" t="s">
        <v>68</v>
      </c>
      <c r="J72" s="495"/>
      <c r="K72" s="498"/>
      <c r="L72" s="453"/>
      <c r="M72" s="480"/>
      <c r="N72" s="834"/>
      <c r="O72" s="462"/>
      <c r="P72" s="268" t="s">
        <v>231</v>
      </c>
      <c r="Q72" s="267" t="s">
        <v>82</v>
      </c>
      <c r="R72" s="267">
        <f>+IFERROR(VLOOKUP(Q72,[4]DATOS!$E$2:$F$17,2,FALSE),"")</f>
        <v>15</v>
      </c>
      <c r="S72" s="546"/>
      <c r="T72" s="546"/>
      <c r="U72" s="546"/>
      <c r="V72" s="546"/>
      <c r="W72" s="546"/>
      <c r="X72" s="474"/>
      <c r="Y72" s="453"/>
      <c r="Z72" s="920"/>
      <c r="AA72" s="453"/>
      <c r="AB72" s="505"/>
      <c r="AC72" s="505"/>
      <c r="AD72" s="505"/>
      <c r="AE72" s="453"/>
      <c r="AF72" s="453"/>
      <c r="AG72" s="453"/>
      <c r="AH72" s="453"/>
      <c r="AI72" s="821"/>
      <c r="AJ72" s="596"/>
      <c r="AK72" s="920"/>
      <c r="AL72" s="920"/>
      <c r="AM72" s="453"/>
      <c r="AN72" s="480"/>
    </row>
    <row r="73" spans="1:40" ht="16" thickBot="1">
      <c r="A73" s="625"/>
      <c r="B73" s="965"/>
      <c r="C73" s="1079"/>
      <c r="D73" s="480"/>
      <c r="E73" s="834"/>
      <c r="F73" s="480"/>
      <c r="G73" s="834"/>
      <c r="H73" s="600" t="s">
        <v>230</v>
      </c>
      <c r="I73" s="945" t="s">
        <v>68</v>
      </c>
      <c r="J73" s="495"/>
      <c r="K73" s="498"/>
      <c r="L73" s="453"/>
      <c r="M73" s="480"/>
      <c r="N73" s="834"/>
      <c r="O73" s="462"/>
      <c r="P73" s="268" t="s">
        <v>229</v>
      </c>
      <c r="Q73" s="267" t="s">
        <v>85</v>
      </c>
      <c r="R73" s="267">
        <f>+IFERROR(VLOOKUP(Q73,[4]DATOS!$E$2:$F$17,2,FALSE),"")</f>
        <v>15</v>
      </c>
      <c r="S73" s="546"/>
      <c r="T73" s="546"/>
      <c r="U73" s="546"/>
      <c r="V73" s="546"/>
      <c r="W73" s="546"/>
      <c r="X73" s="474"/>
      <c r="Y73" s="453"/>
      <c r="Z73" s="920"/>
      <c r="AA73" s="453"/>
      <c r="AB73" s="505"/>
      <c r="AC73" s="505"/>
      <c r="AD73" s="505"/>
      <c r="AE73" s="453"/>
      <c r="AF73" s="453"/>
      <c r="AG73" s="453"/>
      <c r="AH73" s="453"/>
      <c r="AI73" s="821"/>
      <c r="AJ73" s="596"/>
      <c r="AK73" s="920"/>
      <c r="AL73" s="920"/>
      <c r="AM73" s="453"/>
      <c r="AN73" s="480"/>
    </row>
    <row r="74" spans="1:40" ht="16" thickBot="1">
      <c r="A74" s="625"/>
      <c r="B74" s="965"/>
      <c r="C74" s="1079"/>
      <c r="D74" s="480"/>
      <c r="E74" s="834"/>
      <c r="F74" s="480"/>
      <c r="G74" s="834"/>
      <c r="H74" s="601"/>
      <c r="I74" s="823"/>
      <c r="J74" s="495"/>
      <c r="K74" s="498"/>
      <c r="L74" s="453"/>
      <c r="M74" s="480"/>
      <c r="N74" s="834"/>
      <c r="O74" s="462"/>
      <c r="P74" s="268" t="s">
        <v>228</v>
      </c>
      <c r="Q74" s="267" t="s">
        <v>98</v>
      </c>
      <c r="R74" s="267">
        <f>+IFERROR(VLOOKUP(Q74,[4]DATOS!$E$2:$F$17,2,FALSE),"")</f>
        <v>15</v>
      </c>
      <c r="S74" s="546"/>
      <c r="T74" s="546"/>
      <c r="U74" s="546"/>
      <c r="V74" s="546"/>
      <c r="W74" s="546"/>
      <c r="X74" s="474"/>
      <c r="Y74" s="453"/>
      <c r="Z74" s="920"/>
      <c r="AA74" s="453"/>
      <c r="AB74" s="505"/>
      <c r="AC74" s="505"/>
      <c r="AD74" s="505"/>
      <c r="AE74" s="453"/>
      <c r="AF74" s="453"/>
      <c r="AG74" s="453"/>
      <c r="AH74" s="453"/>
      <c r="AI74" s="821"/>
      <c r="AJ74" s="596"/>
      <c r="AK74" s="920"/>
      <c r="AL74" s="920"/>
      <c r="AM74" s="453"/>
      <c r="AN74" s="480"/>
    </row>
    <row r="75" spans="1:40">
      <c r="A75" s="625"/>
      <c r="B75" s="965"/>
      <c r="C75" s="1079"/>
      <c r="D75" s="480"/>
      <c r="E75" s="834"/>
      <c r="F75" s="480"/>
      <c r="G75" s="834"/>
      <c r="H75" s="600" t="s">
        <v>227</v>
      </c>
      <c r="I75" s="945" t="s">
        <v>68</v>
      </c>
      <c r="J75" s="495"/>
      <c r="K75" s="498"/>
      <c r="L75" s="453"/>
      <c r="M75" s="480"/>
      <c r="N75" s="835"/>
      <c r="O75" s="462"/>
      <c r="P75" s="268" t="s">
        <v>226</v>
      </c>
      <c r="Q75" s="101" t="s">
        <v>87</v>
      </c>
      <c r="R75" s="267">
        <f>+IFERROR(VLOOKUP(Q75,[4]DATOS!$E$2:$F$17,2,FALSE),"")</f>
        <v>10</v>
      </c>
      <c r="S75" s="546"/>
      <c r="T75" s="546"/>
      <c r="U75" s="546"/>
      <c r="V75" s="546"/>
      <c r="W75" s="546"/>
      <c r="X75" s="474"/>
      <c r="Y75" s="453"/>
      <c r="Z75" s="920"/>
      <c r="AA75" s="453"/>
      <c r="AB75" s="505"/>
      <c r="AC75" s="505"/>
      <c r="AD75" s="505"/>
      <c r="AE75" s="453"/>
      <c r="AF75" s="453"/>
      <c r="AG75" s="453"/>
      <c r="AH75" s="453"/>
      <c r="AI75" s="821"/>
      <c r="AJ75" s="597"/>
      <c r="AK75" s="921"/>
      <c r="AL75" s="921"/>
      <c r="AM75" s="454"/>
      <c r="AN75" s="480"/>
    </row>
    <row r="76" spans="1:40" ht="15" customHeight="1" thickBot="1">
      <c r="A76" s="625"/>
      <c r="B76" s="965"/>
      <c r="C76" s="1079"/>
      <c r="D76" s="480"/>
      <c r="E76" s="834"/>
      <c r="F76" s="480"/>
      <c r="G76" s="834"/>
      <c r="H76" s="601"/>
      <c r="I76" s="823"/>
      <c r="J76" s="495"/>
      <c r="K76" s="498"/>
      <c r="L76" s="453"/>
      <c r="M76" s="480"/>
      <c r="N76" s="833"/>
      <c r="O76" s="462"/>
      <c r="P76" s="473"/>
      <c r="Q76" s="473"/>
      <c r="R76" s="473"/>
      <c r="S76" s="546"/>
      <c r="T76" s="546"/>
      <c r="U76" s="546"/>
      <c r="V76" s="546"/>
      <c r="W76" s="546"/>
      <c r="X76" s="474"/>
      <c r="Y76" s="453"/>
      <c r="Z76" s="920"/>
      <c r="AA76" s="453"/>
      <c r="AB76" s="505"/>
      <c r="AC76" s="505"/>
      <c r="AD76" s="505"/>
      <c r="AE76" s="453"/>
      <c r="AF76" s="453"/>
      <c r="AG76" s="453"/>
      <c r="AH76" s="453"/>
      <c r="AI76" s="821"/>
      <c r="AJ76" s="954" t="s">
        <v>619</v>
      </c>
      <c r="AK76" s="461" t="s">
        <v>297</v>
      </c>
      <c r="AL76" s="461" t="s">
        <v>296</v>
      </c>
      <c r="AM76" s="461" t="s">
        <v>448</v>
      </c>
      <c r="AN76" s="480"/>
    </row>
    <row r="77" spans="1:40">
      <c r="A77" s="625"/>
      <c r="B77" s="965"/>
      <c r="C77" s="1079"/>
      <c r="D77" s="480"/>
      <c r="E77" s="834"/>
      <c r="F77" s="480"/>
      <c r="G77" s="834"/>
      <c r="H77" s="600" t="s">
        <v>225</v>
      </c>
      <c r="I77" s="945" t="s">
        <v>68</v>
      </c>
      <c r="J77" s="495"/>
      <c r="K77" s="498"/>
      <c r="L77" s="453"/>
      <c r="M77" s="480"/>
      <c r="N77" s="834"/>
      <c r="O77" s="462"/>
      <c r="P77" s="474"/>
      <c r="Q77" s="474"/>
      <c r="R77" s="474"/>
      <c r="S77" s="546"/>
      <c r="T77" s="546"/>
      <c r="U77" s="546"/>
      <c r="V77" s="546"/>
      <c r="W77" s="546"/>
      <c r="X77" s="474"/>
      <c r="Y77" s="453"/>
      <c r="Z77" s="920"/>
      <c r="AA77" s="453"/>
      <c r="AB77" s="505"/>
      <c r="AC77" s="505"/>
      <c r="AD77" s="505"/>
      <c r="AE77" s="453"/>
      <c r="AF77" s="453"/>
      <c r="AG77" s="453"/>
      <c r="AH77" s="453"/>
      <c r="AI77" s="821"/>
      <c r="AJ77" s="955"/>
      <c r="AK77" s="462"/>
      <c r="AL77" s="462"/>
      <c r="AM77" s="462"/>
      <c r="AN77" s="480"/>
    </row>
    <row r="78" spans="1:40" ht="16" thickBot="1">
      <c r="A78" s="625"/>
      <c r="B78" s="965"/>
      <c r="C78" s="1079"/>
      <c r="D78" s="480"/>
      <c r="E78" s="834"/>
      <c r="F78" s="480"/>
      <c r="G78" s="834"/>
      <c r="H78" s="601"/>
      <c r="I78" s="823"/>
      <c r="J78" s="495"/>
      <c r="K78" s="498"/>
      <c r="L78" s="453"/>
      <c r="M78" s="480"/>
      <c r="N78" s="834"/>
      <c r="O78" s="462"/>
      <c r="P78" s="474"/>
      <c r="Q78" s="474"/>
      <c r="R78" s="474"/>
      <c r="S78" s="546"/>
      <c r="T78" s="546"/>
      <c r="U78" s="546"/>
      <c r="V78" s="546"/>
      <c r="W78" s="546"/>
      <c r="X78" s="474"/>
      <c r="Y78" s="453"/>
      <c r="Z78" s="920"/>
      <c r="AA78" s="453"/>
      <c r="AB78" s="505"/>
      <c r="AC78" s="505"/>
      <c r="AD78" s="505"/>
      <c r="AE78" s="453"/>
      <c r="AF78" s="453"/>
      <c r="AG78" s="453"/>
      <c r="AH78" s="453"/>
      <c r="AI78" s="821"/>
      <c r="AJ78" s="955"/>
      <c r="AK78" s="462"/>
      <c r="AL78" s="462"/>
      <c r="AM78" s="462"/>
      <c r="AN78" s="480"/>
    </row>
    <row r="79" spans="1:40">
      <c r="A79" s="625"/>
      <c r="B79" s="965"/>
      <c r="C79" s="1079"/>
      <c r="D79" s="480"/>
      <c r="E79" s="834"/>
      <c r="F79" s="480"/>
      <c r="G79" s="834"/>
      <c r="H79" s="600" t="s">
        <v>224</v>
      </c>
      <c r="I79" s="945" t="s">
        <v>586</v>
      </c>
      <c r="J79" s="495"/>
      <c r="K79" s="498"/>
      <c r="L79" s="453"/>
      <c r="M79" s="480"/>
      <c r="N79" s="834"/>
      <c r="O79" s="462"/>
      <c r="P79" s="474"/>
      <c r="Q79" s="474"/>
      <c r="R79" s="474"/>
      <c r="S79" s="546"/>
      <c r="T79" s="546"/>
      <c r="U79" s="546"/>
      <c r="V79" s="546"/>
      <c r="W79" s="546"/>
      <c r="X79" s="474"/>
      <c r="Y79" s="453"/>
      <c r="Z79" s="920"/>
      <c r="AA79" s="453"/>
      <c r="AB79" s="505"/>
      <c r="AC79" s="505"/>
      <c r="AD79" s="505"/>
      <c r="AE79" s="453"/>
      <c r="AF79" s="453"/>
      <c r="AG79" s="453"/>
      <c r="AH79" s="453"/>
      <c r="AI79" s="821"/>
      <c r="AJ79" s="955"/>
      <c r="AK79" s="462"/>
      <c r="AL79" s="462"/>
      <c r="AM79" s="462"/>
      <c r="AN79" s="480"/>
    </row>
    <row r="80" spans="1:40" ht="16" thickBot="1">
      <c r="A80" s="625"/>
      <c r="B80" s="965"/>
      <c r="C80" s="1079"/>
      <c r="D80" s="480"/>
      <c r="E80" s="834"/>
      <c r="F80" s="480"/>
      <c r="G80" s="834"/>
      <c r="H80" s="601"/>
      <c r="I80" s="823"/>
      <c r="J80" s="495"/>
      <c r="K80" s="498"/>
      <c r="L80" s="453"/>
      <c r="M80" s="480"/>
      <c r="N80" s="834"/>
      <c r="O80" s="462"/>
      <c r="P80" s="474"/>
      <c r="Q80" s="474"/>
      <c r="R80" s="474"/>
      <c r="S80" s="546"/>
      <c r="T80" s="546"/>
      <c r="U80" s="546"/>
      <c r="V80" s="546"/>
      <c r="W80" s="546"/>
      <c r="X80" s="474"/>
      <c r="Y80" s="453"/>
      <c r="Z80" s="920"/>
      <c r="AA80" s="453"/>
      <c r="AB80" s="505"/>
      <c r="AC80" s="505"/>
      <c r="AD80" s="505"/>
      <c r="AE80" s="453"/>
      <c r="AF80" s="453"/>
      <c r="AG80" s="453"/>
      <c r="AH80" s="453"/>
      <c r="AI80" s="821"/>
      <c r="AJ80" s="955"/>
      <c r="AK80" s="462"/>
      <c r="AL80" s="462"/>
      <c r="AM80" s="462"/>
      <c r="AN80" s="480"/>
    </row>
    <row r="81" spans="1:57">
      <c r="A81" s="625"/>
      <c r="B81" s="965"/>
      <c r="C81" s="1079"/>
      <c r="D81" s="480"/>
      <c r="E81" s="834"/>
      <c r="F81" s="480"/>
      <c r="G81" s="834"/>
      <c r="H81" s="600" t="s">
        <v>223</v>
      </c>
      <c r="I81" s="945" t="s">
        <v>68</v>
      </c>
      <c r="J81" s="495"/>
      <c r="K81" s="498"/>
      <c r="L81" s="453"/>
      <c r="M81" s="480"/>
      <c r="N81" s="834"/>
      <c r="O81" s="462"/>
      <c r="P81" s="474"/>
      <c r="Q81" s="474"/>
      <c r="R81" s="474"/>
      <c r="S81" s="546"/>
      <c r="T81" s="546"/>
      <c r="U81" s="546"/>
      <c r="V81" s="546"/>
      <c r="W81" s="546"/>
      <c r="X81" s="474"/>
      <c r="Y81" s="453"/>
      <c r="Z81" s="920"/>
      <c r="AA81" s="453"/>
      <c r="AB81" s="505"/>
      <c r="AC81" s="505"/>
      <c r="AD81" s="505"/>
      <c r="AE81" s="453"/>
      <c r="AF81" s="453"/>
      <c r="AG81" s="453"/>
      <c r="AH81" s="453"/>
      <c r="AI81" s="821"/>
      <c r="AJ81" s="955"/>
      <c r="AK81" s="462"/>
      <c r="AL81" s="462"/>
      <c r="AM81" s="462"/>
      <c r="AN81" s="480"/>
    </row>
    <row r="82" spans="1:57" ht="16" thickBot="1">
      <c r="A82" s="625"/>
      <c r="B82" s="965"/>
      <c r="C82" s="1079"/>
      <c r="D82" s="480"/>
      <c r="E82" s="834"/>
      <c r="F82" s="480"/>
      <c r="G82" s="834"/>
      <c r="H82" s="601"/>
      <c r="I82" s="823"/>
      <c r="J82" s="495"/>
      <c r="K82" s="498"/>
      <c r="L82" s="453"/>
      <c r="M82" s="480"/>
      <c r="N82" s="834"/>
      <c r="O82" s="462"/>
      <c r="P82" s="474"/>
      <c r="Q82" s="474"/>
      <c r="R82" s="474"/>
      <c r="S82" s="546"/>
      <c r="T82" s="546"/>
      <c r="U82" s="546"/>
      <c r="V82" s="546"/>
      <c r="W82" s="546"/>
      <c r="X82" s="474"/>
      <c r="Y82" s="453"/>
      <c r="Z82" s="920"/>
      <c r="AA82" s="453"/>
      <c r="AB82" s="505"/>
      <c r="AC82" s="505"/>
      <c r="AD82" s="505"/>
      <c r="AE82" s="453"/>
      <c r="AF82" s="453"/>
      <c r="AG82" s="453"/>
      <c r="AH82" s="453"/>
      <c r="AI82" s="821"/>
      <c r="AJ82" s="955"/>
      <c r="AK82" s="462"/>
      <c r="AL82" s="462"/>
      <c r="AM82" s="462"/>
      <c r="AN82" s="480"/>
    </row>
    <row r="83" spans="1:57">
      <c r="A83" s="625"/>
      <c r="B83" s="965"/>
      <c r="C83" s="1079"/>
      <c r="D83" s="480"/>
      <c r="E83" s="834"/>
      <c r="F83" s="480"/>
      <c r="G83" s="834"/>
      <c r="H83" s="600" t="s">
        <v>222</v>
      </c>
      <c r="I83" s="945" t="s">
        <v>586</v>
      </c>
      <c r="J83" s="495"/>
      <c r="K83" s="498"/>
      <c r="L83" s="453"/>
      <c r="M83" s="480"/>
      <c r="N83" s="834"/>
      <c r="O83" s="462"/>
      <c r="P83" s="474"/>
      <c r="Q83" s="474"/>
      <c r="R83" s="474"/>
      <c r="S83" s="546"/>
      <c r="T83" s="546"/>
      <c r="U83" s="546"/>
      <c r="V83" s="546"/>
      <c r="W83" s="546"/>
      <c r="X83" s="474"/>
      <c r="Y83" s="453"/>
      <c r="Z83" s="920"/>
      <c r="AA83" s="453"/>
      <c r="AB83" s="505"/>
      <c r="AC83" s="505"/>
      <c r="AD83" s="505"/>
      <c r="AE83" s="453"/>
      <c r="AF83" s="453"/>
      <c r="AG83" s="453"/>
      <c r="AH83" s="453"/>
      <c r="AI83" s="821"/>
      <c r="AJ83" s="955"/>
      <c r="AK83" s="462"/>
      <c r="AL83" s="462"/>
      <c r="AM83" s="462"/>
      <c r="AN83" s="480"/>
    </row>
    <row r="84" spans="1:57" ht="16" thickBot="1">
      <c r="A84" s="625"/>
      <c r="B84" s="965"/>
      <c r="C84" s="1079"/>
      <c r="D84" s="480"/>
      <c r="E84" s="834"/>
      <c r="F84" s="480"/>
      <c r="G84" s="834"/>
      <c r="H84" s="601"/>
      <c r="I84" s="823"/>
      <c r="J84" s="495"/>
      <c r="K84" s="498"/>
      <c r="L84" s="453"/>
      <c r="M84" s="480"/>
      <c r="N84" s="834"/>
      <c r="O84" s="462"/>
      <c r="P84" s="474"/>
      <c r="Q84" s="474"/>
      <c r="R84" s="474"/>
      <c r="S84" s="546"/>
      <c r="T84" s="546"/>
      <c r="U84" s="546"/>
      <c r="V84" s="546"/>
      <c r="W84" s="546"/>
      <c r="X84" s="474"/>
      <c r="Y84" s="453"/>
      <c r="Z84" s="920"/>
      <c r="AA84" s="453"/>
      <c r="AB84" s="505"/>
      <c r="AC84" s="505"/>
      <c r="AD84" s="505"/>
      <c r="AE84" s="453"/>
      <c r="AF84" s="453"/>
      <c r="AG84" s="453"/>
      <c r="AH84" s="453"/>
      <c r="AI84" s="821"/>
      <c r="AJ84" s="955"/>
      <c r="AK84" s="462"/>
      <c r="AL84" s="462"/>
      <c r="AM84" s="462"/>
      <c r="AN84" s="480"/>
    </row>
    <row r="85" spans="1:57">
      <c r="A85" s="625"/>
      <c r="B85" s="965"/>
      <c r="C85" s="1079"/>
      <c r="D85" s="480"/>
      <c r="E85" s="834"/>
      <c r="F85" s="480"/>
      <c r="G85" s="834"/>
      <c r="H85" s="622" t="s">
        <v>221</v>
      </c>
      <c r="I85" s="945" t="s">
        <v>586</v>
      </c>
      <c r="J85" s="495"/>
      <c r="K85" s="498"/>
      <c r="L85" s="453"/>
      <c r="M85" s="480"/>
      <c r="N85" s="834"/>
      <c r="O85" s="462"/>
      <c r="P85" s="474"/>
      <c r="Q85" s="474"/>
      <c r="R85" s="474"/>
      <c r="S85" s="546"/>
      <c r="T85" s="546"/>
      <c r="U85" s="546"/>
      <c r="V85" s="546"/>
      <c r="W85" s="546"/>
      <c r="X85" s="474"/>
      <c r="Y85" s="453"/>
      <c r="Z85" s="920"/>
      <c r="AA85" s="453"/>
      <c r="AB85" s="505"/>
      <c r="AC85" s="505"/>
      <c r="AD85" s="505"/>
      <c r="AE85" s="453"/>
      <c r="AF85" s="453"/>
      <c r="AG85" s="453"/>
      <c r="AH85" s="453"/>
      <c r="AI85" s="821"/>
      <c r="AJ85" s="955"/>
      <c r="AK85" s="462"/>
      <c r="AL85" s="462"/>
      <c r="AM85" s="462"/>
      <c r="AN85" s="480"/>
    </row>
    <row r="86" spans="1:57" ht="16" thickBot="1">
      <c r="A86" s="626"/>
      <c r="B86" s="966"/>
      <c r="C86" s="1080"/>
      <c r="D86" s="979"/>
      <c r="E86" s="944"/>
      <c r="F86" s="979"/>
      <c r="G86" s="944"/>
      <c r="H86" s="623"/>
      <c r="I86" s="823"/>
      <c r="J86" s="603"/>
      <c r="K86" s="605"/>
      <c r="L86" s="500"/>
      <c r="M86" s="979"/>
      <c r="N86" s="944"/>
      <c r="O86" s="823"/>
      <c r="P86" s="981"/>
      <c r="Q86" s="981"/>
      <c r="R86" s="981"/>
      <c r="S86" s="589"/>
      <c r="T86" s="589"/>
      <c r="U86" s="589"/>
      <c r="V86" s="589"/>
      <c r="W86" s="589"/>
      <c r="X86" s="981"/>
      <c r="Y86" s="500"/>
      <c r="Z86" s="1077"/>
      <c r="AA86" s="500"/>
      <c r="AB86" s="506"/>
      <c r="AC86" s="506"/>
      <c r="AD86" s="506"/>
      <c r="AE86" s="500"/>
      <c r="AF86" s="500"/>
      <c r="AG86" s="500"/>
      <c r="AH86" s="500"/>
      <c r="AI86" s="822"/>
      <c r="AJ86" s="1031"/>
      <c r="AK86" s="823"/>
      <c r="AL86" s="823"/>
      <c r="AM86" s="823"/>
      <c r="AN86" s="979"/>
    </row>
    <row r="87" spans="1:57" ht="46.5" customHeight="1" thickBot="1">
      <c r="A87" s="704">
        <v>4</v>
      </c>
      <c r="B87" s="964" t="s">
        <v>566</v>
      </c>
      <c r="C87" s="1078" t="s">
        <v>620</v>
      </c>
      <c r="D87" s="978" t="s">
        <v>32</v>
      </c>
      <c r="E87" s="945" t="s">
        <v>446</v>
      </c>
      <c r="F87" s="967" t="s">
        <v>445</v>
      </c>
      <c r="G87" s="943" t="s">
        <v>37</v>
      </c>
      <c r="H87" s="84" t="s">
        <v>252</v>
      </c>
      <c r="I87" s="273" t="s">
        <v>68</v>
      </c>
      <c r="J87" s="602">
        <v>15</v>
      </c>
      <c r="K87" s="604" t="str">
        <f>+IF(AND(J87&lt;6,J87&gt;0),"Moderado",IF(AND(J87&lt;12,J87&gt;5),"Mayor",IF(AND(J87&lt;20,J87&gt;11),"Catastrófico","Responda las Preguntas de Impacto")))</f>
        <v>Catastrófico</v>
      </c>
      <c r="L87" s="45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948"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942" t="s">
        <v>621</v>
      </c>
      <c r="O87" s="956" t="s">
        <v>65</v>
      </c>
      <c r="P87" s="101" t="s">
        <v>237</v>
      </c>
      <c r="Q87" s="267" t="s">
        <v>76</v>
      </c>
      <c r="R87" s="267">
        <f>+IFERROR(VLOOKUP(Q87,[4]DATOS!$E$2:$F$17,2,FALSE),"")</f>
        <v>15</v>
      </c>
      <c r="S87" s="646">
        <f>SUM(R87:R94)</f>
        <v>100</v>
      </c>
      <c r="T87" s="310" t="str">
        <f>+IF(AND(S87&lt;=100,S87&gt;=96),"Fuerte",IF(AND(S87&lt;=95,S87&gt;=86),"Moderado",IF(AND(S87&lt;=85,J87&gt;=0),"Débil"," ")))</f>
        <v>Fuerte</v>
      </c>
      <c r="U87" s="310" t="s">
        <v>90</v>
      </c>
      <c r="V87" s="31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10">
        <f>IF(V87="Fuerte",100,IF(V87="Moderado",50,IF(V87="Débil",0)))</f>
        <v>100</v>
      </c>
      <c r="X87" s="473">
        <f>AVERAGE(W87:W112)</f>
        <v>100</v>
      </c>
      <c r="Y87" s="447" t="s">
        <v>440</v>
      </c>
      <c r="Z87" s="448" t="s">
        <v>598</v>
      </c>
      <c r="AA87" s="816" t="s">
        <v>444</v>
      </c>
      <c r="AB87" s="710" t="str">
        <f>+IF(X87=100,"Fuerte",IF(AND(X87&lt;=99,X87&gt;=50),"Moderado",IF(X87&lt;50,"Débil"," ")))</f>
        <v>Fuerte</v>
      </c>
      <c r="AC87" s="504" t="s">
        <v>95</v>
      </c>
      <c r="AD87" s="504" t="s">
        <v>97</v>
      </c>
      <c r="AE87" s="711"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52"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52" t="str">
        <f>K87</f>
        <v>Catastrófico</v>
      </c>
      <c r="AH87" s="45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948"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788" t="s">
        <v>624</v>
      </c>
      <c r="AK87" s="949">
        <v>43831</v>
      </c>
      <c r="AL87" s="952">
        <v>44196</v>
      </c>
      <c r="AM87" s="953"/>
      <c r="AN87" s="479" t="s">
        <v>626</v>
      </c>
      <c r="AO87" s="584"/>
      <c r="AP87" s="545"/>
      <c r="AQ87" s="545"/>
      <c r="AR87" s="545"/>
      <c r="AS87" s="545"/>
      <c r="AT87" s="545"/>
      <c r="AU87" s="545"/>
      <c r="AV87" s="545"/>
      <c r="AW87" s="545"/>
      <c r="AX87" s="545"/>
      <c r="AY87" s="545"/>
      <c r="AZ87" s="548"/>
      <c r="BA87" s="551"/>
      <c r="BB87" s="578"/>
      <c r="BC87" s="578"/>
      <c r="BD87" s="578"/>
      <c r="BE87" s="581"/>
    </row>
    <row r="88" spans="1:57" ht="30" customHeight="1" thickBot="1">
      <c r="A88" s="705"/>
      <c r="B88" s="965"/>
      <c r="C88" s="1079"/>
      <c r="D88" s="480"/>
      <c r="E88" s="462"/>
      <c r="F88" s="451"/>
      <c r="G88" s="834"/>
      <c r="H88" s="79" t="s">
        <v>245</v>
      </c>
      <c r="I88" s="273" t="s">
        <v>68</v>
      </c>
      <c r="J88" s="495"/>
      <c r="K88" s="498"/>
      <c r="L88" s="453"/>
      <c r="M88" s="821"/>
      <c r="N88" s="446"/>
      <c r="O88" s="447"/>
      <c r="P88" s="101" t="s">
        <v>235</v>
      </c>
      <c r="Q88" s="267" t="s">
        <v>78</v>
      </c>
      <c r="R88" s="267">
        <f>+IFERROR(VLOOKUP(Q88,[4]DATOS!$E$2:$F$17,2,FALSE),"")</f>
        <v>15</v>
      </c>
      <c r="S88" s="647"/>
      <c r="T88" s="310"/>
      <c r="U88" s="310"/>
      <c r="V88" s="310"/>
      <c r="W88" s="310"/>
      <c r="X88" s="474"/>
      <c r="Y88" s="447"/>
      <c r="Z88" s="448"/>
      <c r="AA88" s="816"/>
      <c r="AB88" s="643"/>
      <c r="AC88" s="505"/>
      <c r="AD88" s="505"/>
      <c r="AE88" s="712"/>
      <c r="AF88" s="453"/>
      <c r="AG88" s="453"/>
      <c r="AH88" s="453"/>
      <c r="AI88" s="821"/>
      <c r="AJ88" s="788"/>
      <c r="AK88" s="950"/>
      <c r="AL88" s="950"/>
      <c r="AM88" s="878"/>
      <c r="AN88" s="480"/>
      <c r="AO88" s="585"/>
      <c r="AP88" s="546"/>
      <c r="AQ88" s="546"/>
      <c r="AR88" s="546"/>
      <c r="AS88" s="546"/>
      <c r="AT88" s="546"/>
      <c r="AU88" s="546"/>
      <c r="AV88" s="546"/>
      <c r="AW88" s="546"/>
      <c r="AX88" s="546"/>
      <c r="AY88" s="546"/>
      <c r="AZ88" s="549"/>
      <c r="BA88" s="552"/>
      <c r="BB88" s="579"/>
      <c r="BC88" s="579"/>
      <c r="BD88" s="579"/>
      <c r="BE88" s="582"/>
    </row>
    <row r="89" spans="1:57" ht="30" customHeight="1" thickBot="1">
      <c r="A89" s="705"/>
      <c r="B89" s="965"/>
      <c r="C89" s="1079"/>
      <c r="D89" s="480"/>
      <c r="E89" s="462"/>
      <c r="F89" s="451"/>
      <c r="G89" s="834"/>
      <c r="H89" s="79" t="s">
        <v>244</v>
      </c>
      <c r="I89" s="273" t="s">
        <v>68</v>
      </c>
      <c r="J89" s="495"/>
      <c r="K89" s="498"/>
      <c r="L89" s="453"/>
      <c r="M89" s="821"/>
      <c r="N89" s="446"/>
      <c r="O89" s="447"/>
      <c r="P89" s="101" t="s">
        <v>233</v>
      </c>
      <c r="Q89" s="267" t="s">
        <v>80</v>
      </c>
      <c r="R89" s="267">
        <f>+IFERROR(VLOOKUP(Q89,[4]DATOS!$E$2:$F$17,2,FALSE),"")</f>
        <v>15</v>
      </c>
      <c r="S89" s="647"/>
      <c r="T89" s="310"/>
      <c r="U89" s="310"/>
      <c r="V89" s="310"/>
      <c r="W89" s="310"/>
      <c r="X89" s="474"/>
      <c r="Y89" s="447"/>
      <c r="Z89" s="448"/>
      <c r="AA89" s="816"/>
      <c r="AB89" s="643"/>
      <c r="AC89" s="505"/>
      <c r="AD89" s="505"/>
      <c r="AE89" s="712"/>
      <c r="AF89" s="453"/>
      <c r="AG89" s="453"/>
      <c r="AH89" s="453"/>
      <c r="AI89" s="821"/>
      <c r="AJ89" s="788"/>
      <c r="AK89" s="950"/>
      <c r="AL89" s="950"/>
      <c r="AM89" s="878"/>
      <c r="AN89" s="480"/>
      <c r="AO89" s="585"/>
      <c r="AP89" s="546"/>
      <c r="AQ89" s="546"/>
      <c r="AR89" s="546"/>
      <c r="AS89" s="546"/>
      <c r="AT89" s="546"/>
      <c r="AU89" s="546"/>
      <c r="AV89" s="546"/>
      <c r="AW89" s="546"/>
      <c r="AX89" s="546"/>
      <c r="AY89" s="546"/>
      <c r="AZ89" s="549"/>
      <c r="BA89" s="552"/>
      <c r="BB89" s="579"/>
      <c r="BC89" s="579"/>
      <c r="BD89" s="579"/>
      <c r="BE89" s="582"/>
    </row>
    <row r="90" spans="1:57" ht="30" customHeight="1" thickBot="1">
      <c r="A90" s="705"/>
      <c r="B90" s="965"/>
      <c r="C90" s="1079"/>
      <c r="D90" s="480"/>
      <c r="E90" s="462"/>
      <c r="F90" s="451"/>
      <c r="G90" s="834"/>
      <c r="H90" s="79" t="s">
        <v>243</v>
      </c>
      <c r="I90" s="273" t="s">
        <v>68</v>
      </c>
      <c r="J90" s="495"/>
      <c r="K90" s="498"/>
      <c r="L90" s="453"/>
      <c r="M90" s="821"/>
      <c r="N90" s="446"/>
      <c r="O90" s="447"/>
      <c r="P90" s="101" t="s">
        <v>231</v>
      </c>
      <c r="Q90" s="267" t="s">
        <v>82</v>
      </c>
      <c r="R90" s="267">
        <f>+IFERROR(VLOOKUP(Q90,[4]DATOS!$E$2:$F$17,2,FALSE),"")</f>
        <v>15</v>
      </c>
      <c r="S90" s="647"/>
      <c r="T90" s="310"/>
      <c r="U90" s="310"/>
      <c r="V90" s="310"/>
      <c r="W90" s="310"/>
      <c r="X90" s="474"/>
      <c r="Y90" s="447"/>
      <c r="Z90" s="448"/>
      <c r="AA90" s="816"/>
      <c r="AB90" s="643"/>
      <c r="AC90" s="505"/>
      <c r="AD90" s="505"/>
      <c r="AE90" s="712"/>
      <c r="AF90" s="453"/>
      <c r="AG90" s="453"/>
      <c r="AH90" s="453"/>
      <c r="AI90" s="821"/>
      <c r="AJ90" s="788"/>
      <c r="AK90" s="950"/>
      <c r="AL90" s="950"/>
      <c r="AM90" s="878"/>
      <c r="AN90" s="480"/>
      <c r="AO90" s="585"/>
      <c r="AP90" s="546"/>
      <c r="AQ90" s="546"/>
      <c r="AR90" s="546"/>
      <c r="AS90" s="546"/>
      <c r="AT90" s="546"/>
      <c r="AU90" s="546"/>
      <c r="AV90" s="546"/>
      <c r="AW90" s="546"/>
      <c r="AX90" s="546"/>
      <c r="AY90" s="546"/>
      <c r="AZ90" s="549"/>
      <c r="BA90" s="552"/>
      <c r="BB90" s="579"/>
      <c r="BC90" s="579"/>
      <c r="BD90" s="579"/>
      <c r="BE90" s="582"/>
    </row>
    <row r="91" spans="1:57" ht="30" customHeight="1" thickBot="1">
      <c r="A91" s="705"/>
      <c r="B91" s="965"/>
      <c r="C91" s="1079"/>
      <c r="D91" s="480"/>
      <c r="E91" s="462"/>
      <c r="F91" s="451"/>
      <c r="G91" s="834"/>
      <c r="H91" s="79" t="s">
        <v>242</v>
      </c>
      <c r="I91" s="273" t="s">
        <v>68</v>
      </c>
      <c r="J91" s="495"/>
      <c r="K91" s="498"/>
      <c r="L91" s="453"/>
      <c r="M91" s="821"/>
      <c r="N91" s="446"/>
      <c r="O91" s="447"/>
      <c r="P91" s="101" t="s">
        <v>229</v>
      </c>
      <c r="Q91" s="267" t="s">
        <v>85</v>
      </c>
      <c r="R91" s="267">
        <f>+IFERROR(VLOOKUP(Q91,[4]DATOS!$E$2:$F$17,2,FALSE),"")</f>
        <v>15</v>
      </c>
      <c r="S91" s="647"/>
      <c r="T91" s="310"/>
      <c r="U91" s="310"/>
      <c r="V91" s="310"/>
      <c r="W91" s="310"/>
      <c r="X91" s="474"/>
      <c r="Y91" s="447"/>
      <c r="Z91" s="448"/>
      <c r="AA91" s="816"/>
      <c r="AB91" s="643"/>
      <c r="AC91" s="505"/>
      <c r="AD91" s="505"/>
      <c r="AE91" s="712"/>
      <c r="AF91" s="453"/>
      <c r="AG91" s="453"/>
      <c r="AH91" s="453"/>
      <c r="AI91" s="821"/>
      <c r="AJ91" s="788"/>
      <c r="AK91" s="950"/>
      <c r="AL91" s="950"/>
      <c r="AM91" s="878"/>
      <c r="AN91" s="480"/>
      <c r="AO91" s="585"/>
      <c r="AP91" s="546"/>
      <c r="AQ91" s="546"/>
      <c r="AR91" s="546"/>
      <c r="AS91" s="546"/>
      <c r="AT91" s="546"/>
      <c r="AU91" s="546"/>
      <c r="AV91" s="546"/>
      <c r="AW91" s="546"/>
      <c r="AX91" s="546"/>
      <c r="AY91" s="546"/>
      <c r="AZ91" s="549"/>
      <c r="BA91" s="552"/>
      <c r="BB91" s="579"/>
      <c r="BC91" s="579"/>
      <c r="BD91" s="579"/>
      <c r="BE91" s="582"/>
    </row>
    <row r="92" spans="1:57" ht="30" customHeight="1" thickBot="1">
      <c r="A92" s="705"/>
      <c r="B92" s="965"/>
      <c r="C92" s="1079"/>
      <c r="D92" s="480"/>
      <c r="E92" s="462"/>
      <c r="F92" s="451"/>
      <c r="G92" s="834"/>
      <c r="H92" s="79" t="s">
        <v>241</v>
      </c>
      <c r="I92" s="273" t="s">
        <v>68</v>
      </c>
      <c r="J92" s="495"/>
      <c r="K92" s="498"/>
      <c r="L92" s="453"/>
      <c r="M92" s="821"/>
      <c r="N92" s="446"/>
      <c r="O92" s="447"/>
      <c r="P92" s="270" t="s">
        <v>228</v>
      </c>
      <c r="Q92" s="267" t="s">
        <v>98</v>
      </c>
      <c r="R92" s="267">
        <f>+IFERROR(VLOOKUP(Q92,[4]DATOS!$E$2:$F$17,2,FALSE),"")</f>
        <v>15</v>
      </c>
      <c r="S92" s="647"/>
      <c r="T92" s="310"/>
      <c r="U92" s="310"/>
      <c r="V92" s="310"/>
      <c r="W92" s="310"/>
      <c r="X92" s="474"/>
      <c r="Y92" s="447"/>
      <c r="Z92" s="448"/>
      <c r="AA92" s="816"/>
      <c r="AB92" s="643"/>
      <c r="AC92" s="505"/>
      <c r="AD92" s="505"/>
      <c r="AE92" s="712"/>
      <c r="AF92" s="453"/>
      <c r="AG92" s="453"/>
      <c r="AH92" s="453"/>
      <c r="AI92" s="821"/>
      <c r="AJ92" s="788"/>
      <c r="AK92" s="950"/>
      <c r="AL92" s="950"/>
      <c r="AM92" s="878"/>
      <c r="AN92" s="480"/>
      <c r="AO92" s="585"/>
      <c r="AP92" s="546"/>
      <c r="AQ92" s="546"/>
      <c r="AR92" s="546"/>
      <c r="AS92" s="546"/>
      <c r="AT92" s="546"/>
      <c r="AU92" s="546"/>
      <c r="AV92" s="546"/>
      <c r="AW92" s="546"/>
      <c r="AX92" s="546"/>
      <c r="AY92" s="546"/>
      <c r="AZ92" s="549"/>
      <c r="BA92" s="552"/>
      <c r="BB92" s="579"/>
      <c r="BC92" s="579"/>
      <c r="BD92" s="579"/>
      <c r="BE92" s="582"/>
    </row>
    <row r="93" spans="1:57" ht="60" customHeight="1" thickBot="1">
      <c r="A93" s="705"/>
      <c r="B93" s="965"/>
      <c r="C93" s="1079"/>
      <c r="D93" s="480"/>
      <c r="E93" s="462"/>
      <c r="F93" s="451"/>
      <c r="G93" s="834"/>
      <c r="H93" s="79" t="s">
        <v>240</v>
      </c>
      <c r="I93" s="273" t="s">
        <v>68</v>
      </c>
      <c r="J93" s="495"/>
      <c r="K93" s="498"/>
      <c r="L93" s="453"/>
      <c r="M93" s="821"/>
      <c r="N93" s="446"/>
      <c r="O93" s="447"/>
      <c r="P93" s="101" t="s">
        <v>226</v>
      </c>
      <c r="Q93" s="101" t="s">
        <v>87</v>
      </c>
      <c r="R93" s="101">
        <f>+IFERROR(VLOOKUP(Q93,[4]DATOS!$E$2:$F$17,2,FALSE),"")</f>
        <v>10</v>
      </c>
      <c r="S93" s="647"/>
      <c r="T93" s="310"/>
      <c r="U93" s="310"/>
      <c r="V93" s="310"/>
      <c r="W93" s="310"/>
      <c r="X93" s="474"/>
      <c r="Y93" s="447"/>
      <c r="Z93" s="448"/>
      <c r="AA93" s="816"/>
      <c r="AB93" s="643"/>
      <c r="AC93" s="505"/>
      <c r="AD93" s="505"/>
      <c r="AE93" s="712"/>
      <c r="AF93" s="453"/>
      <c r="AG93" s="453"/>
      <c r="AH93" s="453"/>
      <c r="AI93" s="821"/>
      <c r="AJ93" s="788"/>
      <c r="AK93" s="950"/>
      <c r="AL93" s="950"/>
      <c r="AM93" s="878"/>
      <c r="AN93" s="480"/>
      <c r="AO93" s="585"/>
      <c r="AP93" s="546"/>
      <c r="AQ93" s="546"/>
      <c r="AR93" s="546"/>
      <c r="AS93" s="546"/>
      <c r="AT93" s="546"/>
      <c r="AU93" s="546"/>
      <c r="AV93" s="546"/>
      <c r="AW93" s="546"/>
      <c r="AX93" s="546"/>
      <c r="AY93" s="546"/>
      <c r="AZ93" s="549"/>
      <c r="BA93" s="552"/>
      <c r="BB93" s="579"/>
      <c r="BC93" s="579"/>
      <c r="BD93" s="579"/>
      <c r="BE93" s="582"/>
    </row>
    <row r="94" spans="1:57" ht="85.5" customHeight="1" thickBot="1">
      <c r="A94" s="705"/>
      <c r="B94" s="965"/>
      <c r="C94" s="1079"/>
      <c r="D94" s="480"/>
      <c r="E94" s="463"/>
      <c r="F94" s="451"/>
      <c r="G94" s="834"/>
      <c r="H94" s="79" t="s">
        <v>239</v>
      </c>
      <c r="I94" s="273" t="s">
        <v>586</v>
      </c>
      <c r="J94" s="495"/>
      <c r="K94" s="498"/>
      <c r="L94" s="453"/>
      <c r="M94" s="821"/>
      <c r="N94" s="446"/>
      <c r="O94" s="447"/>
      <c r="P94" s="269"/>
      <c r="Q94" s="269"/>
      <c r="R94" s="269"/>
      <c r="S94" s="648"/>
      <c r="T94" s="310"/>
      <c r="U94" s="310"/>
      <c r="V94" s="310"/>
      <c r="W94" s="310"/>
      <c r="X94" s="474"/>
      <c r="Y94" s="447"/>
      <c r="Z94" s="448"/>
      <c r="AA94" s="816"/>
      <c r="AB94" s="643"/>
      <c r="AC94" s="505"/>
      <c r="AD94" s="505"/>
      <c r="AE94" s="712"/>
      <c r="AF94" s="453"/>
      <c r="AG94" s="453"/>
      <c r="AH94" s="453"/>
      <c r="AI94" s="821"/>
      <c r="AJ94" s="788"/>
      <c r="AK94" s="951"/>
      <c r="AL94" s="951"/>
      <c r="AM94" s="879"/>
      <c r="AN94" s="480"/>
      <c r="AO94" s="586"/>
      <c r="AP94" s="547"/>
      <c r="AQ94" s="547"/>
      <c r="AR94" s="547"/>
      <c r="AS94" s="547"/>
      <c r="AT94" s="547"/>
      <c r="AU94" s="547"/>
      <c r="AV94" s="547"/>
      <c r="AW94" s="547"/>
      <c r="AX94" s="547"/>
      <c r="AY94" s="547"/>
      <c r="AZ94" s="550"/>
      <c r="BA94" s="553"/>
      <c r="BB94" s="580"/>
      <c r="BC94" s="580"/>
      <c r="BD94" s="580"/>
      <c r="BE94" s="583"/>
    </row>
    <row r="95" spans="1:57" ht="30" customHeight="1" thickBot="1">
      <c r="A95" s="705"/>
      <c r="B95" s="965"/>
      <c r="C95" s="1079"/>
      <c r="D95" s="480"/>
      <c r="E95" s="833"/>
      <c r="F95" s="451"/>
      <c r="G95" s="834"/>
      <c r="H95" s="79" t="s">
        <v>238</v>
      </c>
      <c r="I95" s="273" t="s">
        <v>586</v>
      </c>
      <c r="J95" s="495"/>
      <c r="K95" s="498"/>
      <c r="L95" s="453"/>
      <c r="M95" s="821"/>
      <c r="N95" s="446" t="s">
        <v>441</v>
      </c>
      <c r="O95" s="945" t="s">
        <v>65</v>
      </c>
      <c r="P95" s="267" t="s">
        <v>237</v>
      </c>
      <c r="Q95" s="267" t="s">
        <v>76</v>
      </c>
      <c r="R95" s="267">
        <f>+IFERROR(VLOOKUP(Q95,[4]DATOS!$E$2:$F$17,2,FALSE),"")</f>
        <v>15</v>
      </c>
      <c r="S95" s="588">
        <f>SUM(R95:R104)</f>
        <v>100</v>
      </c>
      <c r="T95" s="588" t="str">
        <f>+IF(AND(S95&lt;=100,S95&gt;=96),"Fuerte",IF(AND(S95&lt;=95,S95&gt;=86),"Moderado",IF(AND(S95&lt;=85,J95&gt;=0),"Débil"," ")))</f>
        <v>Fuerte</v>
      </c>
      <c r="U95" s="588" t="s">
        <v>90</v>
      </c>
      <c r="V95" s="588"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588">
        <f>IF(V95="Fuerte",100,IF(V95="Moderado",50,IF(V95="Débil",0)))</f>
        <v>100</v>
      </c>
      <c r="X95" s="474"/>
      <c r="Y95" s="447" t="s">
        <v>440</v>
      </c>
      <c r="Z95" s="487" t="s">
        <v>622</v>
      </c>
      <c r="AA95" s="447" t="s">
        <v>439</v>
      </c>
      <c r="AB95" s="643"/>
      <c r="AC95" s="505"/>
      <c r="AD95" s="505"/>
      <c r="AE95" s="712"/>
      <c r="AF95" s="453"/>
      <c r="AG95" s="453"/>
      <c r="AH95" s="453"/>
      <c r="AI95" s="821"/>
      <c r="AJ95" s="450" t="s">
        <v>625</v>
      </c>
      <c r="AK95" s="487">
        <v>43831</v>
      </c>
      <c r="AL95" s="487">
        <v>44196</v>
      </c>
      <c r="AM95" s="447"/>
      <c r="AN95" s="480"/>
      <c r="AO95" s="572"/>
      <c r="AP95" s="310"/>
      <c r="AQ95" s="310"/>
      <c r="AR95" s="310"/>
      <c r="AS95" s="310"/>
      <c r="AT95" s="310"/>
      <c r="AU95" s="310"/>
      <c r="AV95" s="310"/>
      <c r="AW95" s="310"/>
      <c r="AX95" s="310"/>
      <c r="AY95" s="310"/>
      <c r="AZ95" s="357"/>
      <c r="BA95" s="363"/>
      <c r="BB95" s="359"/>
      <c r="BC95" s="359"/>
      <c r="BD95" s="359"/>
      <c r="BE95" s="571"/>
    </row>
    <row r="96" spans="1:57" ht="30" customHeight="1" thickBot="1">
      <c r="A96" s="705"/>
      <c r="B96" s="965"/>
      <c r="C96" s="1079"/>
      <c r="D96" s="480"/>
      <c r="E96" s="834"/>
      <c r="F96" s="451"/>
      <c r="G96" s="834"/>
      <c r="H96" s="79" t="s">
        <v>236</v>
      </c>
      <c r="I96" s="273" t="s">
        <v>68</v>
      </c>
      <c r="J96" s="495"/>
      <c r="K96" s="498"/>
      <c r="L96" s="453"/>
      <c r="M96" s="821"/>
      <c r="N96" s="446"/>
      <c r="O96" s="462"/>
      <c r="P96" s="268" t="s">
        <v>235</v>
      </c>
      <c r="Q96" s="267" t="s">
        <v>78</v>
      </c>
      <c r="R96" s="267">
        <f>+IFERROR(VLOOKUP(Q96,[4]DATOS!$E$2:$F$17,2,FALSE),"")</f>
        <v>15</v>
      </c>
      <c r="S96" s="546"/>
      <c r="T96" s="546"/>
      <c r="U96" s="546"/>
      <c r="V96" s="546"/>
      <c r="W96" s="546"/>
      <c r="X96" s="474"/>
      <c r="Y96" s="447"/>
      <c r="Z96" s="448"/>
      <c r="AA96" s="447"/>
      <c r="AB96" s="643"/>
      <c r="AC96" s="505"/>
      <c r="AD96" s="505"/>
      <c r="AE96" s="712"/>
      <c r="AF96" s="453"/>
      <c r="AG96" s="453"/>
      <c r="AH96" s="453"/>
      <c r="AI96" s="821"/>
      <c r="AJ96" s="788"/>
      <c r="AK96" s="487"/>
      <c r="AL96" s="487"/>
      <c r="AM96" s="447"/>
      <c r="AN96" s="480"/>
      <c r="AO96" s="572"/>
      <c r="AP96" s="310"/>
      <c r="AQ96" s="310"/>
      <c r="AR96" s="310"/>
      <c r="AS96" s="310"/>
      <c r="AT96" s="310"/>
      <c r="AU96" s="310"/>
      <c r="AV96" s="310"/>
      <c r="AW96" s="310"/>
      <c r="AX96" s="310"/>
      <c r="AY96" s="310"/>
      <c r="AZ96" s="357"/>
      <c r="BA96" s="363"/>
      <c r="BB96" s="359"/>
      <c r="BC96" s="359"/>
      <c r="BD96" s="359"/>
      <c r="BE96" s="571"/>
    </row>
    <row r="97" spans="1:57" ht="30" customHeight="1" thickBot="1">
      <c r="A97" s="705"/>
      <c r="B97" s="965"/>
      <c r="C97" s="1079"/>
      <c r="D97" s="480"/>
      <c r="E97" s="834"/>
      <c r="F97" s="451"/>
      <c r="G97" s="834"/>
      <c r="H97" s="79" t="s">
        <v>234</v>
      </c>
      <c r="I97" s="273" t="s">
        <v>68</v>
      </c>
      <c r="J97" s="495"/>
      <c r="K97" s="498"/>
      <c r="L97" s="453"/>
      <c r="M97" s="821"/>
      <c r="N97" s="446"/>
      <c r="O97" s="462"/>
      <c r="P97" s="268" t="s">
        <v>233</v>
      </c>
      <c r="Q97" s="267" t="s">
        <v>80</v>
      </c>
      <c r="R97" s="267">
        <f>+IFERROR(VLOOKUP(Q97,[4]DATOS!$E$2:$F$17,2,FALSE),"")</f>
        <v>15</v>
      </c>
      <c r="S97" s="546"/>
      <c r="T97" s="546"/>
      <c r="U97" s="546"/>
      <c r="V97" s="546"/>
      <c r="W97" s="546"/>
      <c r="X97" s="474"/>
      <c r="Y97" s="447"/>
      <c r="Z97" s="448"/>
      <c r="AA97" s="447"/>
      <c r="AB97" s="643"/>
      <c r="AC97" s="505"/>
      <c r="AD97" s="505"/>
      <c r="AE97" s="712"/>
      <c r="AF97" s="453"/>
      <c r="AG97" s="453"/>
      <c r="AH97" s="453"/>
      <c r="AI97" s="821"/>
      <c r="AJ97" s="788"/>
      <c r="AK97" s="487"/>
      <c r="AL97" s="487"/>
      <c r="AM97" s="447"/>
      <c r="AN97" s="480"/>
      <c r="AO97" s="572"/>
      <c r="AP97" s="310"/>
      <c r="AQ97" s="310"/>
      <c r="AR97" s="310"/>
      <c r="AS97" s="310"/>
      <c r="AT97" s="310"/>
      <c r="AU97" s="310"/>
      <c r="AV97" s="310"/>
      <c r="AW97" s="310"/>
      <c r="AX97" s="310"/>
      <c r="AY97" s="310"/>
      <c r="AZ97" s="357"/>
      <c r="BA97" s="363"/>
      <c r="BB97" s="359"/>
      <c r="BC97" s="359"/>
      <c r="BD97" s="359"/>
      <c r="BE97" s="571"/>
    </row>
    <row r="98" spans="1:57" ht="30" customHeight="1" thickBot="1">
      <c r="A98" s="705"/>
      <c r="B98" s="965"/>
      <c r="C98" s="1079"/>
      <c r="D98" s="480"/>
      <c r="E98" s="834"/>
      <c r="F98" s="451"/>
      <c r="G98" s="834"/>
      <c r="H98" s="79" t="s">
        <v>232</v>
      </c>
      <c r="I98" s="273" t="s">
        <v>68</v>
      </c>
      <c r="J98" s="495"/>
      <c r="K98" s="498"/>
      <c r="L98" s="453"/>
      <c r="M98" s="821"/>
      <c r="N98" s="446"/>
      <c r="O98" s="462"/>
      <c r="P98" s="268" t="s">
        <v>231</v>
      </c>
      <c r="Q98" s="267" t="s">
        <v>82</v>
      </c>
      <c r="R98" s="267">
        <f>+IFERROR(VLOOKUP(Q98,[4]DATOS!$E$2:$F$17,2,FALSE),"")</f>
        <v>15</v>
      </c>
      <c r="S98" s="546"/>
      <c r="T98" s="546"/>
      <c r="U98" s="546"/>
      <c r="V98" s="546"/>
      <c r="W98" s="546"/>
      <c r="X98" s="474"/>
      <c r="Y98" s="447"/>
      <c r="Z98" s="448"/>
      <c r="AA98" s="447"/>
      <c r="AB98" s="643"/>
      <c r="AC98" s="505"/>
      <c r="AD98" s="505"/>
      <c r="AE98" s="712"/>
      <c r="AF98" s="453"/>
      <c r="AG98" s="453"/>
      <c r="AH98" s="453"/>
      <c r="AI98" s="821"/>
      <c r="AJ98" s="788"/>
      <c r="AK98" s="487"/>
      <c r="AL98" s="487"/>
      <c r="AM98" s="447"/>
      <c r="AN98" s="480"/>
      <c r="AO98" s="572"/>
      <c r="AP98" s="310"/>
      <c r="AQ98" s="310"/>
      <c r="AR98" s="310"/>
      <c r="AS98" s="310"/>
      <c r="AT98" s="310"/>
      <c r="AU98" s="310"/>
      <c r="AV98" s="310"/>
      <c r="AW98" s="310"/>
      <c r="AX98" s="310"/>
      <c r="AY98" s="310"/>
      <c r="AZ98" s="357"/>
      <c r="BA98" s="363"/>
      <c r="BB98" s="359"/>
      <c r="BC98" s="359"/>
      <c r="BD98" s="359"/>
      <c r="BE98" s="571"/>
    </row>
    <row r="99" spans="1:57" ht="18.75" customHeight="1" thickBot="1">
      <c r="A99" s="705"/>
      <c r="B99" s="965"/>
      <c r="C99" s="1079"/>
      <c r="D99" s="480"/>
      <c r="E99" s="834"/>
      <c r="F99" s="451"/>
      <c r="G99" s="834"/>
      <c r="H99" s="466" t="s">
        <v>230</v>
      </c>
      <c r="I99" s="945" t="s">
        <v>68</v>
      </c>
      <c r="J99" s="495"/>
      <c r="K99" s="498"/>
      <c r="L99" s="453"/>
      <c r="M99" s="821"/>
      <c r="N99" s="446"/>
      <c r="O99" s="462"/>
      <c r="P99" s="268" t="s">
        <v>229</v>
      </c>
      <c r="Q99" s="267" t="s">
        <v>85</v>
      </c>
      <c r="R99" s="267">
        <f>+IFERROR(VLOOKUP(Q99,[4]DATOS!$E$2:$F$17,2,FALSE),"")</f>
        <v>15</v>
      </c>
      <c r="S99" s="546"/>
      <c r="T99" s="546"/>
      <c r="U99" s="546"/>
      <c r="V99" s="546"/>
      <c r="W99" s="546"/>
      <c r="X99" s="474"/>
      <c r="Y99" s="447"/>
      <c r="Z99" s="448"/>
      <c r="AA99" s="447"/>
      <c r="AB99" s="643"/>
      <c r="AC99" s="505"/>
      <c r="AD99" s="505"/>
      <c r="AE99" s="712"/>
      <c r="AF99" s="453"/>
      <c r="AG99" s="453"/>
      <c r="AH99" s="453"/>
      <c r="AI99" s="821"/>
      <c r="AJ99" s="788"/>
      <c r="AK99" s="487"/>
      <c r="AL99" s="487"/>
      <c r="AM99" s="447"/>
      <c r="AN99" s="480"/>
      <c r="AO99" s="572"/>
      <c r="AP99" s="310"/>
      <c r="AQ99" s="310"/>
      <c r="AR99" s="310"/>
      <c r="AS99" s="310"/>
      <c r="AT99" s="310"/>
      <c r="AU99" s="310"/>
      <c r="AV99" s="310"/>
      <c r="AW99" s="310"/>
      <c r="AX99" s="310"/>
      <c r="AY99" s="310"/>
      <c r="AZ99" s="357"/>
      <c r="BA99" s="363"/>
      <c r="BB99" s="359"/>
      <c r="BC99" s="359"/>
      <c r="BD99" s="359"/>
      <c r="BE99" s="571"/>
    </row>
    <row r="100" spans="1:57" ht="45.75" customHeight="1" thickBot="1">
      <c r="A100" s="705"/>
      <c r="B100" s="965"/>
      <c r="C100" s="1079"/>
      <c r="D100" s="480"/>
      <c r="E100" s="834"/>
      <c r="F100" s="451"/>
      <c r="G100" s="834"/>
      <c r="H100" s="466"/>
      <c r="I100" s="823"/>
      <c r="J100" s="495"/>
      <c r="K100" s="498"/>
      <c r="L100" s="453"/>
      <c r="M100" s="821"/>
      <c r="N100" s="446"/>
      <c r="O100" s="462"/>
      <c r="P100" s="268" t="s">
        <v>228</v>
      </c>
      <c r="Q100" s="267" t="s">
        <v>98</v>
      </c>
      <c r="R100" s="267">
        <f>+IFERROR(VLOOKUP(Q100,[4]DATOS!$E$2:$F$17,2,FALSE),"")</f>
        <v>15</v>
      </c>
      <c r="S100" s="546"/>
      <c r="T100" s="546"/>
      <c r="U100" s="546"/>
      <c r="V100" s="546"/>
      <c r="W100" s="546"/>
      <c r="X100" s="474"/>
      <c r="Y100" s="447"/>
      <c r="Z100" s="448"/>
      <c r="AA100" s="447"/>
      <c r="AB100" s="643"/>
      <c r="AC100" s="505"/>
      <c r="AD100" s="505"/>
      <c r="AE100" s="712"/>
      <c r="AF100" s="453"/>
      <c r="AG100" s="453"/>
      <c r="AH100" s="453"/>
      <c r="AI100" s="821"/>
      <c r="AJ100" s="788"/>
      <c r="AK100" s="487"/>
      <c r="AL100" s="487"/>
      <c r="AM100" s="447"/>
      <c r="AN100" s="480"/>
      <c r="AO100" s="572"/>
      <c r="AP100" s="310"/>
      <c r="AQ100" s="310"/>
      <c r="AR100" s="310"/>
      <c r="AS100" s="310"/>
      <c r="AT100" s="310"/>
      <c r="AU100" s="310"/>
      <c r="AV100" s="310"/>
      <c r="AW100" s="310"/>
      <c r="AX100" s="310"/>
      <c r="AY100" s="310"/>
      <c r="AZ100" s="357"/>
      <c r="BA100" s="363"/>
      <c r="BB100" s="359"/>
      <c r="BC100" s="359"/>
      <c r="BD100" s="359"/>
      <c r="BE100" s="571"/>
    </row>
    <row r="101" spans="1:57" ht="113.25" customHeight="1">
      <c r="A101" s="705"/>
      <c r="B101" s="965"/>
      <c r="C101" s="1079"/>
      <c r="D101" s="480"/>
      <c r="E101" s="834"/>
      <c r="F101" s="451"/>
      <c r="G101" s="834"/>
      <c r="H101" s="600" t="s">
        <v>227</v>
      </c>
      <c r="I101" s="945" t="s">
        <v>68</v>
      </c>
      <c r="J101" s="495"/>
      <c r="K101" s="498"/>
      <c r="L101" s="453"/>
      <c r="M101" s="821"/>
      <c r="N101" s="446"/>
      <c r="O101" s="462"/>
      <c r="P101" s="268" t="s">
        <v>226</v>
      </c>
      <c r="Q101" s="101" t="s">
        <v>87</v>
      </c>
      <c r="R101" s="267">
        <f>+IFERROR(VLOOKUP(Q101,[4]DATOS!$E$2:$F$17,2,FALSE),"")</f>
        <v>10</v>
      </c>
      <c r="S101" s="546"/>
      <c r="T101" s="546"/>
      <c r="U101" s="546"/>
      <c r="V101" s="546"/>
      <c r="W101" s="546"/>
      <c r="X101" s="474"/>
      <c r="Y101" s="447"/>
      <c r="Z101" s="448"/>
      <c r="AA101" s="447"/>
      <c r="AB101" s="643"/>
      <c r="AC101" s="505"/>
      <c r="AD101" s="505"/>
      <c r="AE101" s="712"/>
      <c r="AF101" s="453"/>
      <c r="AG101" s="453"/>
      <c r="AH101" s="453"/>
      <c r="AI101" s="821"/>
      <c r="AJ101" s="788"/>
      <c r="AK101" s="487"/>
      <c r="AL101" s="487"/>
      <c r="AM101" s="447"/>
      <c r="AN101" s="480"/>
      <c r="AO101" s="572"/>
      <c r="AP101" s="310"/>
      <c r="AQ101" s="310"/>
      <c r="AR101" s="310"/>
      <c r="AS101" s="310"/>
      <c r="AT101" s="310"/>
      <c r="AU101" s="310"/>
      <c r="AV101" s="310"/>
      <c r="AW101" s="310"/>
      <c r="AX101" s="310"/>
      <c r="AY101" s="310"/>
      <c r="AZ101" s="357"/>
      <c r="BA101" s="363"/>
      <c r="BB101" s="359"/>
      <c r="BC101" s="359"/>
      <c r="BD101" s="359"/>
      <c r="BE101" s="571"/>
    </row>
    <row r="102" spans="1:57" ht="26.25" customHeight="1" thickBot="1">
      <c r="A102" s="705"/>
      <c r="B102" s="965"/>
      <c r="C102" s="1079"/>
      <c r="D102" s="480"/>
      <c r="E102" s="834"/>
      <c r="F102" s="451"/>
      <c r="G102" s="834"/>
      <c r="H102" s="601"/>
      <c r="I102" s="823"/>
      <c r="J102" s="495"/>
      <c r="K102" s="498"/>
      <c r="L102" s="453"/>
      <c r="M102" s="821"/>
      <c r="N102" s="834"/>
      <c r="O102" s="462"/>
      <c r="P102" s="473"/>
      <c r="Q102" s="473"/>
      <c r="R102" s="473"/>
      <c r="S102" s="546"/>
      <c r="T102" s="546"/>
      <c r="U102" s="546"/>
      <c r="V102" s="546"/>
      <c r="W102" s="546"/>
      <c r="X102" s="474"/>
      <c r="Y102" s="447"/>
      <c r="Z102" s="448"/>
      <c r="AA102" s="447"/>
      <c r="AB102" s="643"/>
      <c r="AC102" s="505"/>
      <c r="AD102" s="505"/>
      <c r="AE102" s="712"/>
      <c r="AF102" s="453"/>
      <c r="AG102" s="453"/>
      <c r="AH102" s="453"/>
      <c r="AI102" s="821"/>
      <c r="AJ102" s="954" t="s">
        <v>623</v>
      </c>
      <c r="AK102" s="461" t="s">
        <v>297</v>
      </c>
      <c r="AL102" s="461" t="s">
        <v>296</v>
      </c>
      <c r="AM102" s="461" t="s">
        <v>448</v>
      </c>
      <c r="AN102" s="480"/>
      <c r="AO102" s="572"/>
      <c r="AP102" s="310"/>
      <c r="AQ102" s="310"/>
      <c r="AR102" s="310"/>
      <c r="AS102" s="310"/>
      <c r="AT102" s="310"/>
      <c r="AU102" s="310"/>
      <c r="AV102" s="310"/>
      <c r="AW102" s="310"/>
      <c r="AX102" s="310"/>
      <c r="AY102" s="310"/>
      <c r="AZ102" s="357"/>
      <c r="BA102" s="363"/>
      <c r="BB102" s="359"/>
      <c r="BC102" s="359"/>
      <c r="BD102" s="359"/>
      <c r="BE102" s="571"/>
    </row>
    <row r="103" spans="1:57" ht="18.75" customHeight="1">
      <c r="A103" s="705"/>
      <c r="B103" s="965"/>
      <c r="C103" s="1079"/>
      <c r="D103" s="480"/>
      <c r="E103" s="834"/>
      <c r="F103" s="451"/>
      <c r="G103" s="834"/>
      <c r="H103" s="466" t="s">
        <v>225</v>
      </c>
      <c r="I103" s="945" t="s">
        <v>68</v>
      </c>
      <c r="J103" s="495"/>
      <c r="K103" s="498"/>
      <c r="L103" s="453"/>
      <c r="M103" s="821"/>
      <c r="N103" s="834"/>
      <c r="O103" s="462"/>
      <c r="P103" s="474"/>
      <c r="Q103" s="474"/>
      <c r="R103" s="474"/>
      <c r="S103" s="546"/>
      <c r="T103" s="546"/>
      <c r="U103" s="546"/>
      <c r="V103" s="546"/>
      <c r="W103" s="546"/>
      <c r="X103" s="474"/>
      <c r="Y103" s="447"/>
      <c r="Z103" s="448"/>
      <c r="AA103" s="447"/>
      <c r="AB103" s="643"/>
      <c r="AC103" s="505"/>
      <c r="AD103" s="505"/>
      <c r="AE103" s="712"/>
      <c r="AF103" s="453"/>
      <c r="AG103" s="453"/>
      <c r="AH103" s="453"/>
      <c r="AI103" s="821"/>
      <c r="AJ103" s="955"/>
      <c r="AK103" s="462"/>
      <c r="AL103" s="462"/>
      <c r="AM103" s="462"/>
      <c r="AN103" s="480"/>
      <c r="AO103" s="572"/>
      <c r="AP103" s="310"/>
      <c r="AQ103" s="310"/>
      <c r="AR103" s="310"/>
      <c r="AS103" s="310"/>
      <c r="AT103" s="310"/>
      <c r="AU103" s="310"/>
      <c r="AV103" s="310"/>
      <c r="AW103" s="310"/>
      <c r="AX103" s="310"/>
      <c r="AY103" s="310"/>
      <c r="AZ103" s="357"/>
      <c r="BA103" s="363"/>
      <c r="BB103" s="359"/>
      <c r="BC103" s="359"/>
      <c r="BD103" s="359"/>
      <c r="BE103" s="571"/>
    </row>
    <row r="104" spans="1:57" ht="9.75" customHeight="1" thickBot="1">
      <c r="A104" s="705"/>
      <c r="B104" s="965"/>
      <c r="C104" s="1079"/>
      <c r="D104" s="480"/>
      <c r="E104" s="834"/>
      <c r="F104" s="451"/>
      <c r="G104" s="834"/>
      <c r="H104" s="466"/>
      <c r="I104" s="823" t="s">
        <v>68</v>
      </c>
      <c r="J104" s="495"/>
      <c r="K104" s="498"/>
      <c r="L104" s="453"/>
      <c r="M104" s="821"/>
      <c r="N104" s="834"/>
      <c r="O104" s="462"/>
      <c r="P104" s="474"/>
      <c r="Q104" s="474"/>
      <c r="R104" s="474"/>
      <c r="S104" s="546"/>
      <c r="T104" s="546"/>
      <c r="U104" s="546"/>
      <c r="V104" s="546"/>
      <c r="W104" s="546"/>
      <c r="X104" s="474"/>
      <c r="Y104" s="447"/>
      <c r="Z104" s="448"/>
      <c r="AA104" s="447"/>
      <c r="AB104" s="643"/>
      <c r="AC104" s="505"/>
      <c r="AD104" s="505"/>
      <c r="AE104" s="712"/>
      <c r="AF104" s="453"/>
      <c r="AG104" s="453"/>
      <c r="AH104" s="453"/>
      <c r="AI104" s="821"/>
      <c r="AJ104" s="955"/>
      <c r="AK104" s="462"/>
      <c r="AL104" s="462"/>
      <c r="AM104" s="462"/>
      <c r="AN104" s="480"/>
      <c r="AO104" s="572"/>
      <c r="AP104" s="310"/>
      <c r="AQ104" s="310"/>
      <c r="AR104" s="310"/>
      <c r="AS104" s="310"/>
      <c r="AT104" s="310"/>
      <c r="AU104" s="310"/>
      <c r="AV104" s="310"/>
      <c r="AW104" s="310"/>
      <c r="AX104" s="310"/>
      <c r="AY104" s="310"/>
      <c r="AZ104" s="357"/>
      <c r="BA104" s="363"/>
      <c r="BB104" s="359"/>
      <c r="BC104" s="359"/>
      <c r="BD104" s="359"/>
      <c r="BE104" s="571"/>
    </row>
    <row r="105" spans="1:57" ht="18.75" customHeight="1">
      <c r="A105" s="705"/>
      <c r="B105" s="965"/>
      <c r="C105" s="1079"/>
      <c r="D105" s="480"/>
      <c r="E105" s="834"/>
      <c r="F105" s="451"/>
      <c r="G105" s="834"/>
      <c r="H105" s="466" t="s">
        <v>224</v>
      </c>
      <c r="I105" s="945" t="s">
        <v>586</v>
      </c>
      <c r="J105" s="495"/>
      <c r="K105" s="498"/>
      <c r="L105" s="453"/>
      <c r="M105" s="821"/>
      <c r="N105" s="834"/>
      <c r="O105" s="462"/>
      <c r="P105" s="474"/>
      <c r="Q105" s="474"/>
      <c r="R105" s="474"/>
      <c r="S105" s="546"/>
      <c r="T105" s="546"/>
      <c r="U105" s="546"/>
      <c r="V105" s="546"/>
      <c r="W105" s="546"/>
      <c r="X105" s="474"/>
      <c r="Y105" s="447"/>
      <c r="Z105" s="448"/>
      <c r="AA105" s="447"/>
      <c r="AB105" s="643"/>
      <c r="AC105" s="505"/>
      <c r="AD105" s="505"/>
      <c r="AE105" s="712"/>
      <c r="AF105" s="453"/>
      <c r="AG105" s="453"/>
      <c r="AH105" s="453"/>
      <c r="AI105" s="821"/>
      <c r="AJ105" s="955"/>
      <c r="AK105" s="462"/>
      <c r="AL105" s="462"/>
      <c r="AM105" s="462"/>
      <c r="AN105" s="480"/>
      <c r="AO105" s="572"/>
      <c r="AP105" s="310"/>
      <c r="AQ105" s="310"/>
      <c r="AR105" s="310"/>
      <c r="AS105" s="310"/>
      <c r="AT105" s="310"/>
      <c r="AU105" s="310"/>
      <c r="AV105" s="310"/>
      <c r="AW105" s="310"/>
      <c r="AX105" s="310"/>
      <c r="AY105" s="310"/>
      <c r="AZ105" s="357"/>
      <c r="BA105" s="363"/>
      <c r="BB105" s="359"/>
      <c r="BC105" s="359"/>
      <c r="BD105" s="359"/>
      <c r="BE105" s="571"/>
    </row>
    <row r="106" spans="1:57" ht="12.75" customHeight="1" thickBot="1">
      <c r="A106" s="705"/>
      <c r="B106" s="965"/>
      <c r="C106" s="1079"/>
      <c r="D106" s="480"/>
      <c r="E106" s="834"/>
      <c r="F106" s="451"/>
      <c r="G106" s="834"/>
      <c r="H106" s="466"/>
      <c r="I106" s="823" t="s">
        <v>68</v>
      </c>
      <c r="J106" s="495"/>
      <c r="K106" s="498"/>
      <c r="L106" s="453"/>
      <c r="M106" s="821"/>
      <c r="N106" s="834"/>
      <c r="O106" s="462"/>
      <c r="P106" s="474"/>
      <c r="Q106" s="474"/>
      <c r="R106" s="474"/>
      <c r="S106" s="546"/>
      <c r="T106" s="546"/>
      <c r="U106" s="546"/>
      <c r="V106" s="546"/>
      <c r="W106" s="546"/>
      <c r="X106" s="474"/>
      <c r="Y106" s="447"/>
      <c r="Z106" s="448"/>
      <c r="AA106" s="447"/>
      <c r="AB106" s="643"/>
      <c r="AC106" s="505"/>
      <c r="AD106" s="505"/>
      <c r="AE106" s="712"/>
      <c r="AF106" s="453"/>
      <c r="AG106" s="453"/>
      <c r="AH106" s="453"/>
      <c r="AI106" s="821"/>
      <c r="AJ106" s="955"/>
      <c r="AK106" s="462"/>
      <c r="AL106" s="462"/>
      <c r="AM106" s="462"/>
      <c r="AN106" s="480"/>
      <c r="AO106" s="572"/>
      <c r="AP106" s="310"/>
      <c r="AQ106" s="310"/>
      <c r="AR106" s="310"/>
      <c r="AS106" s="310"/>
      <c r="AT106" s="310"/>
      <c r="AU106" s="310"/>
      <c r="AV106" s="310"/>
      <c r="AW106" s="310"/>
      <c r="AX106" s="310"/>
      <c r="AY106" s="310"/>
      <c r="AZ106" s="357"/>
      <c r="BA106" s="363"/>
      <c r="BB106" s="359"/>
      <c r="BC106" s="359"/>
      <c r="BD106" s="359"/>
      <c r="BE106" s="571"/>
    </row>
    <row r="107" spans="1:57" ht="18.75" customHeight="1">
      <c r="A107" s="705"/>
      <c r="B107" s="965"/>
      <c r="C107" s="1079"/>
      <c r="D107" s="480"/>
      <c r="E107" s="834"/>
      <c r="F107" s="451"/>
      <c r="G107" s="834"/>
      <c r="H107" s="466" t="s">
        <v>223</v>
      </c>
      <c r="I107" s="945" t="s">
        <v>68</v>
      </c>
      <c r="J107" s="495"/>
      <c r="K107" s="498"/>
      <c r="L107" s="453"/>
      <c r="M107" s="821"/>
      <c r="N107" s="834"/>
      <c r="O107" s="462"/>
      <c r="P107" s="474"/>
      <c r="Q107" s="474"/>
      <c r="R107" s="474"/>
      <c r="S107" s="546"/>
      <c r="T107" s="546"/>
      <c r="U107" s="546"/>
      <c r="V107" s="546"/>
      <c r="W107" s="546"/>
      <c r="X107" s="474"/>
      <c r="Y107" s="447"/>
      <c r="Z107" s="448"/>
      <c r="AA107" s="447"/>
      <c r="AB107" s="643"/>
      <c r="AC107" s="505"/>
      <c r="AD107" s="505"/>
      <c r="AE107" s="712"/>
      <c r="AF107" s="453"/>
      <c r="AG107" s="453"/>
      <c r="AH107" s="453"/>
      <c r="AI107" s="821"/>
      <c r="AJ107" s="955"/>
      <c r="AK107" s="462"/>
      <c r="AL107" s="462"/>
      <c r="AM107" s="462"/>
      <c r="AN107" s="480"/>
      <c r="AO107" s="572"/>
      <c r="AP107" s="310"/>
      <c r="AQ107" s="310"/>
      <c r="AR107" s="310"/>
      <c r="AS107" s="310"/>
      <c r="AT107" s="310"/>
      <c r="AU107" s="310"/>
      <c r="AV107" s="310"/>
      <c r="AW107" s="310"/>
      <c r="AX107" s="310"/>
      <c r="AY107" s="310"/>
      <c r="AZ107" s="357"/>
      <c r="BA107" s="363"/>
      <c r="BB107" s="359"/>
      <c r="BC107" s="359"/>
      <c r="BD107" s="359"/>
      <c r="BE107" s="571"/>
    </row>
    <row r="108" spans="1:57" ht="12.75" customHeight="1" thickBot="1">
      <c r="A108" s="705"/>
      <c r="B108" s="965"/>
      <c r="C108" s="1079"/>
      <c r="D108" s="480"/>
      <c r="E108" s="834"/>
      <c r="F108" s="451"/>
      <c r="G108" s="834"/>
      <c r="H108" s="466"/>
      <c r="I108" s="823" t="s">
        <v>68</v>
      </c>
      <c r="J108" s="495"/>
      <c r="K108" s="498"/>
      <c r="L108" s="453"/>
      <c r="M108" s="821"/>
      <c r="N108" s="834"/>
      <c r="O108" s="462"/>
      <c r="P108" s="474"/>
      <c r="Q108" s="474"/>
      <c r="R108" s="474"/>
      <c r="S108" s="546"/>
      <c r="T108" s="546"/>
      <c r="U108" s="546"/>
      <c r="V108" s="546"/>
      <c r="W108" s="546"/>
      <c r="X108" s="474"/>
      <c r="Y108" s="447"/>
      <c r="Z108" s="448"/>
      <c r="AA108" s="447"/>
      <c r="AB108" s="643"/>
      <c r="AC108" s="505"/>
      <c r="AD108" s="505"/>
      <c r="AE108" s="712"/>
      <c r="AF108" s="453"/>
      <c r="AG108" s="453"/>
      <c r="AH108" s="453"/>
      <c r="AI108" s="821"/>
      <c r="AJ108" s="955"/>
      <c r="AK108" s="462"/>
      <c r="AL108" s="462"/>
      <c r="AM108" s="462"/>
      <c r="AN108" s="480"/>
      <c r="AO108" s="572"/>
      <c r="AP108" s="310"/>
      <c r="AQ108" s="310"/>
      <c r="AR108" s="310"/>
      <c r="AS108" s="310"/>
      <c r="AT108" s="310"/>
      <c r="AU108" s="310"/>
      <c r="AV108" s="310"/>
      <c r="AW108" s="310"/>
      <c r="AX108" s="310"/>
      <c r="AY108" s="310"/>
      <c r="AZ108" s="357"/>
      <c r="BA108" s="363"/>
      <c r="BB108" s="359"/>
      <c r="BC108" s="359"/>
      <c r="BD108" s="359"/>
      <c r="BE108" s="571"/>
    </row>
    <row r="109" spans="1:57" ht="14.25" customHeight="1">
      <c r="A109" s="705"/>
      <c r="B109" s="965"/>
      <c r="C109" s="1079"/>
      <c r="D109" s="480"/>
      <c r="E109" s="834"/>
      <c r="F109" s="451"/>
      <c r="G109" s="834"/>
      <c r="H109" s="600" t="s">
        <v>222</v>
      </c>
      <c r="I109" s="945" t="s">
        <v>68</v>
      </c>
      <c r="J109" s="495"/>
      <c r="K109" s="498"/>
      <c r="L109" s="453"/>
      <c r="M109" s="821"/>
      <c r="N109" s="834"/>
      <c r="O109" s="462"/>
      <c r="P109" s="474"/>
      <c r="Q109" s="474"/>
      <c r="R109" s="474"/>
      <c r="S109" s="546"/>
      <c r="T109" s="546"/>
      <c r="U109" s="546"/>
      <c r="V109" s="546"/>
      <c r="W109" s="546"/>
      <c r="X109" s="474"/>
      <c r="Y109" s="447"/>
      <c r="Z109" s="448"/>
      <c r="AA109" s="447"/>
      <c r="AB109" s="643"/>
      <c r="AC109" s="505"/>
      <c r="AD109" s="505"/>
      <c r="AE109" s="712"/>
      <c r="AF109" s="453"/>
      <c r="AG109" s="453"/>
      <c r="AH109" s="453"/>
      <c r="AI109" s="821"/>
      <c r="AJ109" s="955"/>
      <c r="AK109" s="462"/>
      <c r="AL109" s="462"/>
      <c r="AM109" s="462"/>
      <c r="AN109" s="480"/>
      <c r="AO109" s="572"/>
      <c r="AP109" s="310"/>
      <c r="AQ109" s="310"/>
      <c r="AR109" s="310"/>
      <c r="AS109" s="310"/>
      <c r="AT109" s="310"/>
      <c r="AU109" s="310"/>
      <c r="AV109" s="310"/>
      <c r="AW109" s="310"/>
      <c r="AX109" s="310"/>
      <c r="AY109" s="310"/>
      <c r="AZ109" s="357"/>
      <c r="BA109" s="363"/>
      <c r="BB109" s="359"/>
      <c r="BC109" s="359"/>
      <c r="BD109" s="359"/>
      <c r="BE109" s="571"/>
    </row>
    <row r="110" spans="1:57" ht="13.5" customHeight="1" thickBot="1">
      <c r="A110" s="705"/>
      <c r="B110" s="965"/>
      <c r="C110" s="1079"/>
      <c r="D110" s="480"/>
      <c r="E110" s="834"/>
      <c r="F110" s="451"/>
      <c r="G110" s="834"/>
      <c r="H110" s="601"/>
      <c r="I110" s="823" t="s">
        <v>68</v>
      </c>
      <c r="J110" s="495"/>
      <c r="K110" s="498"/>
      <c r="L110" s="453"/>
      <c r="M110" s="821"/>
      <c r="N110" s="834"/>
      <c r="O110" s="462"/>
      <c r="P110" s="474"/>
      <c r="Q110" s="474"/>
      <c r="R110" s="474"/>
      <c r="S110" s="546"/>
      <c r="T110" s="546"/>
      <c r="U110" s="546"/>
      <c r="V110" s="546"/>
      <c r="W110" s="546"/>
      <c r="X110" s="474"/>
      <c r="Y110" s="447"/>
      <c r="Z110" s="448"/>
      <c r="AA110" s="447"/>
      <c r="AB110" s="643"/>
      <c r="AC110" s="505"/>
      <c r="AD110" s="505"/>
      <c r="AE110" s="712"/>
      <c r="AF110" s="453"/>
      <c r="AG110" s="453"/>
      <c r="AH110" s="453"/>
      <c r="AI110" s="821"/>
      <c r="AJ110" s="955"/>
      <c r="AK110" s="462"/>
      <c r="AL110" s="462"/>
      <c r="AM110" s="462"/>
      <c r="AN110" s="480"/>
      <c r="AO110" s="572"/>
      <c r="AP110" s="310"/>
      <c r="AQ110" s="310"/>
      <c r="AR110" s="310"/>
      <c r="AS110" s="310"/>
      <c r="AT110" s="310"/>
      <c r="AU110" s="310"/>
      <c r="AV110" s="310"/>
      <c r="AW110" s="310"/>
      <c r="AX110" s="310"/>
      <c r="AY110" s="310"/>
      <c r="AZ110" s="357"/>
      <c r="BA110" s="363"/>
      <c r="BB110" s="359"/>
      <c r="BC110" s="359"/>
      <c r="BD110" s="359"/>
      <c r="BE110" s="571"/>
    </row>
    <row r="111" spans="1:57" ht="18.75" customHeight="1">
      <c r="A111" s="705"/>
      <c r="B111" s="965"/>
      <c r="C111" s="1079"/>
      <c r="D111" s="480"/>
      <c r="E111" s="834"/>
      <c r="F111" s="451"/>
      <c r="G111" s="834"/>
      <c r="H111" s="622" t="s">
        <v>221</v>
      </c>
      <c r="I111" s="945" t="s">
        <v>586</v>
      </c>
      <c r="J111" s="495"/>
      <c r="K111" s="498"/>
      <c r="L111" s="453"/>
      <c r="M111" s="821"/>
      <c r="N111" s="834"/>
      <c r="O111" s="462"/>
      <c r="P111" s="474"/>
      <c r="Q111" s="474"/>
      <c r="R111" s="474"/>
      <c r="S111" s="546"/>
      <c r="T111" s="546"/>
      <c r="U111" s="546"/>
      <c r="V111" s="546"/>
      <c r="W111" s="546"/>
      <c r="X111" s="474"/>
      <c r="Y111" s="447"/>
      <c r="Z111" s="448"/>
      <c r="AA111" s="447"/>
      <c r="AB111" s="643"/>
      <c r="AC111" s="505"/>
      <c r="AD111" s="505"/>
      <c r="AE111" s="712"/>
      <c r="AF111" s="453"/>
      <c r="AG111" s="453"/>
      <c r="AH111" s="453"/>
      <c r="AI111" s="821"/>
      <c r="AJ111" s="955"/>
      <c r="AK111" s="462"/>
      <c r="AL111" s="462"/>
      <c r="AM111" s="462"/>
      <c r="AN111" s="480"/>
      <c r="AO111" s="572"/>
      <c r="AP111" s="310"/>
      <c r="AQ111" s="310"/>
      <c r="AR111" s="310"/>
      <c r="AS111" s="310"/>
      <c r="AT111" s="310"/>
      <c r="AU111" s="310"/>
      <c r="AV111" s="310"/>
      <c r="AW111" s="310"/>
      <c r="AX111" s="310"/>
      <c r="AY111" s="310"/>
      <c r="AZ111" s="357"/>
      <c r="BA111" s="363"/>
      <c r="BB111" s="359"/>
      <c r="BC111" s="359"/>
      <c r="BD111" s="359"/>
      <c r="BE111" s="571"/>
    </row>
    <row r="112" spans="1:57" ht="15.75" customHeight="1" thickBot="1">
      <c r="A112" s="706"/>
      <c r="B112" s="966"/>
      <c r="C112" s="1080"/>
      <c r="D112" s="979"/>
      <c r="E112" s="944"/>
      <c r="F112" s="989"/>
      <c r="G112" s="944"/>
      <c r="H112" s="623"/>
      <c r="I112" s="823" t="s">
        <v>68</v>
      </c>
      <c r="J112" s="603"/>
      <c r="K112" s="605"/>
      <c r="L112" s="500"/>
      <c r="M112" s="822"/>
      <c r="N112" s="944"/>
      <c r="O112" s="823"/>
      <c r="P112" s="981"/>
      <c r="Q112" s="981"/>
      <c r="R112" s="981"/>
      <c r="S112" s="589"/>
      <c r="T112" s="589"/>
      <c r="U112" s="589"/>
      <c r="V112" s="589"/>
      <c r="W112" s="589"/>
      <c r="X112" s="981"/>
      <c r="Y112" s="447"/>
      <c r="Z112" s="448"/>
      <c r="AA112" s="447"/>
      <c r="AB112" s="644"/>
      <c r="AC112" s="506"/>
      <c r="AD112" s="506"/>
      <c r="AE112" s="713"/>
      <c r="AF112" s="500"/>
      <c r="AG112" s="500"/>
      <c r="AH112" s="500"/>
      <c r="AI112" s="822"/>
      <c r="AJ112" s="1031"/>
      <c r="AK112" s="823"/>
      <c r="AL112" s="823"/>
      <c r="AM112" s="823"/>
      <c r="AN112" s="979"/>
      <c r="AO112" s="573"/>
      <c r="AP112" s="311"/>
      <c r="AQ112" s="311"/>
      <c r="AR112" s="311"/>
      <c r="AS112" s="311"/>
      <c r="AT112" s="311"/>
      <c r="AU112" s="311"/>
      <c r="AV112" s="311"/>
      <c r="AW112" s="311"/>
      <c r="AX112" s="311"/>
      <c r="AY112" s="311"/>
      <c r="AZ112" s="364"/>
      <c r="BA112" s="365"/>
      <c r="BB112" s="366"/>
      <c r="BC112" s="366"/>
      <c r="BD112" s="366"/>
      <c r="BE112" s="574"/>
    </row>
    <row r="113" spans="1:57" ht="15" customHeight="1" thickBot="1">
      <c r="A113" s="536">
        <v>5</v>
      </c>
      <c r="B113" s="935" t="s">
        <v>566</v>
      </c>
      <c r="C113" s="971" t="s">
        <v>627</v>
      </c>
      <c r="D113" s="978" t="s">
        <v>32</v>
      </c>
      <c r="E113" s="867" t="s">
        <v>628</v>
      </c>
      <c r="F113" s="971" t="s">
        <v>629</v>
      </c>
      <c r="G113" s="943" t="s">
        <v>100</v>
      </c>
      <c r="H113" s="503" t="s">
        <v>252</v>
      </c>
      <c r="I113" s="945" t="s">
        <v>68</v>
      </c>
      <c r="J113" s="562">
        <v>14</v>
      </c>
      <c r="K113" s="563" t="str">
        <f>+IF(AND(J113&lt;6,J113&gt;0),"Moderado",IF(AND(J113&lt;12,J113&gt;5),"Mayor",IF(AND(J113&lt;20,J113&gt;11),"Catastrófico","Responda las Preguntas de Impacto")))</f>
        <v>Catastrófico</v>
      </c>
      <c r="L113" s="45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948"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1070" t="s">
        <v>630</v>
      </c>
      <c r="O113" s="971" t="s">
        <v>65</v>
      </c>
      <c r="P113" s="284" t="s">
        <v>237</v>
      </c>
      <c r="Q113" s="267" t="s">
        <v>76</v>
      </c>
      <c r="R113" s="282">
        <f>+IFERROR(VLOOKUP(Q113,[5]DATOS!$E$2:$F$17,2,FALSE),"")</f>
        <v>15</v>
      </c>
      <c r="S113" s="536">
        <f>SUM(R113:R120)</f>
        <v>100</v>
      </c>
      <c r="T113" s="536" t="str">
        <f>+IF(AND(S113&lt;=100,S113&gt;=96),"Fuerte",IF(AND(S113&lt;=95,S113&gt;=86),"Moderado",IF(AND(S113&lt;=85,J113&gt;=0),"Débil"," ")))</f>
        <v>Fuerte</v>
      </c>
      <c r="U113" s="536" t="s">
        <v>90</v>
      </c>
      <c r="V113" s="53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36">
        <f>IF(V113="Fuerte",100,IF(V113="Moderado",50,IF(V113="Débil",0)))</f>
        <v>100</v>
      </c>
      <c r="X113" s="1056">
        <f>AVERAGE(W113:W120)</f>
        <v>100</v>
      </c>
      <c r="Y113" s="971" t="s">
        <v>431</v>
      </c>
      <c r="Z113" s="1056" t="s">
        <v>598</v>
      </c>
      <c r="AA113" s="1066" t="s">
        <v>634</v>
      </c>
      <c r="AB113" s="538" t="str">
        <f>+IF(X113=100,"Fuerte",IF(AND(X113&lt;=99,X113&gt;=50),"Moderado",IF(X113&lt;50,"Débil"," ")))</f>
        <v>Fuerte</v>
      </c>
      <c r="AC113" s="504" t="s">
        <v>95</v>
      </c>
      <c r="AD113" s="504" t="s">
        <v>96</v>
      </c>
      <c r="AE113" s="45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02"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02" t="str">
        <f>K113</f>
        <v>Catastrófico</v>
      </c>
      <c r="AH113" s="45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945"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449" t="s">
        <v>636</v>
      </c>
      <c r="AK113" s="971" t="s">
        <v>258</v>
      </c>
      <c r="AL113" s="971" t="s">
        <v>257</v>
      </c>
      <c r="AM113" s="971" t="s">
        <v>256</v>
      </c>
      <c r="AN113" s="1057" t="s">
        <v>635</v>
      </c>
      <c r="AO113" s="535"/>
      <c r="AP113" s="536"/>
      <c r="AQ113" s="536"/>
      <c r="AR113" s="536"/>
      <c r="AS113" s="536"/>
      <c r="AT113" s="536"/>
      <c r="AU113" s="536"/>
      <c r="AV113" s="536"/>
      <c r="AW113" s="536"/>
      <c r="AX113" s="536"/>
      <c r="AY113" s="536"/>
      <c r="AZ113" s="536"/>
      <c r="BA113" s="539"/>
      <c r="BB113" s="539"/>
      <c r="BC113" s="539"/>
      <c r="BD113" s="539"/>
      <c r="BE113" s="539"/>
    </row>
    <row r="114" spans="1:57" ht="17" thickBot="1">
      <c r="A114" s="536"/>
      <c r="B114" s="965"/>
      <c r="C114" s="971"/>
      <c r="D114" s="480"/>
      <c r="E114" s="868"/>
      <c r="F114" s="971"/>
      <c r="G114" s="834"/>
      <c r="H114" s="503"/>
      <c r="I114" s="823"/>
      <c r="J114" s="562"/>
      <c r="K114" s="563"/>
      <c r="L114" s="453"/>
      <c r="M114" s="821"/>
      <c r="N114" s="1071"/>
      <c r="O114" s="971"/>
      <c r="P114" s="284" t="s">
        <v>235</v>
      </c>
      <c r="Q114" s="267" t="s">
        <v>78</v>
      </c>
      <c r="R114" s="282">
        <f>+IFERROR(VLOOKUP(Q114,[5]DATOS!$E$2:$F$17,2,FALSE),"")</f>
        <v>15</v>
      </c>
      <c r="S114" s="536"/>
      <c r="T114" s="536"/>
      <c r="U114" s="536"/>
      <c r="V114" s="536"/>
      <c r="W114" s="536"/>
      <c r="X114" s="1056"/>
      <c r="Y114" s="971"/>
      <c r="Z114" s="1056"/>
      <c r="AA114" s="1066"/>
      <c r="AB114" s="538"/>
      <c r="AC114" s="505"/>
      <c r="AD114" s="505"/>
      <c r="AE114" s="453"/>
      <c r="AF114" s="502"/>
      <c r="AG114" s="502"/>
      <c r="AH114" s="453"/>
      <c r="AI114" s="462"/>
      <c r="AJ114" s="449"/>
      <c r="AK114" s="971"/>
      <c r="AL114" s="971"/>
      <c r="AM114" s="971"/>
      <c r="AN114" s="1058"/>
      <c r="AO114" s="535"/>
      <c r="AP114" s="536"/>
      <c r="AQ114" s="536"/>
      <c r="AR114" s="536"/>
      <c r="AS114" s="536"/>
      <c r="AT114" s="536"/>
      <c r="AU114" s="536"/>
      <c r="AV114" s="536"/>
      <c r="AW114" s="536"/>
      <c r="AX114" s="536"/>
      <c r="AY114" s="536"/>
      <c r="AZ114" s="536"/>
      <c r="BA114" s="539"/>
      <c r="BB114" s="539"/>
      <c r="BC114" s="539"/>
      <c r="BD114" s="539"/>
      <c r="BE114" s="539"/>
    </row>
    <row r="115" spans="1:57" ht="44.25" customHeight="1" thickBot="1">
      <c r="A115" s="536"/>
      <c r="B115" s="965"/>
      <c r="C115" s="971"/>
      <c r="D115" s="480"/>
      <c r="E115" s="868"/>
      <c r="F115" s="971"/>
      <c r="G115" s="834"/>
      <c r="H115" s="503" t="s">
        <v>245</v>
      </c>
      <c r="I115" s="945" t="s">
        <v>68</v>
      </c>
      <c r="J115" s="562"/>
      <c r="K115" s="563"/>
      <c r="L115" s="453"/>
      <c r="M115" s="821"/>
      <c r="N115" s="1071"/>
      <c r="O115" s="971"/>
      <c r="P115" s="284" t="s">
        <v>233</v>
      </c>
      <c r="Q115" s="267" t="s">
        <v>80</v>
      </c>
      <c r="R115" s="282">
        <f>+IFERROR(VLOOKUP(Q115,[5]DATOS!$E$2:$F$17,2,FALSE),"")</f>
        <v>15</v>
      </c>
      <c r="S115" s="536"/>
      <c r="T115" s="536"/>
      <c r="U115" s="536"/>
      <c r="V115" s="536"/>
      <c r="W115" s="536"/>
      <c r="X115" s="1056"/>
      <c r="Y115" s="971"/>
      <c r="Z115" s="1056"/>
      <c r="AA115" s="1066"/>
      <c r="AB115" s="538"/>
      <c r="AC115" s="505"/>
      <c r="AD115" s="505"/>
      <c r="AE115" s="453"/>
      <c r="AF115" s="502"/>
      <c r="AG115" s="502"/>
      <c r="AH115" s="453"/>
      <c r="AI115" s="462"/>
      <c r="AJ115" s="449"/>
      <c r="AK115" s="971"/>
      <c r="AL115" s="971"/>
      <c r="AM115" s="971"/>
      <c r="AN115" s="1058"/>
      <c r="AO115" s="535"/>
      <c r="AP115" s="536"/>
      <c r="AQ115" s="536"/>
      <c r="AR115" s="536"/>
      <c r="AS115" s="536"/>
      <c r="AT115" s="536"/>
      <c r="AU115" s="536"/>
      <c r="AV115" s="536"/>
      <c r="AW115" s="536"/>
      <c r="AX115" s="536"/>
      <c r="AY115" s="536"/>
      <c r="AZ115" s="536"/>
      <c r="BA115" s="539"/>
      <c r="BB115" s="539"/>
      <c r="BC115" s="539"/>
      <c r="BD115" s="539"/>
      <c r="BE115" s="539"/>
    </row>
    <row r="116" spans="1:57" ht="41.25" customHeight="1" thickBot="1">
      <c r="A116" s="536"/>
      <c r="B116" s="965"/>
      <c r="C116" s="971"/>
      <c r="D116" s="480"/>
      <c r="E116" s="868"/>
      <c r="F116" s="971"/>
      <c r="G116" s="834"/>
      <c r="H116" s="503"/>
      <c r="I116" s="823" t="s">
        <v>68</v>
      </c>
      <c r="J116" s="562"/>
      <c r="K116" s="563"/>
      <c r="L116" s="453"/>
      <c r="M116" s="821"/>
      <c r="N116" s="1071"/>
      <c r="O116" s="971"/>
      <c r="P116" s="284" t="s">
        <v>231</v>
      </c>
      <c r="Q116" s="267" t="s">
        <v>82</v>
      </c>
      <c r="R116" s="282">
        <f>+IFERROR(VLOOKUP(Q116,[5]DATOS!$E$2:$F$17,2,FALSE),"")</f>
        <v>15</v>
      </c>
      <c r="S116" s="536"/>
      <c r="T116" s="536"/>
      <c r="U116" s="536"/>
      <c r="V116" s="536"/>
      <c r="W116" s="536"/>
      <c r="X116" s="1056"/>
      <c r="Y116" s="971"/>
      <c r="Z116" s="1056"/>
      <c r="AA116" s="1066"/>
      <c r="AB116" s="538"/>
      <c r="AC116" s="505"/>
      <c r="AD116" s="505"/>
      <c r="AE116" s="453"/>
      <c r="AF116" s="502"/>
      <c r="AG116" s="502"/>
      <c r="AH116" s="453"/>
      <c r="AI116" s="462"/>
      <c r="AJ116" s="449"/>
      <c r="AK116" s="971"/>
      <c r="AL116" s="971"/>
      <c r="AM116" s="971"/>
      <c r="AN116" s="1058"/>
      <c r="AO116" s="535"/>
      <c r="AP116" s="536"/>
      <c r="AQ116" s="536"/>
      <c r="AR116" s="536"/>
      <c r="AS116" s="536"/>
      <c r="AT116" s="536"/>
      <c r="AU116" s="536"/>
      <c r="AV116" s="536"/>
      <c r="AW116" s="536"/>
      <c r="AX116" s="536"/>
      <c r="AY116" s="536"/>
      <c r="AZ116" s="536"/>
      <c r="BA116" s="539"/>
      <c r="BB116" s="539"/>
      <c r="BC116" s="539"/>
      <c r="BD116" s="539"/>
      <c r="BE116" s="539"/>
    </row>
    <row r="117" spans="1:57" ht="41.25" customHeight="1" thickBot="1">
      <c r="A117" s="536"/>
      <c r="B117" s="965"/>
      <c r="C117" s="971"/>
      <c r="D117" s="480"/>
      <c r="E117" s="868"/>
      <c r="F117" s="971"/>
      <c r="G117" s="834"/>
      <c r="H117" s="503" t="s">
        <v>244</v>
      </c>
      <c r="I117" s="945" t="s">
        <v>68</v>
      </c>
      <c r="J117" s="562"/>
      <c r="K117" s="563"/>
      <c r="L117" s="453"/>
      <c r="M117" s="821"/>
      <c r="N117" s="1071"/>
      <c r="O117" s="971"/>
      <c r="P117" s="284" t="s">
        <v>229</v>
      </c>
      <c r="Q117" s="267" t="s">
        <v>85</v>
      </c>
      <c r="R117" s="282">
        <f>+IFERROR(VLOOKUP(Q117,[5]DATOS!$E$2:$F$17,2,FALSE),"")</f>
        <v>15</v>
      </c>
      <c r="S117" s="536"/>
      <c r="T117" s="536"/>
      <c r="U117" s="536"/>
      <c r="V117" s="536"/>
      <c r="W117" s="536"/>
      <c r="X117" s="1056"/>
      <c r="Y117" s="971"/>
      <c r="Z117" s="1056"/>
      <c r="AA117" s="1066"/>
      <c r="AB117" s="538"/>
      <c r="AC117" s="505"/>
      <c r="AD117" s="505"/>
      <c r="AE117" s="453"/>
      <c r="AF117" s="502"/>
      <c r="AG117" s="502"/>
      <c r="AH117" s="453"/>
      <c r="AI117" s="462"/>
      <c r="AJ117" s="449"/>
      <c r="AK117" s="971"/>
      <c r="AL117" s="971"/>
      <c r="AM117" s="971"/>
      <c r="AN117" s="1058"/>
      <c r="AO117" s="535"/>
      <c r="AP117" s="536"/>
      <c r="AQ117" s="536"/>
      <c r="AR117" s="536"/>
      <c r="AS117" s="536"/>
      <c r="AT117" s="536"/>
      <c r="AU117" s="536"/>
      <c r="AV117" s="536"/>
      <c r="AW117" s="536"/>
      <c r="AX117" s="536"/>
      <c r="AY117" s="536"/>
      <c r="AZ117" s="536"/>
      <c r="BA117" s="539"/>
      <c r="BB117" s="539"/>
      <c r="BC117" s="539"/>
      <c r="BD117" s="539"/>
      <c r="BE117" s="539"/>
    </row>
    <row r="118" spans="1:57" ht="17" thickBot="1">
      <c r="A118" s="536"/>
      <c r="B118" s="965"/>
      <c r="C118" s="971"/>
      <c r="D118" s="480"/>
      <c r="E118" s="868"/>
      <c r="F118" s="971"/>
      <c r="G118" s="834"/>
      <c r="H118" s="503"/>
      <c r="I118" s="823" t="s">
        <v>68</v>
      </c>
      <c r="J118" s="562"/>
      <c r="K118" s="563"/>
      <c r="L118" s="453"/>
      <c r="M118" s="821"/>
      <c r="N118" s="1071"/>
      <c r="O118" s="971"/>
      <c r="P118" s="284" t="s">
        <v>228</v>
      </c>
      <c r="Q118" s="267" t="s">
        <v>98</v>
      </c>
      <c r="R118" s="282">
        <f>+IFERROR(VLOOKUP(Q118,[5]DATOS!$E$2:$F$17,2,FALSE),"")</f>
        <v>15</v>
      </c>
      <c r="S118" s="536"/>
      <c r="T118" s="536"/>
      <c r="U118" s="536"/>
      <c r="V118" s="536"/>
      <c r="W118" s="536"/>
      <c r="X118" s="1056"/>
      <c r="Y118" s="971"/>
      <c r="Z118" s="1056"/>
      <c r="AA118" s="1066"/>
      <c r="AB118" s="538"/>
      <c r="AC118" s="505"/>
      <c r="AD118" s="505"/>
      <c r="AE118" s="453"/>
      <c r="AF118" s="502"/>
      <c r="AG118" s="502"/>
      <c r="AH118" s="453"/>
      <c r="AI118" s="462"/>
      <c r="AJ118" s="449"/>
      <c r="AK118" s="971"/>
      <c r="AL118" s="971"/>
      <c r="AM118" s="971"/>
      <c r="AN118" s="1058"/>
      <c r="AO118" s="535"/>
      <c r="AP118" s="536"/>
      <c r="AQ118" s="536"/>
      <c r="AR118" s="536"/>
      <c r="AS118" s="536"/>
      <c r="AT118" s="536"/>
      <c r="AU118" s="536"/>
      <c r="AV118" s="536"/>
      <c r="AW118" s="536"/>
      <c r="AX118" s="536"/>
      <c r="AY118" s="536"/>
      <c r="AZ118" s="536"/>
      <c r="BA118" s="539"/>
      <c r="BB118" s="539"/>
      <c r="BC118" s="539"/>
      <c r="BD118" s="539"/>
      <c r="BE118" s="539"/>
    </row>
    <row r="119" spans="1:57" ht="70.5" customHeight="1">
      <c r="A119" s="536"/>
      <c r="B119" s="965"/>
      <c r="C119" s="971"/>
      <c r="D119" s="480"/>
      <c r="E119" s="868"/>
      <c r="F119" s="971"/>
      <c r="G119" s="834"/>
      <c r="H119" s="503" t="s">
        <v>432</v>
      </c>
      <c r="I119" s="945" t="s">
        <v>68</v>
      </c>
      <c r="J119" s="562"/>
      <c r="K119" s="563"/>
      <c r="L119" s="453"/>
      <c r="M119" s="821"/>
      <c r="N119" s="1071"/>
      <c r="O119" s="971"/>
      <c r="P119" s="284" t="s">
        <v>226</v>
      </c>
      <c r="Q119" s="101" t="s">
        <v>87</v>
      </c>
      <c r="R119" s="282">
        <f>+IFERROR(VLOOKUP(Q119,[5]DATOS!$E$2:$F$17,2,FALSE),"")</f>
        <v>10</v>
      </c>
      <c r="S119" s="536"/>
      <c r="T119" s="536"/>
      <c r="U119" s="536"/>
      <c r="V119" s="536"/>
      <c r="W119" s="536"/>
      <c r="X119" s="1056"/>
      <c r="Y119" s="971"/>
      <c r="Z119" s="1056"/>
      <c r="AA119" s="1066"/>
      <c r="AB119" s="538"/>
      <c r="AC119" s="505"/>
      <c r="AD119" s="505"/>
      <c r="AE119" s="453"/>
      <c r="AF119" s="502"/>
      <c r="AG119" s="502"/>
      <c r="AH119" s="453"/>
      <c r="AI119" s="462"/>
      <c r="AJ119" s="449"/>
      <c r="AK119" s="971"/>
      <c r="AL119" s="971"/>
      <c r="AM119" s="971"/>
      <c r="AN119" s="1058"/>
      <c r="AO119" s="535"/>
      <c r="AP119" s="536"/>
      <c r="AQ119" s="536"/>
      <c r="AR119" s="536"/>
      <c r="AS119" s="536"/>
      <c r="AT119" s="536"/>
      <c r="AU119" s="536"/>
      <c r="AV119" s="536"/>
      <c r="AW119" s="536"/>
      <c r="AX119" s="536"/>
      <c r="AY119" s="536"/>
      <c r="AZ119" s="536"/>
      <c r="BA119" s="539"/>
      <c r="BB119" s="539"/>
      <c r="BC119" s="539"/>
      <c r="BD119" s="539"/>
      <c r="BE119" s="539"/>
    </row>
    <row r="120" spans="1:57" ht="113.25" customHeight="1" thickBot="1">
      <c r="A120" s="536"/>
      <c r="B120" s="965"/>
      <c r="C120" s="971"/>
      <c r="D120" s="480"/>
      <c r="E120" s="868"/>
      <c r="F120" s="971"/>
      <c r="G120" s="834"/>
      <c r="H120" s="503"/>
      <c r="I120" s="823" t="s">
        <v>68</v>
      </c>
      <c r="J120" s="562"/>
      <c r="K120" s="563"/>
      <c r="L120" s="453"/>
      <c r="M120" s="821"/>
      <c r="N120" s="1072"/>
      <c r="O120" s="971"/>
      <c r="P120" s="284"/>
      <c r="Q120" s="283"/>
      <c r="R120" s="282"/>
      <c r="S120" s="536"/>
      <c r="T120" s="536"/>
      <c r="U120" s="536"/>
      <c r="V120" s="536"/>
      <c r="W120" s="536"/>
      <c r="X120" s="1056"/>
      <c r="Y120" s="971"/>
      <c r="Z120" s="1056"/>
      <c r="AA120" s="1066"/>
      <c r="AB120" s="538"/>
      <c r="AC120" s="505"/>
      <c r="AD120" s="505"/>
      <c r="AE120" s="453"/>
      <c r="AF120" s="502"/>
      <c r="AG120" s="502"/>
      <c r="AH120" s="453"/>
      <c r="AI120" s="462"/>
      <c r="AJ120" s="449"/>
      <c r="AK120" s="971"/>
      <c r="AL120" s="971"/>
      <c r="AM120" s="971"/>
      <c r="AN120" s="1058"/>
      <c r="AO120" s="535"/>
      <c r="AP120" s="536"/>
      <c r="AQ120" s="536"/>
      <c r="AR120" s="536"/>
      <c r="AS120" s="536"/>
      <c r="AT120" s="536"/>
      <c r="AU120" s="536"/>
      <c r="AV120" s="536"/>
      <c r="AW120" s="536"/>
      <c r="AX120" s="536"/>
      <c r="AY120" s="536"/>
      <c r="AZ120" s="536"/>
      <c r="BA120" s="539"/>
      <c r="BB120" s="539"/>
      <c r="BC120" s="539"/>
      <c r="BD120" s="539"/>
      <c r="BE120" s="539"/>
    </row>
    <row r="121" spans="1:57" ht="15" customHeight="1">
      <c r="A121" s="536"/>
      <c r="B121" s="965"/>
      <c r="C121" s="971"/>
      <c r="D121" s="480"/>
      <c r="E121" s="868"/>
      <c r="F121" s="971"/>
      <c r="G121" s="834"/>
      <c r="H121" s="503" t="s">
        <v>242</v>
      </c>
      <c r="I121" s="945" t="s">
        <v>68</v>
      </c>
      <c r="J121" s="562"/>
      <c r="K121" s="563"/>
      <c r="L121" s="453"/>
      <c r="M121" s="821"/>
      <c r="N121" s="1063" t="s">
        <v>632</v>
      </c>
      <c r="O121" s="935" t="s">
        <v>65</v>
      </c>
      <c r="P121" s="867" t="s">
        <v>237</v>
      </c>
      <c r="Q121" s="1053" t="s">
        <v>76</v>
      </c>
      <c r="R121" s="1053">
        <f>+IFERROR(VLOOKUP(Q121,[5]DATOS!$E$2:$F$17,2,FALSE),"")</f>
        <v>15</v>
      </c>
      <c r="S121" s="510">
        <f>SUM(R121:R164)</f>
        <v>100</v>
      </c>
      <c r="T121" s="510" t="str">
        <f>+IF(AND(S121&lt;=100,S121&gt;=96),"Fuerte",IF(AND(S121&lt;=95,S121&gt;=86),"Moderado",IF(AND(S121&lt;=85,J121&gt;=0),"Débil"," ")))</f>
        <v>Fuerte</v>
      </c>
      <c r="U121" s="510" t="s">
        <v>90</v>
      </c>
      <c r="V121" s="510"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10">
        <f>IF(V121="Fuerte",100,IF(V121="Moderado",50,IF(V121="Débil",0)))</f>
        <v>100</v>
      </c>
      <c r="X121" s="1053">
        <f>AVERAGE(W121:W138)</f>
        <v>100</v>
      </c>
      <c r="Y121" s="867" t="s">
        <v>431</v>
      </c>
      <c r="Z121" s="1067" t="s">
        <v>622</v>
      </c>
      <c r="AA121" s="867" t="s">
        <v>633</v>
      </c>
      <c r="AB121" s="538"/>
      <c r="AC121" s="505"/>
      <c r="AD121" s="505"/>
      <c r="AE121" s="453"/>
      <c r="AF121" s="502"/>
      <c r="AG121" s="502"/>
      <c r="AH121" s="453"/>
      <c r="AI121" s="462"/>
      <c r="AJ121" s="449"/>
      <c r="AK121" s="971"/>
      <c r="AL121" s="971"/>
      <c r="AM121" s="971"/>
      <c r="AN121" s="1058"/>
      <c r="AO121" s="532"/>
      <c r="AP121" s="510"/>
      <c r="AQ121" s="510"/>
      <c r="AR121" s="510"/>
      <c r="AS121" s="510"/>
      <c r="AT121" s="510"/>
      <c r="AU121" s="510"/>
      <c r="AV121" s="510"/>
      <c r="AW121" s="510"/>
      <c r="AX121" s="510"/>
      <c r="AY121" s="510"/>
      <c r="AZ121" s="510"/>
      <c r="BA121" s="520"/>
      <c r="BB121" s="520"/>
      <c r="BC121" s="520"/>
      <c r="BD121" s="520"/>
      <c r="BE121" s="520"/>
    </row>
    <row r="122" spans="1:57" ht="16" thickBot="1">
      <c r="A122" s="536"/>
      <c r="B122" s="965"/>
      <c r="C122" s="971"/>
      <c r="D122" s="480"/>
      <c r="E122" s="868"/>
      <c r="F122" s="971"/>
      <c r="G122" s="834"/>
      <c r="H122" s="503"/>
      <c r="I122" s="823" t="s">
        <v>68</v>
      </c>
      <c r="J122" s="562"/>
      <c r="K122" s="563"/>
      <c r="L122" s="453"/>
      <c r="M122" s="821"/>
      <c r="N122" s="1064"/>
      <c r="O122" s="965"/>
      <c r="P122" s="868"/>
      <c r="Q122" s="1054"/>
      <c r="R122" s="1054"/>
      <c r="S122" s="511"/>
      <c r="T122" s="511"/>
      <c r="U122" s="511"/>
      <c r="V122" s="511"/>
      <c r="W122" s="511"/>
      <c r="X122" s="1054"/>
      <c r="Y122" s="868"/>
      <c r="Z122" s="1068"/>
      <c r="AA122" s="868"/>
      <c r="AB122" s="538"/>
      <c r="AC122" s="505"/>
      <c r="AD122" s="505"/>
      <c r="AE122" s="453"/>
      <c r="AF122" s="502"/>
      <c r="AG122" s="502"/>
      <c r="AH122" s="453"/>
      <c r="AI122" s="462"/>
      <c r="AJ122" s="449"/>
      <c r="AK122" s="971"/>
      <c r="AL122" s="971"/>
      <c r="AM122" s="971"/>
      <c r="AN122" s="1058"/>
      <c r="AO122" s="533"/>
      <c r="AP122" s="511"/>
      <c r="AQ122" s="511"/>
      <c r="AR122" s="511"/>
      <c r="AS122" s="511"/>
      <c r="AT122" s="511"/>
      <c r="AU122" s="511"/>
      <c r="AV122" s="511"/>
      <c r="AW122" s="511"/>
      <c r="AX122" s="511"/>
      <c r="AY122" s="511"/>
      <c r="AZ122" s="511"/>
      <c r="BA122" s="521"/>
      <c r="BB122" s="521"/>
      <c r="BC122" s="521"/>
      <c r="BD122" s="521"/>
      <c r="BE122" s="521"/>
    </row>
    <row r="123" spans="1:57" ht="17" thickBot="1">
      <c r="A123" s="536"/>
      <c r="B123" s="965"/>
      <c r="C123" s="971"/>
      <c r="D123" s="480"/>
      <c r="E123" s="868"/>
      <c r="F123" s="971"/>
      <c r="G123" s="834"/>
      <c r="H123" s="254" t="s">
        <v>241</v>
      </c>
      <c r="I123" s="273" t="s">
        <v>68</v>
      </c>
      <c r="J123" s="562"/>
      <c r="K123" s="563"/>
      <c r="L123" s="453"/>
      <c r="M123" s="821"/>
      <c r="N123" s="1064"/>
      <c r="O123" s="965"/>
      <c r="P123" s="868"/>
      <c r="Q123" s="1054"/>
      <c r="R123" s="1054"/>
      <c r="S123" s="511"/>
      <c r="T123" s="511"/>
      <c r="U123" s="511"/>
      <c r="V123" s="511"/>
      <c r="W123" s="511"/>
      <c r="X123" s="1054"/>
      <c r="Y123" s="868"/>
      <c r="Z123" s="1068"/>
      <c r="AA123" s="868"/>
      <c r="AB123" s="538"/>
      <c r="AC123" s="505"/>
      <c r="AD123" s="505"/>
      <c r="AE123" s="453"/>
      <c r="AF123" s="502"/>
      <c r="AG123" s="502"/>
      <c r="AH123" s="453"/>
      <c r="AI123" s="462"/>
      <c r="AJ123" s="449"/>
      <c r="AK123" s="971"/>
      <c r="AL123" s="971"/>
      <c r="AM123" s="971"/>
      <c r="AN123" s="1058"/>
      <c r="AO123" s="533"/>
      <c r="AP123" s="511"/>
      <c r="AQ123" s="511"/>
      <c r="AR123" s="511"/>
      <c r="AS123" s="511"/>
      <c r="AT123" s="511"/>
      <c r="AU123" s="511"/>
      <c r="AV123" s="511"/>
      <c r="AW123" s="511"/>
      <c r="AX123" s="511"/>
      <c r="AY123" s="511"/>
      <c r="AZ123" s="511"/>
      <c r="BA123" s="521"/>
      <c r="BB123" s="521"/>
      <c r="BC123" s="521"/>
      <c r="BD123" s="521"/>
      <c r="BE123" s="521"/>
    </row>
    <row r="124" spans="1:57">
      <c r="A124" s="536"/>
      <c r="B124" s="965"/>
      <c r="C124" s="971"/>
      <c r="D124" s="480"/>
      <c r="E124" s="868"/>
      <c r="F124" s="971"/>
      <c r="G124" s="834"/>
      <c r="H124" s="503" t="s">
        <v>240</v>
      </c>
      <c r="I124" s="945" t="s">
        <v>68</v>
      </c>
      <c r="J124" s="562"/>
      <c r="K124" s="563"/>
      <c r="L124" s="453"/>
      <c r="M124" s="821"/>
      <c r="N124" s="1064"/>
      <c r="O124" s="965"/>
      <c r="P124" s="869"/>
      <c r="Q124" s="1055"/>
      <c r="R124" s="1055"/>
      <c r="S124" s="511"/>
      <c r="T124" s="511"/>
      <c r="U124" s="511"/>
      <c r="V124" s="511"/>
      <c r="W124" s="511"/>
      <c r="X124" s="1054"/>
      <c r="Y124" s="868"/>
      <c r="Z124" s="1068"/>
      <c r="AA124" s="868"/>
      <c r="AB124" s="538"/>
      <c r="AC124" s="505"/>
      <c r="AD124" s="505"/>
      <c r="AE124" s="453"/>
      <c r="AF124" s="502"/>
      <c r="AG124" s="502"/>
      <c r="AH124" s="453"/>
      <c r="AI124" s="462"/>
      <c r="AJ124" s="449"/>
      <c r="AK124" s="971"/>
      <c r="AL124" s="971"/>
      <c r="AM124" s="971"/>
      <c r="AN124" s="1058"/>
      <c r="AO124" s="533"/>
      <c r="AP124" s="511"/>
      <c r="AQ124" s="511"/>
      <c r="AR124" s="511"/>
      <c r="AS124" s="511"/>
      <c r="AT124" s="511"/>
      <c r="AU124" s="511"/>
      <c r="AV124" s="511"/>
      <c r="AW124" s="511"/>
      <c r="AX124" s="511"/>
      <c r="AY124" s="511"/>
      <c r="AZ124" s="511"/>
      <c r="BA124" s="521"/>
      <c r="BB124" s="521"/>
      <c r="BC124" s="521"/>
      <c r="BD124" s="521"/>
      <c r="BE124" s="521"/>
    </row>
    <row r="125" spans="1:57">
      <c r="A125" s="536"/>
      <c r="B125" s="965"/>
      <c r="C125" s="971"/>
      <c r="D125" s="480"/>
      <c r="E125" s="868"/>
      <c r="F125" s="971"/>
      <c r="G125" s="834"/>
      <c r="H125" s="503"/>
      <c r="I125" s="462"/>
      <c r="J125" s="562"/>
      <c r="K125" s="563"/>
      <c r="L125" s="453"/>
      <c r="M125" s="821"/>
      <c r="N125" s="1064"/>
      <c r="O125" s="965"/>
      <c r="P125" s="867" t="s">
        <v>235</v>
      </c>
      <c r="Q125" s="1053" t="s">
        <v>78</v>
      </c>
      <c r="R125" s="1053">
        <f>+IFERROR(VLOOKUP(Q125,[5]DATOS!$E$2:$F$17,2,FALSE),"")</f>
        <v>15</v>
      </c>
      <c r="S125" s="511"/>
      <c r="T125" s="511"/>
      <c r="U125" s="511"/>
      <c r="V125" s="511"/>
      <c r="W125" s="511"/>
      <c r="X125" s="1054"/>
      <c r="Y125" s="868"/>
      <c r="Z125" s="1068"/>
      <c r="AA125" s="868"/>
      <c r="AB125" s="538"/>
      <c r="AC125" s="505"/>
      <c r="AD125" s="505"/>
      <c r="AE125" s="453"/>
      <c r="AF125" s="502"/>
      <c r="AG125" s="502"/>
      <c r="AH125" s="453"/>
      <c r="AI125" s="462"/>
      <c r="AJ125" s="449"/>
      <c r="AK125" s="971"/>
      <c r="AL125" s="971"/>
      <c r="AM125" s="971"/>
      <c r="AN125" s="1058"/>
      <c r="AO125" s="533"/>
      <c r="AP125" s="511"/>
      <c r="AQ125" s="511"/>
      <c r="AR125" s="511"/>
      <c r="AS125" s="511"/>
      <c r="AT125" s="511"/>
      <c r="AU125" s="511"/>
      <c r="AV125" s="511"/>
      <c r="AW125" s="511"/>
      <c r="AX125" s="511"/>
      <c r="AY125" s="511"/>
      <c r="AZ125" s="511"/>
      <c r="BA125" s="521"/>
      <c r="BB125" s="521"/>
      <c r="BC125" s="521"/>
      <c r="BD125" s="521"/>
      <c r="BE125" s="521"/>
    </row>
    <row r="126" spans="1:57" ht="16" thickBot="1">
      <c r="A126" s="536"/>
      <c r="B126" s="965"/>
      <c r="C126" s="971"/>
      <c r="D126" s="480"/>
      <c r="E126" s="868"/>
      <c r="F126" s="971"/>
      <c r="G126" s="834"/>
      <c r="H126" s="503"/>
      <c r="I126" s="823"/>
      <c r="J126" s="562"/>
      <c r="K126" s="563"/>
      <c r="L126" s="453"/>
      <c r="M126" s="821"/>
      <c r="N126" s="1064"/>
      <c r="O126" s="965"/>
      <c r="P126" s="868"/>
      <c r="Q126" s="1054"/>
      <c r="R126" s="1054"/>
      <c r="S126" s="511"/>
      <c r="T126" s="511"/>
      <c r="U126" s="511"/>
      <c r="V126" s="511"/>
      <c r="W126" s="511"/>
      <c r="X126" s="1054"/>
      <c r="Y126" s="868"/>
      <c r="Z126" s="1068"/>
      <c r="AA126" s="868"/>
      <c r="AB126" s="538"/>
      <c r="AC126" s="505"/>
      <c r="AD126" s="505"/>
      <c r="AE126" s="453"/>
      <c r="AF126" s="502"/>
      <c r="AG126" s="502"/>
      <c r="AH126" s="453"/>
      <c r="AI126" s="462"/>
      <c r="AJ126" s="449"/>
      <c r="AK126" s="971"/>
      <c r="AL126" s="971"/>
      <c r="AM126" s="971"/>
      <c r="AN126" s="1058"/>
      <c r="AO126" s="533"/>
      <c r="AP126" s="511"/>
      <c r="AQ126" s="511"/>
      <c r="AR126" s="511"/>
      <c r="AS126" s="511"/>
      <c r="AT126" s="511"/>
      <c r="AU126" s="511"/>
      <c r="AV126" s="511"/>
      <c r="AW126" s="511"/>
      <c r="AX126" s="511"/>
      <c r="AY126" s="511"/>
      <c r="AZ126" s="511"/>
      <c r="BA126" s="521"/>
      <c r="BB126" s="521"/>
      <c r="BC126" s="521"/>
      <c r="BD126" s="521"/>
      <c r="BE126" s="521"/>
    </row>
    <row r="127" spans="1:57" ht="15" customHeight="1">
      <c r="A127" s="536"/>
      <c r="B127" s="965"/>
      <c r="C127" s="971"/>
      <c r="D127" s="480"/>
      <c r="E127" s="868"/>
      <c r="F127" s="971"/>
      <c r="G127" s="834"/>
      <c r="H127" s="503" t="s">
        <v>239</v>
      </c>
      <c r="I127" s="945" t="s">
        <v>68</v>
      </c>
      <c r="J127" s="562"/>
      <c r="K127" s="563"/>
      <c r="L127" s="453"/>
      <c r="M127" s="821"/>
      <c r="N127" s="1064"/>
      <c r="O127" s="965"/>
      <c r="P127" s="868"/>
      <c r="Q127" s="1054"/>
      <c r="R127" s="1054"/>
      <c r="S127" s="511"/>
      <c r="T127" s="511"/>
      <c r="U127" s="511"/>
      <c r="V127" s="511"/>
      <c r="W127" s="511"/>
      <c r="X127" s="1054"/>
      <c r="Y127" s="868"/>
      <c r="Z127" s="1068"/>
      <c r="AA127" s="868"/>
      <c r="AB127" s="538"/>
      <c r="AC127" s="505"/>
      <c r="AD127" s="505"/>
      <c r="AE127" s="453"/>
      <c r="AF127" s="502"/>
      <c r="AG127" s="502"/>
      <c r="AH127" s="453"/>
      <c r="AI127" s="462"/>
      <c r="AJ127" s="449"/>
      <c r="AK127" s="971"/>
      <c r="AL127" s="971"/>
      <c r="AM127" s="971"/>
      <c r="AN127" s="1058"/>
      <c r="AO127" s="533"/>
      <c r="AP127" s="511"/>
      <c r="AQ127" s="511"/>
      <c r="AR127" s="511"/>
      <c r="AS127" s="511"/>
      <c r="AT127" s="511"/>
      <c r="AU127" s="511"/>
      <c r="AV127" s="511"/>
      <c r="AW127" s="511"/>
      <c r="AX127" s="511"/>
      <c r="AY127" s="511"/>
      <c r="AZ127" s="511"/>
      <c r="BA127" s="521"/>
      <c r="BB127" s="521"/>
      <c r="BC127" s="521"/>
      <c r="BD127" s="521"/>
      <c r="BE127" s="521"/>
    </row>
    <row r="128" spans="1:57" ht="16" thickBot="1">
      <c r="A128" s="536"/>
      <c r="B128" s="965"/>
      <c r="C128" s="971"/>
      <c r="D128" s="480"/>
      <c r="E128" s="868"/>
      <c r="F128" s="971"/>
      <c r="G128" s="834"/>
      <c r="H128" s="503"/>
      <c r="I128" s="823"/>
      <c r="J128" s="562"/>
      <c r="K128" s="563"/>
      <c r="L128" s="453"/>
      <c r="M128" s="821"/>
      <c r="N128" s="1064"/>
      <c r="O128" s="965"/>
      <c r="P128" s="869"/>
      <c r="Q128" s="1055"/>
      <c r="R128" s="1055"/>
      <c r="S128" s="511"/>
      <c r="T128" s="511"/>
      <c r="U128" s="511"/>
      <c r="V128" s="511"/>
      <c r="W128" s="511"/>
      <c r="X128" s="1054"/>
      <c r="Y128" s="868"/>
      <c r="Z128" s="1068"/>
      <c r="AA128" s="868"/>
      <c r="AB128" s="538"/>
      <c r="AC128" s="505"/>
      <c r="AD128" s="505"/>
      <c r="AE128" s="453"/>
      <c r="AF128" s="502"/>
      <c r="AG128" s="502"/>
      <c r="AH128" s="453"/>
      <c r="AI128" s="462"/>
      <c r="AJ128" s="449"/>
      <c r="AK128" s="971"/>
      <c r="AL128" s="971"/>
      <c r="AM128" s="971"/>
      <c r="AN128" s="1058"/>
      <c r="AO128" s="533"/>
      <c r="AP128" s="511"/>
      <c r="AQ128" s="511"/>
      <c r="AR128" s="511"/>
      <c r="AS128" s="511"/>
      <c r="AT128" s="511"/>
      <c r="AU128" s="511"/>
      <c r="AV128" s="511"/>
      <c r="AW128" s="511"/>
      <c r="AX128" s="511"/>
      <c r="AY128" s="511"/>
      <c r="AZ128" s="511"/>
      <c r="BA128" s="521"/>
      <c r="BB128" s="521"/>
      <c r="BC128" s="521"/>
      <c r="BD128" s="521"/>
      <c r="BE128" s="521"/>
    </row>
    <row r="129" spans="1:57">
      <c r="A129" s="536"/>
      <c r="B129" s="965"/>
      <c r="C129" s="971"/>
      <c r="D129" s="480"/>
      <c r="E129" s="868"/>
      <c r="F129" s="971"/>
      <c r="G129" s="834"/>
      <c r="H129" s="503" t="s">
        <v>238</v>
      </c>
      <c r="I129" s="945" t="s">
        <v>586</v>
      </c>
      <c r="J129" s="562"/>
      <c r="K129" s="563"/>
      <c r="L129" s="453"/>
      <c r="M129" s="821"/>
      <c r="N129" s="1064"/>
      <c r="O129" s="965"/>
      <c r="P129" s="867" t="s">
        <v>233</v>
      </c>
      <c r="Q129" s="1053" t="s">
        <v>80</v>
      </c>
      <c r="R129" s="1053">
        <f>+IFERROR(VLOOKUP(Q129,[5]DATOS!$E$2:$F$17,2,FALSE),"")</f>
        <v>15</v>
      </c>
      <c r="S129" s="511"/>
      <c r="T129" s="511"/>
      <c r="U129" s="511"/>
      <c r="V129" s="511"/>
      <c r="W129" s="511"/>
      <c r="X129" s="1054"/>
      <c r="Y129" s="868"/>
      <c r="Z129" s="1068"/>
      <c r="AA129" s="868"/>
      <c r="AB129" s="538"/>
      <c r="AC129" s="505"/>
      <c r="AD129" s="505"/>
      <c r="AE129" s="453"/>
      <c r="AF129" s="502"/>
      <c r="AG129" s="502"/>
      <c r="AH129" s="453"/>
      <c r="AI129" s="462"/>
      <c r="AJ129" s="449"/>
      <c r="AK129" s="971"/>
      <c r="AL129" s="971"/>
      <c r="AM129" s="971"/>
      <c r="AN129" s="1058"/>
      <c r="AO129" s="533"/>
      <c r="AP129" s="511"/>
      <c r="AQ129" s="511"/>
      <c r="AR129" s="511"/>
      <c r="AS129" s="511"/>
      <c r="AT129" s="511"/>
      <c r="AU129" s="511"/>
      <c r="AV129" s="511"/>
      <c r="AW129" s="511"/>
      <c r="AX129" s="511"/>
      <c r="AY129" s="511"/>
      <c r="AZ129" s="511"/>
      <c r="BA129" s="521"/>
      <c r="BB129" s="521"/>
      <c r="BC129" s="521"/>
      <c r="BD129" s="521"/>
      <c r="BE129" s="521"/>
    </row>
    <row r="130" spans="1:57">
      <c r="A130" s="536"/>
      <c r="B130" s="965"/>
      <c r="C130" s="971"/>
      <c r="D130" s="480"/>
      <c r="E130" s="868"/>
      <c r="F130" s="971"/>
      <c r="G130" s="834"/>
      <c r="H130" s="503"/>
      <c r="I130" s="462"/>
      <c r="J130" s="562"/>
      <c r="K130" s="563"/>
      <c r="L130" s="453"/>
      <c r="M130" s="821"/>
      <c r="N130" s="1064"/>
      <c r="O130" s="965"/>
      <c r="P130" s="868"/>
      <c r="Q130" s="1054"/>
      <c r="R130" s="1054"/>
      <c r="S130" s="511"/>
      <c r="T130" s="511"/>
      <c r="U130" s="511"/>
      <c r="V130" s="511"/>
      <c r="W130" s="511"/>
      <c r="X130" s="1054"/>
      <c r="Y130" s="868"/>
      <c r="Z130" s="1068"/>
      <c r="AA130" s="868"/>
      <c r="AB130" s="538"/>
      <c r="AC130" s="505"/>
      <c r="AD130" s="505"/>
      <c r="AE130" s="453"/>
      <c r="AF130" s="502"/>
      <c r="AG130" s="502"/>
      <c r="AH130" s="453"/>
      <c r="AI130" s="462"/>
      <c r="AJ130" s="449"/>
      <c r="AK130" s="971"/>
      <c r="AL130" s="971"/>
      <c r="AM130" s="971"/>
      <c r="AN130" s="1058"/>
      <c r="AO130" s="533"/>
      <c r="AP130" s="511"/>
      <c r="AQ130" s="511"/>
      <c r="AR130" s="511"/>
      <c r="AS130" s="511"/>
      <c r="AT130" s="511"/>
      <c r="AU130" s="511"/>
      <c r="AV130" s="511"/>
      <c r="AW130" s="511"/>
      <c r="AX130" s="511"/>
      <c r="AY130" s="511"/>
      <c r="AZ130" s="511"/>
      <c r="BA130" s="521"/>
      <c r="BB130" s="521"/>
      <c r="BC130" s="521"/>
      <c r="BD130" s="521"/>
      <c r="BE130" s="521"/>
    </row>
    <row r="131" spans="1:57" ht="16" thickBot="1">
      <c r="A131" s="536"/>
      <c r="B131" s="965"/>
      <c r="C131" s="971"/>
      <c r="D131" s="480"/>
      <c r="E131" s="868"/>
      <c r="F131" s="971"/>
      <c r="G131" s="834"/>
      <c r="H131" s="503"/>
      <c r="I131" s="823"/>
      <c r="J131" s="562"/>
      <c r="K131" s="563"/>
      <c r="L131" s="453"/>
      <c r="M131" s="821"/>
      <c r="N131" s="1064"/>
      <c r="O131" s="965"/>
      <c r="P131" s="868"/>
      <c r="Q131" s="1054"/>
      <c r="R131" s="1054"/>
      <c r="S131" s="511"/>
      <c r="T131" s="511"/>
      <c r="U131" s="511"/>
      <c r="V131" s="511"/>
      <c r="W131" s="511"/>
      <c r="X131" s="1054"/>
      <c r="Y131" s="868"/>
      <c r="Z131" s="1068"/>
      <c r="AA131" s="868"/>
      <c r="AB131" s="538"/>
      <c r="AC131" s="505"/>
      <c r="AD131" s="505"/>
      <c r="AE131" s="453"/>
      <c r="AF131" s="502"/>
      <c r="AG131" s="502"/>
      <c r="AH131" s="453"/>
      <c r="AI131" s="462"/>
      <c r="AJ131" s="449"/>
      <c r="AK131" s="971"/>
      <c r="AL131" s="971"/>
      <c r="AM131" s="971"/>
      <c r="AN131" s="1058"/>
      <c r="AO131" s="533"/>
      <c r="AP131" s="511"/>
      <c r="AQ131" s="511"/>
      <c r="AR131" s="511"/>
      <c r="AS131" s="511"/>
      <c r="AT131" s="511"/>
      <c r="AU131" s="511"/>
      <c r="AV131" s="511"/>
      <c r="AW131" s="511"/>
      <c r="AX131" s="511"/>
      <c r="AY131" s="511"/>
      <c r="AZ131" s="511"/>
      <c r="BA131" s="521"/>
      <c r="BB131" s="521"/>
      <c r="BC131" s="521"/>
      <c r="BD131" s="521"/>
      <c r="BE131" s="521"/>
    </row>
    <row r="132" spans="1:57">
      <c r="A132" s="536"/>
      <c r="B132" s="965"/>
      <c r="C132" s="971"/>
      <c r="D132" s="480"/>
      <c r="E132" s="868"/>
      <c r="F132" s="971"/>
      <c r="G132" s="834"/>
      <c r="H132" s="503" t="s">
        <v>236</v>
      </c>
      <c r="I132" s="945" t="s">
        <v>68</v>
      </c>
      <c r="J132" s="562"/>
      <c r="K132" s="563"/>
      <c r="L132" s="453"/>
      <c r="M132" s="821"/>
      <c r="N132" s="1064"/>
      <c r="O132" s="965"/>
      <c r="P132" s="868"/>
      <c r="Q132" s="1054"/>
      <c r="R132" s="1054"/>
      <c r="S132" s="511"/>
      <c r="T132" s="511"/>
      <c r="U132" s="511"/>
      <c r="V132" s="511"/>
      <c r="W132" s="511"/>
      <c r="X132" s="1054"/>
      <c r="Y132" s="868"/>
      <c r="Z132" s="1068"/>
      <c r="AA132" s="868"/>
      <c r="AB132" s="538"/>
      <c r="AC132" s="505"/>
      <c r="AD132" s="505"/>
      <c r="AE132" s="453"/>
      <c r="AF132" s="502"/>
      <c r="AG132" s="502"/>
      <c r="AH132" s="453"/>
      <c r="AI132" s="462"/>
      <c r="AJ132" s="449"/>
      <c r="AK132" s="971"/>
      <c r="AL132" s="971"/>
      <c r="AM132" s="971"/>
      <c r="AN132" s="1058"/>
      <c r="AO132" s="533"/>
      <c r="AP132" s="511"/>
      <c r="AQ132" s="511"/>
      <c r="AR132" s="511"/>
      <c r="AS132" s="511"/>
      <c r="AT132" s="511"/>
      <c r="AU132" s="511"/>
      <c r="AV132" s="511"/>
      <c r="AW132" s="511"/>
      <c r="AX132" s="511"/>
      <c r="AY132" s="511"/>
      <c r="AZ132" s="511"/>
      <c r="BA132" s="521"/>
      <c r="BB132" s="521"/>
      <c r="BC132" s="521"/>
      <c r="BD132" s="521"/>
      <c r="BE132" s="521"/>
    </row>
    <row r="133" spans="1:57" ht="16" thickBot="1">
      <c r="A133" s="536"/>
      <c r="B133" s="965"/>
      <c r="C133" s="971"/>
      <c r="D133" s="480"/>
      <c r="E133" s="868"/>
      <c r="F133" s="971"/>
      <c r="G133" s="834"/>
      <c r="H133" s="503"/>
      <c r="I133" s="823"/>
      <c r="J133" s="562"/>
      <c r="K133" s="563"/>
      <c r="L133" s="453"/>
      <c r="M133" s="821"/>
      <c r="N133" s="1064"/>
      <c r="O133" s="965"/>
      <c r="P133" s="869"/>
      <c r="Q133" s="1055"/>
      <c r="R133" s="1055"/>
      <c r="S133" s="511"/>
      <c r="T133" s="511"/>
      <c r="U133" s="511"/>
      <c r="V133" s="511"/>
      <c r="W133" s="511"/>
      <c r="X133" s="1054"/>
      <c r="Y133" s="868"/>
      <c r="Z133" s="1068"/>
      <c r="AA133" s="868"/>
      <c r="AB133" s="538"/>
      <c r="AC133" s="505"/>
      <c r="AD133" s="505"/>
      <c r="AE133" s="453"/>
      <c r="AF133" s="502"/>
      <c r="AG133" s="502"/>
      <c r="AH133" s="453"/>
      <c r="AI133" s="462"/>
      <c r="AJ133" s="449"/>
      <c r="AK133" s="971"/>
      <c r="AL133" s="971"/>
      <c r="AM133" s="971"/>
      <c r="AN133" s="1058"/>
      <c r="AO133" s="533"/>
      <c r="AP133" s="511"/>
      <c r="AQ133" s="511"/>
      <c r="AR133" s="511"/>
      <c r="AS133" s="511"/>
      <c r="AT133" s="511"/>
      <c r="AU133" s="511"/>
      <c r="AV133" s="511"/>
      <c r="AW133" s="511"/>
      <c r="AX133" s="511"/>
      <c r="AY133" s="511"/>
      <c r="AZ133" s="511"/>
      <c r="BA133" s="521"/>
      <c r="BB133" s="521"/>
      <c r="BC133" s="521"/>
      <c r="BD133" s="521"/>
      <c r="BE133" s="521"/>
    </row>
    <row r="134" spans="1:57">
      <c r="A134" s="536"/>
      <c r="B134" s="965"/>
      <c r="C134" s="971"/>
      <c r="D134" s="480"/>
      <c r="E134" s="868"/>
      <c r="F134" s="971"/>
      <c r="G134" s="834"/>
      <c r="H134" s="503" t="s">
        <v>234</v>
      </c>
      <c r="I134" s="945" t="s">
        <v>68</v>
      </c>
      <c r="J134" s="562"/>
      <c r="K134" s="563"/>
      <c r="L134" s="453"/>
      <c r="M134" s="821"/>
      <c r="N134" s="1064"/>
      <c r="O134" s="965"/>
      <c r="P134" s="867" t="s">
        <v>231</v>
      </c>
      <c r="Q134" s="1053" t="s">
        <v>82</v>
      </c>
      <c r="R134" s="1053">
        <f>+IFERROR(VLOOKUP(Q134,[5]DATOS!$E$2:$F$17,2,FALSE),"")</f>
        <v>15</v>
      </c>
      <c r="S134" s="511"/>
      <c r="T134" s="511"/>
      <c r="U134" s="511"/>
      <c r="V134" s="511"/>
      <c r="W134" s="511"/>
      <c r="X134" s="1054"/>
      <c r="Y134" s="868"/>
      <c r="Z134" s="1068"/>
      <c r="AA134" s="868"/>
      <c r="AB134" s="538"/>
      <c r="AC134" s="505"/>
      <c r="AD134" s="505"/>
      <c r="AE134" s="453"/>
      <c r="AF134" s="502"/>
      <c r="AG134" s="502"/>
      <c r="AH134" s="453"/>
      <c r="AI134" s="462"/>
      <c r="AJ134" s="449"/>
      <c r="AK134" s="971"/>
      <c r="AL134" s="971"/>
      <c r="AM134" s="971"/>
      <c r="AN134" s="1059"/>
      <c r="AO134" s="533"/>
      <c r="AP134" s="511"/>
      <c r="AQ134" s="511"/>
      <c r="AR134" s="511"/>
      <c r="AS134" s="511"/>
      <c r="AT134" s="511"/>
      <c r="AU134" s="511"/>
      <c r="AV134" s="511"/>
      <c r="AW134" s="511"/>
      <c r="AX134" s="511"/>
      <c r="AY134" s="511"/>
      <c r="AZ134" s="511"/>
      <c r="BA134" s="521"/>
      <c r="BB134" s="521"/>
      <c r="BC134" s="521"/>
      <c r="BD134" s="521"/>
      <c r="BE134" s="521"/>
    </row>
    <row r="135" spans="1:57" ht="15" customHeight="1">
      <c r="A135" s="536"/>
      <c r="B135" s="965"/>
      <c r="C135" s="971"/>
      <c r="D135" s="480"/>
      <c r="E135" s="868"/>
      <c r="F135" s="971"/>
      <c r="G135" s="834"/>
      <c r="H135" s="503"/>
      <c r="I135" s="462"/>
      <c r="J135" s="562"/>
      <c r="K135" s="563"/>
      <c r="L135" s="453"/>
      <c r="M135" s="821"/>
      <c r="N135" s="1064"/>
      <c r="O135" s="965"/>
      <c r="P135" s="868"/>
      <c r="Q135" s="1054"/>
      <c r="R135" s="1054"/>
      <c r="S135" s="511"/>
      <c r="T135" s="511"/>
      <c r="U135" s="511"/>
      <c r="V135" s="511"/>
      <c r="W135" s="511"/>
      <c r="X135" s="1054"/>
      <c r="Y135" s="868"/>
      <c r="Z135" s="1068"/>
      <c r="AA135" s="868"/>
      <c r="AB135" s="538"/>
      <c r="AC135" s="505"/>
      <c r="AD135" s="505"/>
      <c r="AE135" s="453"/>
      <c r="AF135" s="502"/>
      <c r="AG135" s="502"/>
      <c r="AH135" s="453"/>
      <c r="AI135" s="462"/>
      <c r="AJ135" s="449"/>
      <c r="AK135" s="971"/>
      <c r="AL135" s="971"/>
      <c r="AM135" s="971"/>
      <c r="AN135" s="1057" t="s">
        <v>429</v>
      </c>
      <c r="AO135" s="533"/>
      <c r="AP135" s="511"/>
      <c r="AQ135" s="511"/>
      <c r="AR135" s="511"/>
      <c r="AS135" s="511"/>
      <c r="AT135" s="511"/>
      <c r="AU135" s="511"/>
      <c r="AV135" s="511"/>
      <c r="AW135" s="511"/>
      <c r="AX135" s="511"/>
      <c r="AY135" s="511"/>
      <c r="AZ135" s="511"/>
      <c r="BA135" s="521"/>
      <c r="BB135" s="521"/>
      <c r="BC135" s="521"/>
      <c r="BD135" s="521"/>
      <c r="BE135" s="521"/>
    </row>
    <row r="136" spans="1:57">
      <c r="A136" s="536"/>
      <c r="B136" s="965"/>
      <c r="C136" s="971"/>
      <c r="D136" s="480"/>
      <c r="E136" s="868"/>
      <c r="F136" s="971"/>
      <c r="G136" s="834"/>
      <c r="H136" s="503"/>
      <c r="I136" s="462"/>
      <c r="J136" s="562"/>
      <c r="K136" s="563"/>
      <c r="L136" s="453"/>
      <c r="M136" s="821"/>
      <c r="N136" s="1064"/>
      <c r="O136" s="965"/>
      <c r="P136" s="868"/>
      <c r="Q136" s="1054"/>
      <c r="R136" s="1054"/>
      <c r="S136" s="511"/>
      <c r="T136" s="511"/>
      <c r="U136" s="511"/>
      <c r="V136" s="511"/>
      <c r="W136" s="511"/>
      <c r="X136" s="1054"/>
      <c r="Y136" s="868"/>
      <c r="Z136" s="1068"/>
      <c r="AA136" s="868"/>
      <c r="AB136" s="538"/>
      <c r="AC136" s="505"/>
      <c r="AD136" s="505"/>
      <c r="AE136" s="453"/>
      <c r="AF136" s="502"/>
      <c r="AG136" s="502"/>
      <c r="AH136" s="453"/>
      <c r="AI136" s="462"/>
      <c r="AJ136" s="449"/>
      <c r="AK136" s="971"/>
      <c r="AL136" s="971"/>
      <c r="AM136" s="971"/>
      <c r="AN136" s="1058"/>
      <c r="AO136" s="533"/>
      <c r="AP136" s="511"/>
      <c r="AQ136" s="511"/>
      <c r="AR136" s="511"/>
      <c r="AS136" s="511"/>
      <c r="AT136" s="511"/>
      <c r="AU136" s="511"/>
      <c r="AV136" s="511"/>
      <c r="AW136" s="511"/>
      <c r="AX136" s="511"/>
      <c r="AY136" s="511"/>
      <c r="AZ136" s="511"/>
      <c r="BA136" s="521"/>
      <c r="BB136" s="521"/>
      <c r="BC136" s="521"/>
      <c r="BD136" s="521"/>
      <c r="BE136" s="521"/>
    </row>
    <row r="137" spans="1:57" ht="16" thickBot="1">
      <c r="A137" s="536"/>
      <c r="B137" s="965"/>
      <c r="C137" s="971"/>
      <c r="D137" s="480"/>
      <c r="E137" s="868"/>
      <c r="F137" s="971"/>
      <c r="G137" s="834"/>
      <c r="H137" s="503"/>
      <c r="I137" s="823"/>
      <c r="J137" s="562"/>
      <c r="K137" s="563"/>
      <c r="L137" s="453"/>
      <c r="M137" s="821"/>
      <c r="N137" s="1064"/>
      <c r="O137" s="965"/>
      <c r="P137" s="868"/>
      <c r="Q137" s="1054"/>
      <c r="R137" s="1054"/>
      <c r="S137" s="511"/>
      <c r="T137" s="511"/>
      <c r="U137" s="511"/>
      <c r="V137" s="511"/>
      <c r="W137" s="511"/>
      <c r="X137" s="1054"/>
      <c r="Y137" s="868"/>
      <c r="Z137" s="1068"/>
      <c r="AA137" s="868"/>
      <c r="AB137" s="538"/>
      <c r="AC137" s="505"/>
      <c r="AD137" s="505"/>
      <c r="AE137" s="453"/>
      <c r="AF137" s="502"/>
      <c r="AG137" s="502"/>
      <c r="AH137" s="453"/>
      <c r="AI137" s="462"/>
      <c r="AJ137" s="449"/>
      <c r="AK137" s="971"/>
      <c r="AL137" s="971"/>
      <c r="AM137" s="971"/>
      <c r="AN137" s="1058"/>
      <c r="AO137" s="533"/>
      <c r="AP137" s="511"/>
      <c r="AQ137" s="511"/>
      <c r="AR137" s="511"/>
      <c r="AS137" s="511"/>
      <c r="AT137" s="511"/>
      <c r="AU137" s="511"/>
      <c r="AV137" s="511"/>
      <c r="AW137" s="511"/>
      <c r="AX137" s="511"/>
      <c r="AY137" s="511"/>
      <c r="AZ137" s="511"/>
      <c r="BA137" s="521"/>
      <c r="BB137" s="521"/>
      <c r="BC137" s="521"/>
      <c r="BD137" s="521"/>
      <c r="BE137" s="521"/>
    </row>
    <row r="138" spans="1:57" ht="16" thickBot="1">
      <c r="A138" s="536"/>
      <c r="B138" s="965"/>
      <c r="C138" s="971"/>
      <c r="D138" s="979"/>
      <c r="E138" s="869"/>
      <c r="F138" s="971"/>
      <c r="G138" s="834"/>
      <c r="H138" s="503" t="s">
        <v>232</v>
      </c>
      <c r="I138" s="945" t="s">
        <v>68</v>
      </c>
      <c r="J138" s="562"/>
      <c r="K138" s="563"/>
      <c r="L138" s="453"/>
      <c r="M138" s="821"/>
      <c r="N138" s="1064"/>
      <c r="O138" s="965"/>
      <c r="P138" s="869"/>
      <c r="Q138" s="1055"/>
      <c r="R138" s="1055"/>
      <c r="S138" s="511"/>
      <c r="T138" s="511"/>
      <c r="U138" s="511"/>
      <c r="V138" s="511"/>
      <c r="W138" s="511"/>
      <c r="X138" s="1054"/>
      <c r="Y138" s="868"/>
      <c r="Z138" s="1068"/>
      <c r="AA138" s="868"/>
      <c r="AB138" s="538"/>
      <c r="AC138" s="506"/>
      <c r="AD138" s="506"/>
      <c r="AE138" s="453"/>
      <c r="AF138" s="502"/>
      <c r="AG138" s="502"/>
      <c r="AH138" s="453"/>
      <c r="AI138" s="462"/>
      <c r="AJ138" s="449"/>
      <c r="AK138" s="971"/>
      <c r="AL138" s="971"/>
      <c r="AM138" s="971"/>
      <c r="AN138" s="1058"/>
      <c r="AO138" s="533"/>
      <c r="AP138" s="511"/>
      <c r="AQ138" s="511"/>
      <c r="AR138" s="511"/>
      <c r="AS138" s="511"/>
      <c r="AT138" s="511"/>
      <c r="AU138" s="511"/>
      <c r="AV138" s="511"/>
      <c r="AW138" s="511"/>
      <c r="AX138" s="511"/>
      <c r="AY138" s="511"/>
      <c r="AZ138" s="511"/>
      <c r="BA138" s="521"/>
      <c r="BB138" s="521"/>
      <c r="BC138" s="521"/>
      <c r="BD138" s="521"/>
      <c r="BE138" s="521"/>
    </row>
    <row r="139" spans="1:57" ht="15" customHeight="1">
      <c r="A139" s="536"/>
      <c r="B139" s="965"/>
      <c r="C139" s="971"/>
      <c r="D139" s="1056"/>
      <c r="E139" s="971"/>
      <c r="F139" s="971"/>
      <c r="G139" s="834"/>
      <c r="H139" s="503"/>
      <c r="I139" s="462"/>
      <c r="J139" s="562"/>
      <c r="K139" s="563"/>
      <c r="L139" s="453"/>
      <c r="M139" s="821"/>
      <c r="N139" s="1064"/>
      <c r="O139" s="965"/>
      <c r="P139" s="867" t="s">
        <v>229</v>
      </c>
      <c r="Q139" s="1053" t="s">
        <v>85</v>
      </c>
      <c r="R139" s="1053">
        <f>+IFERROR(VLOOKUP(Q139,[5]DATOS!$E$2:$F$17,2,FALSE),"")</f>
        <v>15</v>
      </c>
      <c r="S139" s="511"/>
      <c r="T139" s="511"/>
      <c r="U139" s="511"/>
      <c r="V139" s="511"/>
      <c r="W139" s="511"/>
      <c r="X139" s="1054"/>
      <c r="Y139" s="868"/>
      <c r="Z139" s="1068"/>
      <c r="AA139" s="868"/>
      <c r="AB139" s="538"/>
      <c r="AC139" s="504" t="s">
        <v>95</v>
      </c>
      <c r="AD139" s="504" t="s">
        <v>96</v>
      </c>
      <c r="AE139" s="453"/>
      <c r="AF139" s="253"/>
      <c r="AG139" s="502"/>
      <c r="AH139" s="453"/>
      <c r="AI139" s="462"/>
      <c r="AJ139" s="449"/>
      <c r="AK139" s="971"/>
      <c r="AL139" s="971"/>
      <c r="AM139" s="971"/>
      <c r="AN139" s="1058"/>
      <c r="AO139" s="533"/>
      <c r="AP139" s="511"/>
      <c r="AQ139" s="511"/>
      <c r="AR139" s="511"/>
      <c r="AS139" s="511"/>
      <c r="AT139" s="511"/>
      <c r="AU139" s="511"/>
      <c r="AV139" s="511"/>
      <c r="AW139" s="511"/>
      <c r="AX139" s="511"/>
      <c r="AY139" s="511"/>
      <c r="AZ139" s="511"/>
      <c r="BA139" s="521"/>
      <c r="BB139" s="521"/>
      <c r="BC139" s="521"/>
      <c r="BD139" s="521"/>
      <c r="BE139" s="521"/>
    </row>
    <row r="140" spans="1:57" ht="16" thickBot="1">
      <c r="A140" s="536"/>
      <c r="B140" s="965"/>
      <c r="C140" s="971"/>
      <c r="D140" s="1056"/>
      <c r="E140" s="971"/>
      <c r="F140" s="971"/>
      <c r="G140" s="834"/>
      <c r="H140" s="503"/>
      <c r="I140" s="823"/>
      <c r="J140" s="562"/>
      <c r="K140" s="563"/>
      <c r="L140" s="453"/>
      <c r="M140" s="821"/>
      <c r="N140" s="1064"/>
      <c r="O140" s="965"/>
      <c r="P140" s="868"/>
      <c r="Q140" s="1054"/>
      <c r="R140" s="1054"/>
      <c r="S140" s="511"/>
      <c r="T140" s="511"/>
      <c r="U140" s="511"/>
      <c r="V140" s="511"/>
      <c r="W140" s="511"/>
      <c r="X140" s="1054"/>
      <c r="Y140" s="868"/>
      <c r="Z140" s="1068"/>
      <c r="AA140" s="868"/>
      <c r="AB140" s="538"/>
      <c r="AC140" s="505"/>
      <c r="AD140" s="505"/>
      <c r="AE140" s="453"/>
      <c r="AF140" s="253"/>
      <c r="AG140" s="502"/>
      <c r="AH140" s="453"/>
      <c r="AI140" s="462"/>
      <c r="AJ140" s="449"/>
      <c r="AK140" s="971"/>
      <c r="AL140" s="971"/>
      <c r="AM140" s="971"/>
      <c r="AN140" s="1058"/>
      <c r="AO140" s="533"/>
      <c r="AP140" s="511"/>
      <c r="AQ140" s="511"/>
      <c r="AR140" s="511"/>
      <c r="AS140" s="511"/>
      <c r="AT140" s="511"/>
      <c r="AU140" s="511"/>
      <c r="AV140" s="511"/>
      <c r="AW140" s="511"/>
      <c r="AX140" s="511"/>
      <c r="AY140" s="511"/>
      <c r="AZ140" s="511"/>
      <c r="BA140" s="521"/>
      <c r="BB140" s="521"/>
      <c r="BC140" s="521"/>
      <c r="BD140" s="521"/>
      <c r="BE140" s="521"/>
    </row>
    <row r="141" spans="1:57">
      <c r="A141" s="536"/>
      <c r="B141" s="965"/>
      <c r="C141" s="971"/>
      <c r="D141" s="1056"/>
      <c r="E141" s="971"/>
      <c r="F141" s="971"/>
      <c r="G141" s="834"/>
      <c r="H141" s="503" t="s">
        <v>230</v>
      </c>
      <c r="I141" s="945" t="s">
        <v>68</v>
      </c>
      <c r="J141" s="562"/>
      <c r="K141" s="563"/>
      <c r="L141" s="453"/>
      <c r="M141" s="821"/>
      <c r="N141" s="1064"/>
      <c r="O141" s="965"/>
      <c r="P141" s="868"/>
      <c r="Q141" s="1054"/>
      <c r="R141" s="1054"/>
      <c r="S141" s="511"/>
      <c r="T141" s="511"/>
      <c r="U141" s="511"/>
      <c r="V141" s="511"/>
      <c r="W141" s="511"/>
      <c r="X141" s="1054"/>
      <c r="Y141" s="868"/>
      <c r="Z141" s="1068"/>
      <c r="AA141" s="868"/>
      <c r="AB141" s="538"/>
      <c r="AC141" s="505"/>
      <c r="AD141" s="505"/>
      <c r="AE141" s="453"/>
      <c r="AF141" s="253"/>
      <c r="AG141" s="502"/>
      <c r="AH141" s="453"/>
      <c r="AI141" s="462"/>
      <c r="AJ141" s="449"/>
      <c r="AK141" s="971"/>
      <c r="AL141" s="971"/>
      <c r="AM141" s="971"/>
      <c r="AN141" s="1058"/>
      <c r="AO141" s="533"/>
      <c r="AP141" s="511"/>
      <c r="AQ141" s="511"/>
      <c r="AR141" s="511"/>
      <c r="AS141" s="511"/>
      <c r="AT141" s="511"/>
      <c r="AU141" s="511"/>
      <c r="AV141" s="511"/>
      <c r="AW141" s="511"/>
      <c r="AX141" s="511"/>
      <c r="AY141" s="511"/>
      <c r="AZ141" s="511"/>
      <c r="BA141" s="521"/>
      <c r="BB141" s="521"/>
      <c r="BC141" s="521"/>
      <c r="BD141" s="521"/>
      <c r="BE141" s="521"/>
    </row>
    <row r="142" spans="1:57">
      <c r="A142" s="536"/>
      <c r="B142" s="965"/>
      <c r="C142" s="971"/>
      <c r="D142" s="1056"/>
      <c r="E142" s="971"/>
      <c r="F142" s="971"/>
      <c r="G142" s="834"/>
      <c r="H142" s="503"/>
      <c r="I142" s="462"/>
      <c r="J142" s="562"/>
      <c r="K142" s="563"/>
      <c r="L142" s="453"/>
      <c r="M142" s="821"/>
      <c r="N142" s="1064"/>
      <c r="O142" s="965"/>
      <c r="P142" s="869"/>
      <c r="Q142" s="1055"/>
      <c r="R142" s="1055"/>
      <c r="S142" s="511"/>
      <c r="T142" s="511"/>
      <c r="U142" s="511"/>
      <c r="V142" s="511"/>
      <c r="W142" s="511"/>
      <c r="X142" s="1054"/>
      <c r="Y142" s="868"/>
      <c r="Z142" s="1068"/>
      <c r="AA142" s="868"/>
      <c r="AB142" s="538"/>
      <c r="AC142" s="505"/>
      <c r="AD142" s="505"/>
      <c r="AE142" s="453"/>
      <c r="AF142" s="253"/>
      <c r="AG142" s="502"/>
      <c r="AH142" s="453"/>
      <c r="AI142" s="462"/>
      <c r="AJ142" s="449"/>
      <c r="AK142" s="971"/>
      <c r="AL142" s="971"/>
      <c r="AM142" s="971"/>
      <c r="AN142" s="1058"/>
      <c r="AO142" s="533"/>
      <c r="AP142" s="511"/>
      <c r="AQ142" s="511"/>
      <c r="AR142" s="511"/>
      <c r="AS142" s="511"/>
      <c r="AT142" s="511"/>
      <c r="AU142" s="511"/>
      <c r="AV142" s="511"/>
      <c r="AW142" s="511"/>
      <c r="AX142" s="511"/>
      <c r="AY142" s="511"/>
      <c r="AZ142" s="511"/>
      <c r="BA142" s="521"/>
      <c r="BB142" s="521"/>
      <c r="BC142" s="521"/>
      <c r="BD142" s="521"/>
      <c r="BE142" s="521"/>
    </row>
    <row r="143" spans="1:57">
      <c r="A143" s="536"/>
      <c r="B143" s="965"/>
      <c r="C143" s="971"/>
      <c r="D143" s="1056"/>
      <c r="E143" s="971"/>
      <c r="F143" s="971"/>
      <c r="G143" s="834"/>
      <c r="H143" s="503"/>
      <c r="I143" s="462"/>
      <c r="J143" s="562"/>
      <c r="K143" s="563"/>
      <c r="L143" s="453"/>
      <c r="M143" s="821"/>
      <c r="N143" s="1064"/>
      <c r="O143" s="965"/>
      <c r="P143" s="867" t="s">
        <v>228</v>
      </c>
      <c r="Q143" s="867" t="s">
        <v>98</v>
      </c>
      <c r="R143" s="1053">
        <f>+IFERROR(VLOOKUP(Q143,[5]DATOS!$E$2:$F$17,2,FALSE),"")</f>
        <v>15</v>
      </c>
      <c r="S143" s="511"/>
      <c r="T143" s="511"/>
      <c r="U143" s="511"/>
      <c r="V143" s="511"/>
      <c r="W143" s="511"/>
      <c r="X143" s="1054"/>
      <c r="Y143" s="868"/>
      <c r="Z143" s="1068"/>
      <c r="AA143" s="868"/>
      <c r="AB143" s="538"/>
      <c r="AC143" s="505"/>
      <c r="AD143" s="505"/>
      <c r="AE143" s="454"/>
      <c r="AF143" s="253"/>
      <c r="AG143" s="502"/>
      <c r="AH143" s="453"/>
      <c r="AI143" s="462"/>
      <c r="AJ143" s="449"/>
      <c r="AK143" s="971"/>
      <c r="AL143" s="971"/>
      <c r="AM143" s="971"/>
      <c r="AN143" s="1058"/>
      <c r="AO143" s="533"/>
      <c r="AP143" s="511"/>
      <c r="AQ143" s="511"/>
      <c r="AR143" s="511"/>
      <c r="AS143" s="511"/>
      <c r="AT143" s="511"/>
      <c r="AU143" s="511"/>
      <c r="AV143" s="511"/>
      <c r="AW143" s="511"/>
      <c r="AX143" s="511"/>
      <c r="AY143" s="511"/>
      <c r="AZ143" s="511"/>
      <c r="BA143" s="521"/>
      <c r="BB143" s="521"/>
      <c r="BC143" s="521"/>
      <c r="BD143" s="521"/>
      <c r="BE143" s="521"/>
    </row>
    <row r="144" spans="1:57" ht="16" thickBot="1">
      <c r="A144" s="536"/>
      <c r="B144" s="965"/>
      <c r="C144" s="971"/>
      <c r="D144" s="1056"/>
      <c r="E144" s="971"/>
      <c r="F144" s="971"/>
      <c r="G144" s="834"/>
      <c r="H144" s="503"/>
      <c r="I144" s="823"/>
      <c r="J144" s="562"/>
      <c r="K144" s="563"/>
      <c r="L144" s="453"/>
      <c r="M144" s="821"/>
      <c r="N144" s="1064"/>
      <c r="O144" s="965"/>
      <c r="P144" s="868"/>
      <c r="Q144" s="868"/>
      <c r="R144" s="1054"/>
      <c r="S144" s="511"/>
      <c r="T144" s="511"/>
      <c r="U144" s="511"/>
      <c r="V144" s="511"/>
      <c r="W144" s="511"/>
      <c r="X144" s="1054"/>
      <c r="Y144" s="868"/>
      <c r="Z144" s="1068"/>
      <c r="AA144" s="868"/>
      <c r="AB144" s="538"/>
      <c r="AC144" s="505"/>
      <c r="AD144" s="505"/>
      <c r="AE144" s="103"/>
      <c r="AF144" s="253"/>
      <c r="AG144" s="502"/>
      <c r="AH144" s="453"/>
      <c r="AI144" s="462"/>
      <c r="AJ144" s="449"/>
      <c r="AK144" s="971"/>
      <c r="AL144" s="971"/>
      <c r="AM144" s="971"/>
      <c r="AN144" s="1058"/>
      <c r="AO144" s="533"/>
      <c r="AP144" s="511"/>
      <c r="AQ144" s="511"/>
      <c r="AR144" s="511"/>
      <c r="AS144" s="511"/>
      <c r="AT144" s="511"/>
      <c r="AU144" s="511"/>
      <c r="AV144" s="511"/>
      <c r="AW144" s="511"/>
      <c r="AX144" s="511"/>
      <c r="AY144" s="511"/>
      <c r="AZ144" s="511"/>
      <c r="BA144" s="521"/>
      <c r="BB144" s="521"/>
      <c r="BC144" s="521"/>
      <c r="BD144" s="521"/>
      <c r="BE144" s="521"/>
    </row>
    <row r="145" spans="1:57">
      <c r="A145" s="536"/>
      <c r="B145" s="965"/>
      <c r="C145" s="971"/>
      <c r="D145" s="1056"/>
      <c r="E145" s="971"/>
      <c r="F145" s="971"/>
      <c r="G145" s="834"/>
      <c r="H145" s="503" t="s">
        <v>227</v>
      </c>
      <c r="I145" s="945" t="s">
        <v>68</v>
      </c>
      <c r="J145" s="562"/>
      <c r="K145" s="563"/>
      <c r="L145" s="453"/>
      <c r="M145" s="821"/>
      <c r="N145" s="1064"/>
      <c r="O145" s="965"/>
      <c r="P145" s="868"/>
      <c r="Q145" s="868"/>
      <c r="R145" s="1054"/>
      <c r="S145" s="511"/>
      <c r="T145" s="511"/>
      <c r="U145" s="511"/>
      <c r="V145" s="511"/>
      <c r="W145" s="511"/>
      <c r="X145" s="1054"/>
      <c r="Y145" s="868"/>
      <c r="Z145" s="1068"/>
      <c r="AA145" s="868"/>
      <c r="AB145" s="538"/>
      <c r="AC145" s="505"/>
      <c r="AD145" s="505"/>
      <c r="AE145" s="103"/>
      <c r="AF145" s="253"/>
      <c r="AG145" s="502"/>
      <c r="AH145" s="453"/>
      <c r="AI145" s="462"/>
      <c r="AJ145" s="449"/>
      <c r="AK145" s="971"/>
      <c r="AL145" s="971"/>
      <c r="AM145" s="971"/>
      <c r="AN145" s="1058"/>
      <c r="AO145" s="533"/>
      <c r="AP145" s="511"/>
      <c r="AQ145" s="511"/>
      <c r="AR145" s="511"/>
      <c r="AS145" s="511"/>
      <c r="AT145" s="511"/>
      <c r="AU145" s="511"/>
      <c r="AV145" s="511"/>
      <c r="AW145" s="511"/>
      <c r="AX145" s="511"/>
      <c r="AY145" s="511"/>
      <c r="AZ145" s="511"/>
      <c r="BA145" s="521"/>
      <c r="BB145" s="521"/>
      <c r="BC145" s="521"/>
      <c r="BD145" s="521"/>
      <c r="BE145" s="521"/>
    </row>
    <row r="146" spans="1:57">
      <c r="A146" s="536"/>
      <c r="B146" s="965"/>
      <c r="C146" s="971"/>
      <c r="D146" s="1056"/>
      <c r="E146" s="971"/>
      <c r="F146" s="971"/>
      <c r="G146" s="834"/>
      <c r="H146" s="503"/>
      <c r="I146" s="462"/>
      <c r="J146" s="562"/>
      <c r="K146" s="563"/>
      <c r="L146" s="453"/>
      <c r="M146" s="821"/>
      <c r="N146" s="1064"/>
      <c r="O146" s="965"/>
      <c r="P146" s="869"/>
      <c r="Q146" s="869"/>
      <c r="R146" s="1055"/>
      <c r="S146" s="511"/>
      <c r="T146" s="511"/>
      <c r="U146" s="511"/>
      <c r="V146" s="511"/>
      <c r="W146" s="511"/>
      <c r="X146" s="1054"/>
      <c r="Y146" s="868"/>
      <c r="Z146" s="1068"/>
      <c r="AA146" s="868"/>
      <c r="AB146" s="538"/>
      <c r="AC146" s="505"/>
      <c r="AD146" s="505"/>
      <c r="AE146" s="103"/>
      <c r="AF146" s="253"/>
      <c r="AG146" s="502"/>
      <c r="AH146" s="453"/>
      <c r="AI146" s="462"/>
      <c r="AJ146" s="449"/>
      <c r="AK146" s="971"/>
      <c r="AL146" s="971"/>
      <c r="AM146" s="971"/>
      <c r="AN146" s="1058"/>
      <c r="AO146" s="533"/>
      <c r="AP146" s="511"/>
      <c r="AQ146" s="511"/>
      <c r="AR146" s="511"/>
      <c r="AS146" s="511"/>
      <c r="AT146" s="511"/>
      <c r="AU146" s="511"/>
      <c r="AV146" s="511"/>
      <c r="AW146" s="511"/>
      <c r="AX146" s="511"/>
      <c r="AY146" s="511"/>
      <c r="AZ146" s="511"/>
      <c r="BA146" s="521"/>
      <c r="BB146" s="521"/>
      <c r="BC146" s="521"/>
      <c r="BD146" s="521"/>
      <c r="BE146" s="521"/>
    </row>
    <row r="147" spans="1:57">
      <c r="A147" s="536"/>
      <c r="B147" s="965"/>
      <c r="C147" s="971"/>
      <c r="D147" s="1056"/>
      <c r="E147" s="971"/>
      <c r="F147" s="971"/>
      <c r="G147" s="834"/>
      <c r="H147" s="503"/>
      <c r="I147" s="462"/>
      <c r="J147" s="562"/>
      <c r="K147" s="563"/>
      <c r="L147" s="453"/>
      <c r="M147" s="821"/>
      <c r="N147" s="1064"/>
      <c r="O147" s="965"/>
      <c r="P147" s="867" t="s">
        <v>226</v>
      </c>
      <c r="Q147" s="1053" t="s">
        <v>87</v>
      </c>
      <c r="R147" s="1053">
        <f>+IFERROR(VLOOKUP(Q147,[5]DATOS!$E$2:$F$17,2,FALSE),"")</f>
        <v>10</v>
      </c>
      <c r="S147" s="511"/>
      <c r="T147" s="511"/>
      <c r="U147" s="511"/>
      <c r="V147" s="511"/>
      <c r="W147" s="511"/>
      <c r="X147" s="1054"/>
      <c r="Y147" s="868"/>
      <c r="Z147" s="1068"/>
      <c r="AA147" s="868"/>
      <c r="AB147" s="538"/>
      <c r="AC147" s="505"/>
      <c r="AD147" s="505"/>
      <c r="AE147" s="103"/>
      <c r="AF147" s="253"/>
      <c r="AG147" s="502"/>
      <c r="AH147" s="453"/>
      <c r="AI147" s="462"/>
      <c r="AJ147" s="449"/>
      <c r="AK147" s="971"/>
      <c r="AL147" s="971"/>
      <c r="AM147" s="971"/>
      <c r="AN147" s="1058"/>
      <c r="AO147" s="533"/>
      <c r="AP147" s="511"/>
      <c r="AQ147" s="511"/>
      <c r="AR147" s="511"/>
      <c r="AS147" s="511"/>
      <c r="AT147" s="511"/>
      <c r="AU147" s="511"/>
      <c r="AV147" s="511"/>
      <c r="AW147" s="511"/>
      <c r="AX147" s="511"/>
      <c r="AY147" s="511"/>
      <c r="AZ147" s="511"/>
      <c r="BA147" s="521"/>
      <c r="BB147" s="521"/>
      <c r="BC147" s="521"/>
      <c r="BD147" s="521"/>
      <c r="BE147" s="521"/>
    </row>
    <row r="148" spans="1:57" ht="16" thickBot="1">
      <c r="A148" s="536"/>
      <c r="B148" s="965"/>
      <c r="C148" s="971"/>
      <c r="D148" s="1056"/>
      <c r="E148" s="971"/>
      <c r="F148" s="971"/>
      <c r="G148" s="834"/>
      <c r="H148" s="503"/>
      <c r="I148" s="823"/>
      <c r="J148" s="562"/>
      <c r="K148" s="563"/>
      <c r="L148" s="453"/>
      <c r="M148" s="821"/>
      <c r="N148" s="1064"/>
      <c r="O148" s="965"/>
      <c r="P148" s="868"/>
      <c r="Q148" s="1054"/>
      <c r="R148" s="1054"/>
      <c r="S148" s="511"/>
      <c r="T148" s="511"/>
      <c r="U148" s="511"/>
      <c r="V148" s="511"/>
      <c r="W148" s="511"/>
      <c r="X148" s="1054"/>
      <c r="Y148" s="868"/>
      <c r="Z148" s="1068"/>
      <c r="AA148" s="868"/>
      <c r="AB148" s="538"/>
      <c r="AC148" s="505"/>
      <c r="AD148" s="505"/>
      <c r="AE148" s="103"/>
      <c r="AF148" s="253"/>
      <c r="AG148" s="502"/>
      <c r="AH148" s="453"/>
      <c r="AI148" s="462"/>
      <c r="AJ148" s="449"/>
      <c r="AK148" s="971"/>
      <c r="AL148" s="971"/>
      <c r="AM148" s="971"/>
      <c r="AN148" s="1058"/>
      <c r="AO148" s="533"/>
      <c r="AP148" s="511"/>
      <c r="AQ148" s="511"/>
      <c r="AR148" s="511"/>
      <c r="AS148" s="511"/>
      <c r="AT148" s="511"/>
      <c r="AU148" s="511"/>
      <c r="AV148" s="511"/>
      <c r="AW148" s="511"/>
      <c r="AX148" s="511"/>
      <c r="AY148" s="511"/>
      <c r="AZ148" s="511"/>
      <c r="BA148" s="521"/>
      <c r="BB148" s="521"/>
      <c r="BC148" s="521"/>
      <c r="BD148" s="521"/>
      <c r="BE148" s="521"/>
    </row>
    <row r="149" spans="1:57">
      <c r="A149" s="536"/>
      <c r="B149" s="965"/>
      <c r="C149" s="971"/>
      <c r="D149" s="1056"/>
      <c r="E149" s="971"/>
      <c r="F149" s="971"/>
      <c r="G149" s="834"/>
      <c r="H149" s="503" t="s">
        <v>225</v>
      </c>
      <c r="I149" s="945" t="s">
        <v>68</v>
      </c>
      <c r="J149" s="562"/>
      <c r="K149" s="563"/>
      <c r="L149" s="453"/>
      <c r="M149" s="821"/>
      <c r="N149" s="1064"/>
      <c r="O149" s="965"/>
      <c r="P149" s="868"/>
      <c r="Q149" s="1054"/>
      <c r="R149" s="1054"/>
      <c r="S149" s="511"/>
      <c r="T149" s="511"/>
      <c r="U149" s="511"/>
      <c r="V149" s="511"/>
      <c r="W149" s="511"/>
      <c r="X149" s="1054"/>
      <c r="Y149" s="868"/>
      <c r="Z149" s="1068"/>
      <c r="AA149" s="868"/>
      <c r="AB149" s="538"/>
      <c r="AC149" s="505"/>
      <c r="AD149" s="505"/>
      <c r="AE149" s="103"/>
      <c r="AF149" s="253"/>
      <c r="AG149" s="502"/>
      <c r="AH149" s="453"/>
      <c r="AI149" s="462"/>
      <c r="AJ149" s="449"/>
      <c r="AK149" s="971"/>
      <c r="AL149" s="971"/>
      <c r="AM149" s="971"/>
      <c r="AN149" s="1058"/>
      <c r="AO149" s="533"/>
      <c r="AP149" s="511"/>
      <c r="AQ149" s="511"/>
      <c r="AR149" s="511"/>
      <c r="AS149" s="511"/>
      <c r="AT149" s="511"/>
      <c r="AU149" s="511"/>
      <c r="AV149" s="511"/>
      <c r="AW149" s="511"/>
      <c r="AX149" s="511"/>
      <c r="AY149" s="511"/>
      <c r="AZ149" s="511"/>
      <c r="BA149" s="521"/>
      <c r="BB149" s="521"/>
      <c r="BC149" s="521"/>
      <c r="BD149" s="521"/>
      <c r="BE149" s="521"/>
    </row>
    <row r="150" spans="1:57" ht="16" thickBot="1">
      <c r="A150" s="536"/>
      <c r="B150" s="965"/>
      <c r="C150" s="971"/>
      <c r="D150" s="1056"/>
      <c r="E150" s="971"/>
      <c r="F150" s="971"/>
      <c r="G150" s="834"/>
      <c r="H150" s="503"/>
      <c r="I150" s="823"/>
      <c r="J150" s="562"/>
      <c r="K150" s="563"/>
      <c r="L150" s="453"/>
      <c r="M150" s="821"/>
      <c r="N150" s="1064"/>
      <c r="O150" s="965"/>
      <c r="P150" s="868"/>
      <c r="Q150" s="1054"/>
      <c r="R150" s="1054"/>
      <c r="S150" s="511"/>
      <c r="T150" s="511"/>
      <c r="U150" s="511"/>
      <c r="V150" s="511"/>
      <c r="W150" s="511"/>
      <c r="X150" s="1054"/>
      <c r="Y150" s="868"/>
      <c r="Z150" s="1068"/>
      <c r="AA150" s="868"/>
      <c r="AB150" s="538"/>
      <c r="AC150" s="505"/>
      <c r="AD150" s="505"/>
      <c r="AE150" s="103"/>
      <c r="AF150" s="253"/>
      <c r="AG150" s="502"/>
      <c r="AH150" s="453"/>
      <c r="AI150" s="462"/>
      <c r="AJ150" s="449"/>
      <c r="AK150" s="971"/>
      <c r="AL150" s="971"/>
      <c r="AM150" s="971"/>
      <c r="AN150" s="1058"/>
      <c r="AO150" s="533"/>
      <c r="AP150" s="511"/>
      <c r="AQ150" s="511"/>
      <c r="AR150" s="511"/>
      <c r="AS150" s="511"/>
      <c r="AT150" s="511"/>
      <c r="AU150" s="511"/>
      <c r="AV150" s="511"/>
      <c r="AW150" s="511"/>
      <c r="AX150" s="511"/>
      <c r="AY150" s="511"/>
      <c r="AZ150" s="511"/>
      <c r="BA150" s="521"/>
      <c r="BB150" s="521"/>
      <c r="BC150" s="521"/>
      <c r="BD150" s="521"/>
      <c r="BE150" s="521"/>
    </row>
    <row r="151" spans="1:57">
      <c r="A151" s="536"/>
      <c r="B151" s="965"/>
      <c r="C151" s="971"/>
      <c r="D151" s="1056"/>
      <c r="E151" s="971"/>
      <c r="F151" s="971"/>
      <c r="G151" s="834"/>
      <c r="H151" s="503" t="s">
        <v>224</v>
      </c>
      <c r="I151" s="945" t="s">
        <v>586</v>
      </c>
      <c r="J151" s="562"/>
      <c r="K151" s="563"/>
      <c r="L151" s="453"/>
      <c r="M151" s="821"/>
      <c r="N151" s="1064"/>
      <c r="O151" s="965"/>
      <c r="P151" s="868"/>
      <c r="Q151" s="1054"/>
      <c r="R151" s="1054"/>
      <c r="S151" s="511"/>
      <c r="T151" s="511"/>
      <c r="U151" s="511"/>
      <c r="V151" s="511"/>
      <c r="W151" s="511"/>
      <c r="X151" s="1054"/>
      <c r="Y151" s="868"/>
      <c r="Z151" s="1068"/>
      <c r="AA151" s="868"/>
      <c r="AB151" s="538"/>
      <c r="AC151" s="505"/>
      <c r="AD151" s="505"/>
      <c r="AE151" s="103"/>
      <c r="AF151" s="253"/>
      <c r="AG151" s="502"/>
      <c r="AH151" s="453"/>
      <c r="AI151" s="462"/>
      <c r="AJ151" s="449"/>
      <c r="AK151" s="971"/>
      <c r="AL151" s="971"/>
      <c r="AM151" s="971"/>
      <c r="AN151" s="1058"/>
      <c r="AO151" s="533"/>
      <c r="AP151" s="511"/>
      <c r="AQ151" s="511"/>
      <c r="AR151" s="511"/>
      <c r="AS151" s="511"/>
      <c r="AT151" s="511"/>
      <c r="AU151" s="511"/>
      <c r="AV151" s="511"/>
      <c r="AW151" s="511"/>
      <c r="AX151" s="511"/>
      <c r="AY151" s="511"/>
      <c r="AZ151" s="511"/>
      <c r="BA151" s="521"/>
      <c r="BB151" s="521"/>
      <c r="BC151" s="521"/>
      <c r="BD151" s="521"/>
      <c r="BE151" s="521"/>
    </row>
    <row r="152" spans="1:57" ht="16" thickBot="1">
      <c r="A152" s="536"/>
      <c r="B152" s="965"/>
      <c r="C152" s="971"/>
      <c r="D152" s="1056"/>
      <c r="E152" s="971"/>
      <c r="F152" s="971"/>
      <c r="G152" s="834"/>
      <c r="H152" s="503"/>
      <c r="I152" s="823"/>
      <c r="J152" s="562"/>
      <c r="K152" s="563"/>
      <c r="L152" s="453"/>
      <c r="M152" s="821"/>
      <c r="N152" s="1064"/>
      <c r="O152" s="965"/>
      <c r="P152" s="868"/>
      <c r="Q152" s="1054"/>
      <c r="R152" s="1054"/>
      <c r="S152" s="511"/>
      <c r="T152" s="511"/>
      <c r="U152" s="511"/>
      <c r="V152" s="511"/>
      <c r="W152" s="511"/>
      <c r="X152" s="1054"/>
      <c r="Y152" s="868"/>
      <c r="Z152" s="1068"/>
      <c r="AA152" s="868"/>
      <c r="AB152" s="538"/>
      <c r="AC152" s="505"/>
      <c r="AD152" s="505"/>
      <c r="AE152" s="103"/>
      <c r="AF152" s="253"/>
      <c r="AG152" s="502"/>
      <c r="AH152" s="453"/>
      <c r="AI152" s="462"/>
      <c r="AJ152" s="449"/>
      <c r="AK152" s="971"/>
      <c r="AL152" s="971"/>
      <c r="AM152" s="971"/>
      <c r="AN152" s="1058"/>
      <c r="AO152" s="533"/>
      <c r="AP152" s="511"/>
      <c r="AQ152" s="511"/>
      <c r="AR152" s="511"/>
      <c r="AS152" s="511"/>
      <c r="AT152" s="511"/>
      <c r="AU152" s="511"/>
      <c r="AV152" s="511"/>
      <c r="AW152" s="511"/>
      <c r="AX152" s="511"/>
      <c r="AY152" s="511"/>
      <c r="AZ152" s="511"/>
      <c r="BA152" s="521"/>
      <c r="BB152" s="521"/>
      <c r="BC152" s="521"/>
      <c r="BD152" s="521"/>
      <c r="BE152" s="521"/>
    </row>
    <row r="153" spans="1:57">
      <c r="A153" s="536"/>
      <c r="B153" s="965"/>
      <c r="C153" s="971"/>
      <c r="D153" s="1056"/>
      <c r="E153" s="971"/>
      <c r="F153" s="971"/>
      <c r="G153" s="834"/>
      <c r="H153" s="503" t="s">
        <v>223</v>
      </c>
      <c r="I153" s="945" t="s">
        <v>586</v>
      </c>
      <c r="J153" s="562"/>
      <c r="K153" s="563"/>
      <c r="L153" s="453"/>
      <c r="M153" s="821"/>
      <c r="N153" s="1064"/>
      <c r="O153" s="965"/>
      <c r="P153" s="868"/>
      <c r="Q153" s="1054"/>
      <c r="R153" s="1054"/>
      <c r="S153" s="511"/>
      <c r="T153" s="511"/>
      <c r="U153" s="511"/>
      <c r="V153" s="511"/>
      <c r="W153" s="511"/>
      <c r="X153" s="1054"/>
      <c r="Y153" s="868"/>
      <c r="Z153" s="1068"/>
      <c r="AA153" s="868"/>
      <c r="AB153" s="538"/>
      <c r="AC153" s="505"/>
      <c r="AD153" s="505"/>
      <c r="AE153" s="103"/>
      <c r="AF153" s="253"/>
      <c r="AG153" s="502"/>
      <c r="AH153" s="453"/>
      <c r="AI153" s="462"/>
      <c r="AJ153" s="449"/>
      <c r="AK153" s="971"/>
      <c r="AL153" s="971"/>
      <c r="AM153" s="971"/>
      <c r="AN153" s="1058"/>
      <c r="AO153" s="533"/>
      <c r="AP153" s="511"/>
      <c r="AQ153" s="511"/>
      <c r="AR153" s="511"/>
      <c r="AS153" s="511"/>
      <c r="AT153" s="511"/>
      <c r="AU153" s="511"/>
      <c r="AV153" s="511"/>
      <c r="AW153" s="511"/>
      <c r="AX153" s="511"/>
      <c r="AY153" s="511"/>
      <c r="AZ153" s="511"/>
      <c r="BA153" s="521"/>
      <c r="BB153" s="521"/>
      <c r="BC153" s="521"/>
      <c r="BD153" s="521"/>
      <c r="BE153" s="521"/>
    </row>
    <row r="154" spans="1:57">
      <c r="A154" s="536"/>
      <c r="B154" s="965"/>
      <c r="C154" s="971"/>
      <c r="D154" s="1056"/>
      <c r="E154" s="971"/>
      <c r="F154" s="971"/>
      <c r="G154" s="834"/>
      <c r="H154" s="503"/>
      <c r="I154" s="462"/>
      <c r="J154" s="562"/>
      <c r="K154" s="563"/>
      <c r="L154" s="453"/>
      <c r="M154" s="821"/>
      <c r="N154" s="1064"/>
      <c r="O154" s="965"/>
      <c r="P154" s="868"/>
      <c r="Q154" s="1054"/>
      <c r="R154" s="1054"/>
      <c r="S154" s="511"/>
      <c r="T154" s="511"/>
      <c r="U154" s="511"/>
      <c r="V154" s="511"/>
      <c r="W154" s="511"/>
      <c r="X154" s="1054"/>
      <c r="Y154" s="868"/>
      <c r="Z154" s="1068"/>
      <c r="AA154" s="868"/>
      <c r="AB154" s="538"/>
      <c r="AC154" s="505"/>
      <c r="AD154" s="505"/>
      <c r="AE154" s="103"/>
      <c r="AF154" s="253"/>
      <c r="AG154" s="502"/>
      <c r="AH154" s="453"/>
      <c r="AI154" s="462"/>
      <c r="AJ154" s="449"/>
      <c r="AK154" s="971"/>
      <c r="AL154" s="971"/>
      <c r="AM154" s="971"/>
      <c r="AN154" s="1058"/>
      <c r="AO154" s="533"/>
      <c r="AP154" s="511"/>
      <c r="AQ154" s="511"/>
      <c r="AR154" s="511"/>
      <c r="AS154" s="511"/>
      <c r="AT154" s="511"/>
      <c r="AU154" s="511"/>
      <c r="AV154" s="511"/>
      <c r="AW154" s="511"/>
      <c r="AX154" s="511"/>
      <c r="AY154" s="511"/>
      <c r="AZ154" s="511"/>
      <c r="BA154" s="521"/>
      <c r="BB154" s="521"/>
      <c r="BC154" s="521"/>
      <c r="BD154" s="521"/>
      <c r="BE154" s="521"/>
    </row>
    <row r="155" spans="1:57" ht="16" thickBot="1">
      <c r="A155" s="536"/>
      <c r="B155" s="965"/>
      <c r="C155" s="971"/>
      <c r="D155" s="1056"/>
      <c r="E155" s="971"/>
      <c r="F155" s="971"/>
      <c r="G155" s="834"/>
      <c r="H155" s="503"/>
      <c r="I155" s="823"/>
      <c r="J155" s="562"/>
      <c r="K155" s="563"/>
      <c r="L155" s="453"/>
      <c r="M155" s="821"/>
      <c r="N155" s="1064"/>
      <c r="O155" s="965"/>
      <c r="P155" s="868"/>
      <c r="Q155" s="1054"/>
      <c r="R155" s="1054"/>
      <c r="S155" s="511"/>
      <c r="T155" s="511"/>
      <c r="U155" s="511"/>
      <c r="V155" s="511"/>
      <c r="W155" s="511"/>
      <c r="X155" s="1054"/>
      <c r="Y155" s="868"/>
      <c r="Z155" s="1068"/>
      <c r="AA155" s="868"/>
      <c r="AB155" s="538"/>
      <c r="AC155" s="505"/>
      <c r="AD155" s="505"/>
      <c r="AE155" s="103"/>
      <c r="AF155" s="253"/>
      <c r="AG155" s="502"/>
      <c r="AH155" s="453"/>
      <c r="AI155" s="462"/>
      <c r="AJ155" s="449"/>
      <c r="AK155" s="971"/>
      <c r="AL155" s="971"/>
      <c r="AM155" s="971"/>
      <c r="AN155" s="1058"/>
      <c r="AO155" s="533"/>
      <c r="AP155" s="511"/>
      <c r="AQ155" s="511"/>
      <c r="AR155" s="511"/>
      <c r="AS155" s="511"/>
      <c r="AT155" s="511"/>
      <c r="AU155" s="511"/>
      <c r="AV155" s="511"/>
      <c r="AW155" s="511"/>
      <c r="AX155" s="511"/>
      <c r="AY155" s="511"/>
      <c r="AZ155" s="511"/>
      <c r="BA155" s="521"/>
      <c r="BB155" s="521"/>
      <c r="BC155" s="521"/>
      <c r="BD155" s="521"/>
      <c r="BE155" s="521"/>
    </row>
    <row r="156" spans="1:57">
      <c r="A156" s="536"/>
      <c r="B156" s="965"/>
      <c r="C156" s="971"/>
      <c r="D156" s="1056"/>
      <c r="E156" s="971"/>
      <c r="F156" s="971"/>
      <c r="G156" s="834"/>
      <c r="H156" s="503" t="s">
        <v>222</v>
      </c>
      <c r="I156" s="945" t="s">
        <v>586</v>
      </c>
      <c r="J156" s="562"/>
      <c r="K156" s="563"/>
      <c r="L156" s="453"/>
      <c r="M156" s="821"/>
      <c r="N156" s="1064"/>
      <c r="O156" s="965"/>
      <c r="P156" s="869"/>
      <c r="Q156" s="1055"/>
      <c r="R156" s="1055"/>
      <c r="S156" s="511"/>
      <c r="T156" s="511"/>
      <c r="U156" s="511"/>
      <c r="V156" s="511"/>
      <c r="W156" s="511"/>
      <c r="X156" s="1054"/>
      <c r="Y156" s="868"/>
      <c r="Z156" s="1068"/>
      <c r="AA156" s="868"/>
      <c r="AB156" s="538"/>
      <c r="AC156" s="505"/>
      <c r="AD156" s="505"/>
      <c r="AE156" s="103"/>
      <c r="AF156" s="253"/>
      <c r="AG156" s="502"/>
      <c r="AH156" s="453"/>
      <c r="AI156" s="462"/>
      <c r="AJ156" s="449"/>
      <c r="AK156" s="971"/>
      <c r="AL156" s="971"/>
      <c r="AM156" s="971"/>
      <c r="AN156" s="1058"/>
      <c r="AO156" s="533"/>
      <c r="AP156" s="511"/>
      <c r="AQ156" s="511"/>
      <c r="AR156" s="511"/>
      <c r="AS156" s="511"/>
      <c r="AT156" s="511"/>
      <c r="AU156" s="511"/>
      <c r="AV156" s="511"/>
      <c r="AW156" s="511"/>
      <c r="AX156" s="511"/>
      <c r="AY156" s="511"/>
      <c r="AZ156" s="511"/>
      <c r="BA156" s="521"/>
      <c r="BB156" s="521"/>
      <c r="BC156" s="521"/>
      <c r="BD156" s="521"/>
      <c r="BE156" s="521"/>
    </row>
    <row r="157" spans="1:57">
      <c r="A157" s="536"/>
      <c r="B157" s="965"/>
      <c r="C157" s="971"/>
      <c r="D157" s="1056"/>
      <c r="E157" s="971"/>
      <c r="F157" s="971"/>
      <c r="G157" s="834"/>
      <c r="H157" s="503"/>
      <c r="I157" s="462"/>
      <c r="J157" s="562"/>
      <c r="K157" s="563"/>
      <c r="L157" s="453"/>
      <c r="M157" s="821"/>
      <c r="N157" s="1064"/>
      <c r="O157" s="965"/>
      <c r="P157" s="867"/>
      <c r="Q157" s="1060"/>
      <c r="R157" s="1053" t="str">
        <f>+IFERROR(VLOOKUP(#REF!,[5]DATOS!$E$2:$F$9,2,FALSE),"")</f>
        <v/>
      </c>
      <c r="S157" s="511"/>
      <c r="T157" s="511"/>
      <c r="U157" s="511"/>
      <c r="V157" s="511"/>
      <c r="W157" s="511"/>
      <c r="X157" s="1054"/>
      <c r="Y157" s="868"/>
      <c r="Z157" s="1068"/>
      <c r="AA157" s="868"/>
      <c r="AB157" s="538"/>
      <c r="AC157" s="505"/>
      <c r="AD157" s="505"/>
      <c r="AE157" s="103"/>
      <c r="AF157" s="253"/>
      <c r="AG157" s="502"/>
      <c r="AH157" s="453"/>
      <c r="AI157" s="462"/>
      <c r="AJ157" s="449"/>
      <c r="AK157" s="971"/>
      <c r="AL157" s="971"/>
      <c r="AM157" s="971"/>
      <c r="AN157" s="1058"/>
      <c r="AO157" s="533"/>
      <c r="AP157" s="511"/>
      <c r="AQ157" s="511"/>
      <c r="AR157" s="511"/>
      <c r="AS157" s="511"/>
      <c r="AT157" s="511"/>
      <c r="AU157" s="511"/>
      <c r="AV157" s="511"/>
      <c r="AW157" s="511"/>
      <c r="AX157" s="511"/>
      <c r="AY157" s="511"/>
      <c r="AZ157" s="511"/>
      <c r="BA157" s="521"/>
      <c r="BB157" s="521"/>
      <c r="BC157" s="521"/>
      <c r="BD157" s="521"/>
      <c r="BE157" s="521"/>
    </row>
    <row r="158" spans="1:57" ht="16" thickBot="1">
      <c r="A158" s="536"/>
      <c r="B158" s="965"/>
      <c r="C158" s="971"/>
      <c r="D158" s="1056"/>
      <c r="E158" s="971"/>
      <c r="F158" s="971"/>
      <c r="G158" s="834"/>
      <c r="H158" s="503"/>
      <c r="I158" s="823"/>
      <c r="J158" s="562"/>
      <c r="K158" s="563"/>
      <c r="L158" s="453"/>
      <c r="M158" s="821"/>
      <c r="N158" s="1064"/>
      <c r="O158" s="965"/>
      <c r="P158" s="868"/>
      <c r="Q158" s="1061"/>
      <c r="R158" s="1054"/>
      <c r="S158" s="511"/>
      <c r="T158" s="511"/>
      <c r="U158" s="511"/>
      <c r="V158" s="511"/>
      <c r="W158" s="511"/>
      <c r="X158" s="1054"/>
      <c r="Y158" s="868"/>
      <c r="Z158" s="1068"/>
      <c r="AA158" s="868"/>
      <c r="AB158" s="538"/>
      <c r="AC158" s="505"/>
      <c r="AD158" s="505"/>
      <c r="AE158" s="103"/>
      <c r="AF158" s="253"/>
      <c r="AG158" s="502"/>
      <c r="AH158" s="453"/>
      <c r="AI158" s="462"/>
      <c r="AJ158" s="449"/>
      <c r="AK158" s="971"/>
      <c r="AL158" s="971"/>
      <c r="AM158" s="971"/>
      <c r="AN158" s="1058"/>
      <c r="AO158" s="533"/>
      <c r="AP158" s="511"/>
      <c r="AQ158" s="511"/>
      <c r="AR158" s="511"/>
      <c r="AS158" s="511"/>
      <c r="AT158" s="511"/>
      <c r="AU158" s="511"/>
      <c r="AV158" s="511"/>
      <c r="AW158" s="511"/>
      <c r="AX158" s="511"/>
      <c r="AY158" s="511"/>
      <c r="AZ158" s="511"/>
      <c r="BA158" s="521"/>
      <c r="BB158" s="521"/>
      <c r="BC158" s="521"/>
      <c r="BD158" s="521"/>
      <c r="BE158" s="521"/>
    </row>
    <row r="159" spans="1:57">
      <c r="A159" s="536"/>
      <c r="B159" s="965"/>
      <c r="C159" s="971"/>
      <c r="D159" s="1056"/>
      <c r="E159" s="971"/>
      <c r="F159" s="971"/>
      <c r="G159" s="834"/>
      <c r="H159" s="503" t="s">
        <v>221</v>
      </c>
      <c r="I159" s="945" t="s">
        <v>586</v>
      </c>
      <c r="J159" s="562"/>
      <c r="K159" s="563"/>
      <c r="L159" s="453"/>
      <c r="M159" s="821"/>
      <c r="N159" s="1064"/>
      <c r="O159" s="965"/>
      <c r="P159" s="868"/>
      <c r="Q159" s="1061"/>
      <c r="R159" s="1054"/>
      <c r="S159" s="511"/>
      <c r="T159" s="511"/>
      <c r="U159" s="511"/>
      <c r="V159" s="511"/>
      <c r="W159" s="511"/>
      <c r="X159" s="1054"/>
      <c r="Y159" s="868"/>
      <c r="Z159" s="1068"/>
      <c r="AA159" s="868"/>
      <c r="AB159" s="538"/>
      <c r="AC159" s="505"/>
      <c r="AD159" s="505"/>
      <c r="AE159" s="103"/>
      <c r="AF159" s="253"/>
      <c r="AG159" s="502"/>
      <c r="AH159" s="453"/>
      <c r="AI159" s="462"/>
      <c r="AJ159" s="449"/>
      <c r="AK159" s="971"/>
      <c r="AL159" s="971"/>
      <c r="AM159" s="971"/>
      <c r="AN159" s="1058"/>
      <c r="AO159" s="533"/>
      <c r="AP159" s="511"/>
      <c r="AQ159" s="511"/>
      <c r="AR159" s="511"/>
      <c r="AS159" s="511"/>
      <c r="AT159" s="511"/>
      <c r="AU159" s="511"/>
      <c r="AV159" s="511"/>
      <c r="AW159" s="511"/>
      <c r="AX159" s="511"/>
      <c r="AY159" s="511"/>
      <c r="AZ159" s="511"/>
      <c r="BA159" s="521"/>
      <c r="BB159" s="521"/>
      <c r="BC159" s="521"/>
      <c r="BD159" s="521"/>
      <c r="BE159" s="521"/>
    </row>
    <row r="160" spans="1:57">
      <c r="A160" s="536"/>
      <c r="B160" s="965"/>
      <c r="C160" s="971"/>
      <c r="D160" s="1056"/>
      <c r="E160" s="971"/>
      <c r="F160" s="971"/>
      <c r="G160" s="834"/>
      <c r="H160" s="503"/>
      <c r="I160" s="462"/>
      <c r="J160" s="562"/>
      <c r="K160" s="563"/>
      <c r="L160" s="453"/>
      <c r="M160" s="821"/>
      <c r="N160" s="1064"/>
      <c r="O160" s="965"/>
      <c r="P160" s="868"/>
      <c r="Q160" s="1061"/>
      <c r="R160" s="1054"/>
      <c r="S160" s="511"/>
      <c r="T160" s="511"/>
      <c r="U160" s="511"/>
      <c r="V160" s="511"/>
      <c r="W160" s="511"/>
      <c r="X160" s="1054"/>
      <c r="Y160" s="868"/>
      <c r="Z160" s="1068"/>
      <c r="AA160" s="868"/>
      <c r="AB160" s="538"/>
      <c r="AC160" s="505"/>
      <c r="AD160" s="505"/>
      <c r="AE160" s="103"/>
      <c r="AF160" s="253"/>
      <c r="AG160" s="502"/>
      <c r="AH160" s="453"/>
      <c r="AI160" s="462"/>
      <c r="AJ160" s="449"/>
      <c r="AK160" s="971"/>
      <c r="AL160" s="971"/>
      <c r="AM160" s="971"/>
      <c r="AN160" s="1058"/>
      <c r="AO160" s="533"/>
      <c r="AP160" s="511"/>
      <c r="AQ160" s="511"/>
      <c r="AR160" s="511"/>
      <c r="AS160" s="511"/>
      <c r="AT160" s="511"/>
      <c r="AU160" s="511"/>
      <c r="AV160" s="511"/>
      <c r="AW160" s="511"/>
      <c r="AX160" s="511"/>
      <c r="AY160" s="511"/>
      <c r="AZ160" s="511"/>
      <c r="BA160" s="521"/>
      <c r="BB160" s="521"/>
      <c r="BC160" s="521"/>
      <c r="BD160" s="521"/>
      <c r="BE160" s="521"/>
    </row>
    <row r="161" spans="1:57">
      <c r="A161" s="536"/>
      <c r="B161" s="965"/>
      <c r="C161" s="971"/>
      <c r="D161" s="1056"/>
      <c r="E161" s="971"/>
      <c r="F161" s="971"/>
      <c r="G161" s="834"/>
      <c r="H161" s="503"/>
      <c r="I161" s="462"/>
      <c r="J161" s="562"/>
      <c r="K161" s="563"/>
      <c r="L161" s="453"/>
      <c r="M161" s="821"/>
      <c r="N161" s="1064"/>
      <c r="O161" s="965"/>
      <c r="P161" s="868"/>
      <c r="Q161" s="1061"/>
      <c r="R161" s="1054"/>
      <c r="S161" s="511"/>
      <c r="T161" s="511"/>
      <c r="U161" s="511"/>
      <c r="V161" s="511"/>
      <c r="W161" s="511"/>
      <c r="X161" s="1054"/>
      <c r="Y161" s="868"/>
      <c r="Z161" s="1068"/>
      <c r="AA161" s="868"/>
      <c r="AB161" s="538"/>
      <c r="AC161" s="505"/>
      <c r="AD161" s="505"/>
      <c r="AE161" s="103"/>
      <c r="AF161" s="253"/>
      <c r="AG161" s="502"/>
      <c r="AH161" s="453"/>
      <c r="AI161" s="462"/>
      <c r="AJ161" s="449"/>
      <c r="AK161" s="971"/>
      <c r="AL161" s="971"/>
      <c r="AM161" s="971"/>
      <c r="AN161" s="1058"/>
      <c r="AO161" s="533"/>
      <c r="AP161" s="511"/>
      <c r="AQ161" s="511"/>
      <c r="AR161" s="511"/>
      <c r="AS161" s="511"/>
      <c r="AT161" s="511"/>
      <c r="AU161" s="511"/>
      <c r="AV161" s="511"/>
      <c r="AW161" s="511"/>
      <c r="AX161" s="511"/>
      <c r="AY161" s="511"/>
      <c r="AZ161" s="511"/>
      <c r="BA161" s="521"/>
      <c r="BB161" s="521"/>
      <c r="BC161" s="521"/>
      <c r="BD161" s="521"/>
      <c r="BE161" s="521"/>
    </row>
    <row r="162" spans="1:57">
      <c r="A162" s="536"/>
      <c r="B162" s="965"/>
      <c r="C162" s="971"/>
      <c r="D162" s="1056"/>
      <c r="E162" s="971"/>
      <c r="F162" s="971"/>
      <c r="G162" s="834"/>
      <c r="H162" s="503"/>
      <c r="I162" s="462"/>
      <c r="J162" s="562"/>
      <c r="K162" s="563"/>
      <c r="L162" s="453"/>
      <c r="M162" s="821"/>
      <c r="N162" s="1064"/>
      <c r="O162" s="965"/>
      <c r="P162" s="868"/>
      <c r="Q162" s="1061"/>
      <c r="R162" s="1054"/>
      <c r="S162" s="511"/>
      <c r="T162" s="511"/>
      <c r="U162" s="511"/>
      <c r="V162" s="511"/>
      <c r="W162" s="511"/>
      <c r="X162" s="1054"/>
      <c r="Y162" s="868"/>
      <c r="Z162" s="1068"/>
      <c r="AA162" s="868"/>
      <c r="AB162" s="538"/>
      <c r="AC162" s="505"/>
      <c r="AD162" s="505"/>
      <c r="AE162" s="103"/>
      <c r="AF162" s="253"/>
      <c r="AG162" s="502"/>
      <c r="AH162" s="453"/>
      <c r="AI162" s="462"/>
      <c r="AJ162" s="449"/>
      <c r="AK162" s="971"/>
      <c r="AL162" s="971"/>
      <c r="AM162" s="971"/>
      <c r="AN162" s="1058"/>
      <c r="AO162" s="533"/>
      <c r="AP162" s="511"/>
      <c r="AQ162" s="511"/>
      <c r="AR162" s="511"/>
      <c r="AS162" s="511"/>
      <c r="AT162" s="511"/>
      <c r="AU162" s="511"/>
      <c r="AV162" s="511"/>
      <c r="AW162" s="511"/>
      <c r="AX162" s="511"/>
      <c r="AY162" s="511"/>
      <c r="AZ162" s="511"/>
      <c r="BA162" s="521"/>
      <c r="BB162" s="521"/>
      <c r="BC162" s="521"/>
      <c r="BD162" s="521"/>
      <c r="BE162" s="521"/>
    </row>
    <row r="163" spans="1:57">
      <c r="A163" s="536"/>
      <c r="B163" s="965"/>
      <c r="C163" s="971"/>
      <c r="D163" s="1056"/>
      <c r="E163" s="971"/>
      <c r="F163" s="971"/>
      <c r="G163" s="834"/>
      <c r="H163" s="503"/>
      <c r="I163" s="462"/>
      <c r="J163" s="562"/>
      <c r="K163" s="563"/>
      <c r="L163" s="453"/>
      <c r="M163" s="821"/>
      <c r="N163" s="1064"/>
      <c r="O163" s="965"/>
      <c r="P163" s="868"/>
      <c r="Q163" s="1061"/>
      <c r="R163" s="1054"/>
      <c r="S163" s="511"/>
      <c r="T163" s="511"/>
      <c r="U163" s="511"/>
      <c r="V163" s="511"/>
      <c r="W163" s="511"/>
      <c r="X163" s="1054"/>
      <c r="Y163" s="868"/>
      <c r="Z163" s="1068"/>
      <c r="AA163" s="868"/>
      <c r="AB163" s="538"/>
      <c r="AC163" s="505"/>
      <c r="AD163" s="505"/>
      <c r="AE163" s="103"/>
      <c r="AF163" s="253"/>
      <c r="AG163" s="502"/>
      <c r="AH163" s="453"/>
      <c r="AI163" s="462"/>
      <c r="AJ163" s="449"/>
      <c r="AK163" s="971"/>
      <c r="AL163" s="971"/>
      <c r="AM163" s="971"/>
      <c r="AN163" s="1058"/>
      <c r="AO163" s="533"/>
      <c r="AP163" s="511"/>
      <c r="AQ163" s="511"/>
      <c r="AR163" s="511"/>
      <c r="AS163" s="511"/>
      <c r="AT163" s="511"/>
      <c r="AU163" s="511"/>
      <c r="AV163" s="511"/>
      <c r="AW163" s="511"/>
      <c r="AX163" s="511"/>
      <c r="AY163" s="511"/>
      <c r="AZ163" s="511"/>
      <c r="BA163" s="521"/>
      <c r="BB163" s="521"/>
      <c r="BC163" s="521"/>
      <c r="BD163" s="521"/>
      <c r="BE163" s="521"/>
    </row>
    <row r="164" spans="1:57" ht="16" thickBot="1">
      <c r="A164" s="536"/>
      <c r="B164" s="1052"/>
      <c r="C164" s="971"/>
      <c r="D164" s="1056"/>
      <c r="E164" s="971"/>
      <c r="F164" s="971"/>
      <c r="G164" s="944"/>
      <c r="H164" s="503"/>
      <c r="I164" s="463"/>
      <c r="J164" s="562"/>
      <c r="K164" s="563"/>
      <c r="L164" s="500"/>
      <c r="M164" s="960"/>
      <c r="N164" s="1065"/>
      <c r="O164" s="1052"/>
      <c r="P164" s="869"/>
      <c r="Q164" s="1062"/>
      <c r="R164" s="1055"/>
      <c r="S164" s="512"/>
      <c r="T164" s="512"/>
      <c r="U164" s="512"/>
      <c r="V164" s="512"/>
      <c r="W164" s="512"/>
      <c r="X164" s="1055"/>
      <c r="Y164" s="869"/>
      <c r="Z164" s="1069"/>
      <c r="AA164" s="869"/>
      <c r="AB164" s="538"/>
      <c r="AC164" s="506"/>
      <c r="AD164" s="506"/>
      <c r="AE164" s="103"/>
      <c r="AF164" s="253"/>
      <c r="AG164" s="502"/>
      <c r="AH164" s="500"/>
      <c r="AI164" s="823"/>
      <c r="AJ164" s="449"/>
      <c r="AK164" s="971"/>
      <c r="AL164" s="971"/>
      <c r="AM164" s="971"/>
      <c r="AN164" s="1059"/>
      <c r="AO164" s="534"/>
      <c r="AP164" s="512"/>
      <c r="AQ164" s="512"/>
      <c r="AR164" s="512"/>
      <c r="AS164" s="512"/>
      <c r="AT164" s="512"/>
      <c r="AU164" s="512"/>
      <c r="AV164" s="512"/>
      <c r="AW164" s="512"/>
      <c r="AX164" s="512"/>
      <c r="AY164" s="512"/>
      <c r="AZ164" s="512"/>
      <c r="BA164" s="522"/>
      <c r="BB164" s="522"/>
      <c r="BC164" s="522"/>
      <c r="BD164" s="522"/>
      <c r="BE164" s="522"/>
    </row>
    <row r="165" spans="1:57" ht="15" customHeight="1" thickBot="1">
      <c r="A165" s="1051">
        <v>6</v>
      </c>
      <c r="B165" s="935" t="s">
        <v>567</v>
      </c>
      <c r="C165" s="447" t="s">
        <v>427</v>
      </c>
      <c r="D165" s="447" t="s">
        <v>32</v>
      </c>
      <c r="E165" s="447" t="s">
        <v>426</v>
      </c>
      <c r="F165" s="447" t="s">
        <v>425</v>
      </c>
      <c r="G165" s="447" t="s">
        <v>100</v>
      </c>
      <c r="H165" s="247" t="s">
        <v>252</v>
      </c>
      <c r="I165" s="273" t="s">
        <v>68</v>
      </c>
      <c r="J165" s="494">
        <v>12</v>
      </c>
      <c r="K165" s="497" t="str">
        <f>+IF(AND(J165&lt;6,J165&gt;0),"Moderado",IF(AND(J165&lt;12,J165&gt;5),"Mayor",IF(AND(J165&lt;20,J165&gt;11),"Catastrófico","Responda las Preguntas de Impacto")))</f>
        <v>Catastrófico</v>
      </c>
      <c r="L165" s="45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820"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46" t="s">
        <v>424</v>
      </c>
      <c r="O165" s="935" t="s">
        <v>65</v>
      </c>
      <c r="P165" s="101" t="s">
        <v>237</v>
      </c>
      <c r="Q165" s="267" t="s">
        <v>76</v>
      </c>
      <c r="R165" s="256">
        <f>+IFERROR(VLOOKUP(Q165,[6]DATOS!$E$2:$F$17,2,FALSE),"")</f>
        <v>15</v>
      </c>
      <c r="S165" s="310">
        <f>SUM(R165:R171)</f>
        <v>100</v>
      </c>
      <c r="T165" s="310" t="str">
        <f>+IF(AND(S165&lt;=100,S165&gt;=96),"Fuerte",IF(AND(S165&lt;=95,S165&gt;=86),"Moderado",IF(AND(S165&lt;=85,J165&gt;=0),"Débil"," ")))</f>
        <v>Fuerte</v>
      </c>
      <c r="U165" s="310" t="s">
        <v>90</v>
      </c>
      <c r="V165" s="31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10">
        <f>IF(V165="Fuerte",100,IF(V165="Moderado",50,IF(V165="Débil",0)))</f>
        <v>100</v>
      </c>
      <c r="X165" s="448">
        <f>AVERAGE(W165:W207)</f>
        <v>100</v>
      </c>
      <c r="Y165" s="447" t="s">
        <v>420</v>
      </c>
      <c r="Z165" s="448" t="s">
        <v>598</v>
      </c>
      <c r="AA165" s="816" t="s">
        <v>423</v>
      </c>
      <c r="AB165" s="488" t="str">
        <f>+IF(X165=100,"Fuerte",IF(AND(X165&lt;=99,X165&gt;=50),"Moderado",IF(X165&lt;50,"Débil"," ")))</f>
        <v>Fuerte</v>
      </c>
      <c r="AC165" s="488" t="s">
        <v>95</v>
      </c>
      <c r="AD165" s="488" t="s">
        <v>95</v>
      </c>
      <c r="AE165" s="30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0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08" t="str">
        <f>K165</f>
        <v>Catastrófico</v>
      </c>
      <c r="AH165" s="45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945"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788" t="s">
        <v>535</v>
      </c>
      <c r="AK165" s="487">
        <v>43831</v>
      </c>
      <c r="AL165" s="487">
        <v>44196</v>
      </c>
      <c r="AM165" s="788" t="s">
        <v>418</v>
      </c>
      <c r="AN165" s="451" t="s">
        <v>422</v>
      </c>
    </row>
    <row r="166" spans="1:57" ht="17" thickBot="1">
      <c r="A166" s="1051"/>
      <c r="B166" s="965"/>
      <c r="C166" s="447"/>
      <c r="D166" s="447"/>
      <c r="E166" s="447"/>
      <c r="F166" s="447"/>
      <c r="G166" s="447"/>
      <c r="H166" s="247" t="s">
        <v>245</v>
      </c>
      <c r="I166" s="273" t="s">
        <v>68</v>
      </c>
      <c r="J166" s="495"/>
      <c r="K166" s="498"/>
      <c r="L166" s="453"/>
      <c r="M166" s="821"/>
      <c r="N166" s="446"/>
      <c r="O166" s="965"/>
      <c r="P166" s="101" t="s">
        <v>235</v>
      </c>
      <c r="Q166" s="267" t="s">
        <v>78</v>
      </c>
      <c r="R166" s="256">
        <f>+IFERROR(VLOOKUP(Q166,[6]DATOS!$E$2:$F$17,2,FALSE),"")</f>
        <v>15</v>
      </c>
      <c r="S166" s="310"/>
      <c r="T166" s="310"/>
      <c r="U166" s="310"/>
      <c r="V166" s="310"/>
      <c r="W166" s="310"/>
      <c r="X166" s="448"/>
      <c r="Y166" s="447"/>
      <c r="Z166" s="448"/>
      <c r="AA166" s="816"/>
      <c r="AB166" s="488"/>
      <c r="AC166" s="488"/>
      <c r="AD166" s="488"/>
      <c r="AE166" s="308"/>
      <c r="AF166" s="308"/>
      <c r="AG166" s="308"/>
      <c r="AH166" s="453"/>
      <c r="AI166" s="462"/>
      <c r="AJ166" s="788"/>
      <c r="AK166" s="487"/>
      <c r="AL166" s="487"/>
      <c r="AM166" s="788"/>
      <c r="AN166" s="451"/>
    </row>
    <row r="167" spans="1:57" ht="16" thickBot="1">
      <c r="A167" s="1051"/>
      <c r="B167" s="965"/>
      <c r="C167" s="447"/>
      <c r="D167" s="447"/>
      <c r="E167" s="447"/>
      <c r="F167" s="447"/>
      <c r="G167" s="447"/>
      <c r="H167" s="466" t="s">
        <v>244</v>
      </c>
      <c r="I167" s="945" t="s">
        <v>586</v>
      </c>
      <c r="J167" s="495"/>
      <c r="K167" s="498"/>
      <c r="L167" s="453"/>
      <c r="M167" s="821"/>
      <c r="N167" s="446"/>
      <c r="O167" s="965"/>
      <c r="P167" s="101" t="s">
        <v>233</v>
      </c>
      <c r="Q167" s="267" t="s">
        <v>80</v>
      </c>
      <c r="R167" s="256">
        <f>+IFERROR(VLOOKUP(Q167,[6]DATOS!$E$2:$F$17,2,FALSE),"")</f>
        <v>15</v>
      </c>
      <c r="S167" s="310"/>
      <c r="T167" s="310"/>
      <c r="U167" s="310"/>
      <c r="V167" s="310"/>
      <c r="W167" s="310"/>
      <c r="X167" s="448"/>
      <c r="Y167" s="447"/>
      <c r="Z167" s="448"/>
      <c r="AA167" s="816"/>
      <c r="AB167" s="488"/>
      <c r="AC167" s="488"/>
      <c r="AD167" s="488"/>
      <c r="AE167" s="308"/>
      <c r="AF167" s="308"/>
      <c r="AG167" s="308"/>
      <c r="AH167" s="453"/>
      <c r="AI167" s="462"/>
      <c r="AJ167" s="788"/>
      <c r="AK167" s="487"/>
      <c r="AL167" s="487"/>
      <c r="AM167" s="788"/>
      <c r="AN167" s="451"/>
    </row>
    <row r="168" spans="1:57" ht="16" thickBot="1">
      <c r="A168" s="1051"/>
      <c r="B168" s="965"/>
      <c r="C168" s="447"/>
      <c r="D168" s="447"/>
      <c r="E168" s="447"/>
      <c r="F168" s="447"/>
      <c r="G168" s="447"/>
      <c r="H168" s="466"/>
      <c r="I168" s="823"/>
      <c r="J168" s="495"/>
      <c r="K168" s="498"/>
      <c r="L168" s="453"/>
      <c r="M168" s="821"/>
      <c r="N168" s="446"/>
      <c r="O168" s="965"/>
      <c r="P168" s="101" t="s">
        <v>231</v>
      </c>
      <c r="Q168" s="267" t="s">
        <v>82</v>
      </c>
      <c r="R168" s="256">
        <f>+IFERROR(VLOOKUP(Q168,[6]DATOS!$E$2:$F$17,2,FALSE),"")</f>
        <v>15</v>
      </c>
      <c r="S168" s="310"/>
      <c r="T168" s="310"/>
      <c r="U168" s="310"/>
      <c r="V168" s="310"/>
      <c r="W168" s="310"/>
      <c r="X168" s="448"/>
      <c r="Y168" s="447"/>
      <c r="Z168" s="448"/>
      <c r="AA168" s="816"/>
      <c r="AB168" s="488"/>
      <c r="AC168" s="488"/>
      <c r="AD168" s="488"/>
      <c r="AE168" s="308"/>
      <c r="AF168" s="308"/>
      <c r="AG168" s="308"/>
      <c r="AH168" s="453"/>
      <c r="AI168" s="462"/>
      <c r="AJ168" s="788"/>
      <c r="AK168" s="487"/>
      <c r="AL168" s="487"/>
      <c r="AM168" s="788"/>
      <c r="AN168" s="451"/>
    </row>
    <row r="169" spans="1:57" ht="17" thickBot="1">
      <c r="A169" s="1051"/>
      <c r="B169" s="965"/>
      <c r="C169" s="447"/>
      <c r="D169" s="447"/>
      <c r="E169" s="447"/>
      <c r="F169" s="447"/>
      <c r="G169" s="447"/>
      <c r="H169" s="99" t="s">
        <v>243</v>
      </c>
      <c r="I169" s="273" t="s">
        <v>586</v>
      </c>
      <c r="J169" s="495"/>
      <c r="K169" s="498"/>
      <c r="L169" s="453"/>
      <c r="M169" s="821"/>
      <c r="N169" s="446"/>
      <c r="O169" s="965"/>
      <c r="P169" s="101" t="s">
        <v>229</v>
      </c>
      <c r="Q169" s="267" t="s">
        <v>85</v>
      </c>
      <c r="R169" s="256">
        <f>+IFERROR(VLOOKUP(Q169,[6]DATOS!$E$2:$F$17,2,FALSE),"")</f>
        <v>15</v>
      </c>
      <c r="S169" s="310"/>
      <c r="T169" s="310"/>
      <c r="U169" s="310"/>
      <c r="V169" s="310"/>
      <c r="W169" s="310"/>
      <c r="X169" s="448"/>
      <c r="Y169" s="447"/>
      <c r="Z169" s="448"/>
      <c r="AA169" s="816"/>
      <c r="AB169" s="488"/>
      <c r="AC169" s="488"/>
      <c r="AD169" s="488"/>
      <c r="AE169" s="308"/>
      <c r="AF169" s="308"/>
      <c r="AG169" s="308"/>
      <c r="AH169" s="453"/>
      <c r="AI169" s="462"/>
      <c r="AJ169" s="788"/>
      <c r="AK169" s="487"/>
      <c r="AL169" s="487"/>
      <c r="AM169" s="788"/>
      <c r="AN169" s="451"/>
    </row>
    <row r="170" spans="1:57">
      <c r="A170" s="1051"/>
      <c r="B170" s="965"/>
      <c r="C170" s="447"/>
      <c r="D170" s="447"/>
      <c r="E170" s="447"/>
      <c r="F170" s="447"/>
      <c r="G170" s="447"/>
      <c r="H170" s="466" t="s">
        <v>242</v>
      </c>
      <c r="I170" s="945" t="s">
        <v>68</v>
      </c>
      <c r="J170" s="495"/>
      <c r="K170" s="498"/>
      <c r="L170" s="453"/>
      <c r="M170" s="821"/>
      <c r="N170" s="446"/>
      <c r="O170" s="965"/>
      <c r="P170" s="101" t="s">
        <v>228</v>
      </c>
      <c r="Q170" s="267" t="s">
        <v>98</v>
      </c>
      <c r="R170" s="256">
        <f>+IFERROR(VLOOKUP(Q170,[6]DATOS!$E$2:$F$17,2,FALSE),"")</f>
        <v>15</v>
      </c>
      <c r="S170" s="310"/>
      <c r="T170" s="310"/>
      <c r="U170" s="310"/>
      <c r="V170" s="310"/>
      <c r="W170" s="310"/>
      <c r="X170" s="448"/>
      <c r="Y170" s="447"/>
      <c r="Z170" s="448"/>
      <c r="AA170" s="816"/>
      <c r="AB170" s="488"/>
      <c r="AC170" s="488"/>
      <c r="AD170" s="488"/>
      <c r="AE170" s="308"/>
      <c r="AF170" s="308"/>
      <c r="AG170" s="308"/>
      <c r="AH170" s="453"/>
      <c r="AI170" s="462"/>
      <c r="AJ170" s="788"/>
      <c r="AK170" s="487"/>
      <c r="AL170" s="487"/>
      <c r="AM170" s="788"/>
      <c r="AN170" s="451"/>
    </row>
    <row r="171" spans="1:57" ht="16" thickBot="1">
      <c r="A171" s="1051"/>
      <c r="B171" s="965"/>
      <c r="C171" s="447"/>
      <c r="D171" s="447"/>
      <c r="E171" s="447"/>
      <c r="F171" s="447"/>
      <c r="G171" s="447"/>
      <c r="H171" s="466"/>
      <c r="I171" s="823" t="s">
        <v>68</v>
      </c>
      <c r="J171" s="495"/>
      <c r="K171" s="498"/>
      <c r="L171" s="453"/>
      <c r="M171" s="821"/>
      <c r="N171" s="446"/>
      <c r="O171" s="965"/>
      <c r="P171" s="101" t="s">
        <v>226</v>
      </c>
      <c r="Q171" s="101" t="s">
        <v>87</v>
      </c>
      <c r="R171" s="256">
        <f>+IFERROR(VLOOKUP(Q171,[6]DATOS!$E$2:$F$17,2,FALSE),"")</f>
        <v>10</v>
      </c>
      <c r="S171" s="310"/>
      <c r="T171" s="310"/>
      <c r="U171" s="310"/>
      <c r="V171" s="310"/>
      <c r="W171" s="310"/>
      <c r="X171" s="448"/>
      <c r="Y171" s="447"/>
      <c r="Z171" s="448"/>
      <c r="AA171" s="816"/>
      <c r="AB171" s="488"/>
      <c r="AC171" s="488"/>
      <c r="AD171" s="488"/>
      <c r="AE171" s="308"/>
      <c r="AF171" s="308"/>
      <c r="AG171" s="308"/>
      <c r="AH171" s="453"/>
      <c r="AI171" s="462"/>
      <c r="AJ171" s="788"/>
      <c r="AK171" s="487"/>
      <c r="AL171" s="487"/>
      <c r="AM171" s="788"/>
      <c r="AN171" s="451"/>
    </row>
    <row r="172" spans="1:57" ht="15" customHeight="1" thickBot="1">
      <c r="A172" s="1051"/>
      <c r="B172" s="965"/>
      <c r="C172" s="447"/>
      <c r="D172" s="447"/>
      <c r="E172" s="447"/>
      <c r="F172" s="447"/>
      <c r="G172" s="447"/>
      <c r="H172" s="466" t="s">
        <v>241</v>
      </c>
      <c r="I172" s="945" t="s">
        <v>68</v>
      </c>
      <c r="J172" s="495"/>
      <c r="K172" s="498"/>
      <c r="L172" s="453"/>
      <c r="M172" s="821"/>
      <c r="N172" s="446" t="s">
        <v>826</v>
      </c>
      <c r="O172" s="447" t="s">
        <v>65</v>
      </c>
      <c r="P172" s="101" t="s">
        <v>237</v>
      </c>
      <c r="Q172" s="267" t="s">
        <v>76</v>
      </c>
      <c r="R172" s="256">
        <f>+IFERROR(VLOOKUP(Q172,[6]DATOS!$E$2:$F$17,2,FALSE),"")</f>
        <v>15</v>
      </c>
      <c r="S172" s="448">
        <f>SUM(R172:R178)</f>
        <v>100</v>
      </c>
      <c r="T172" s="448" t="str">
        <f>+IF(AND(S172&lt;=100,S172&gt;=96),"Fuerte",IF(AND(S172&lt;=95,S172&gt;=86),"Moderado",IF(AND(S172&lt;=85,J172&gt;=0),"Débil"," ")))</f>
        <v>Fuerte</v>
      </c>
      <c r="U172" s="448" t="s">
        <v>90</v>
      </c>
      <c r="V172" s="448"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48">
        <f>IF(V172="Fuerte",100,IF(V172="Moderado",50,IF(V172="Débil",0)))</f>
        <v>100</v>
      </c>
      <c r="X172" s="448"/>
      <c r="Y172" s="447" t="s">
        <v>420</v>
      </c>
      <c r="Z172" s="487" t="s">
        <v>622</v>
      </c>
      <c r="AA172" s="447" t="s">
        <v>419</v>
      </c>
      <c r="AB172" s="488"/>
      <c r="AC172" s="488"/>
      <c r="AD172" s="488"/>
      <c r="AE172" s="308"/>
      <c r="AF172" s="308"/>
      <c r="AG172" s="308"/>
      <c r="AH172" s="453"/>
      <c r="AI172" s="462"/>
      <c r="AJ172" s="450" t="s">
        <v>534</v>
      </c>
      <c r="AK172" s="487">
        <v>43831</v>
      </c>
      <c r="AL172" s="487">
        <v>44196</v>
      </c>
      <c r="AM172" s="447" t="s">
        <v>418</v>
      </c>
      <c r="AN172" s="451" t="s">
        <v>417</v>
      </c>
    </row>
    <row r="173" spans="1:57" ht="16" thickBot="1">
      <c r="A173" s="1051"/>
      <c r="B173" s="965"/>
      <c r="C173" s="447"/>
      <c r="D173" s="447"/>
      <c r="E173" s="447"/>
      <c r="F173" s="447"/>
      <c r="G173" s="447"/>
      <c r="H173" s="466"/>
      <c r="I173" s="823" t="s">
        <v>68</v>
      </c>
      <c r="J173" s="495"/>
      <c r="K173" s="498"/>
      <c r="L173" s="453"/>
      <c r="M173" s="821"/>
      <c r="N173" s="446"/>
      <c r="O173" s="447"/>
      <c r="P173" s="101" t="s">
        <v>235</v>
      </c>
      <c r="Q173" s="267" t="s">
        <v>78</v>
      </c>
      <c r="R173" s="256">
        <f>+IFERROR(VLOOKUP(Q173,[6]DATOS!$E$2:$F$17,2,FALSE),"")</f>
        <v>15</v>
      </c>
      <c r="S173" s="448"/>
      <c r="T173" s="448"/>
      <c r="U173" s="448"/>
      <c r="V173" s="448"/>
      <c r="W173" s="448"/>
      <c r="X173" s="448"/>
      <c r="Y173" s="447"/>
      <c r="Z173" s="448"/>
      <c r="AA173" s="447"/>
      <c r="AB173" s="488"/>
      <c r="AC173" s="488"/>
      <c r="AD173" s="488"/>
      <c r="AE173" s="308"/>
      <c r="AF173" s="308"/>
      <c r="AG173" s="308"/>
      <c r="AH173" s="453"/>
      <c r="AI173" s="462"/>
      <c r="AJ173" s="450"/>
      <c r="AK173" s="487"/>
      <c r="AL173" s="487"/>
      <c r="AM173" s="447"/>
      <c r="AN173" s="451"/>
    </row>
    <row r="174" spans="1:57" ht="16" thickBot="1">
      <c r="A174" s="1051"/>
      <c r="B174" s="965"/>
      <c r="C174" s="447"/>
      <c r="D174" s="447"/>
      <c r="E174" s="447"/>
      <c r="F174" s="447"/>
      <c r="G174" s="447"/>
      <c r="H174" s="466" t="s">
        <v>240</v>
      </c>
      <c r="I174" s="945" t="s">
        <v>68</v>
      </c>
      <c r="J174" s="495"/>
      <c r="K174" s="498"/>
      <c r="L174" s="453"/>
      <c r="M174" s="821"/>
      <c r="N174" s="446"/>
      <c r="O174" s="447"/>
      <c r="P174" s="101" t="s">
        <v>233</v>
      </c>
      <c r="Q174" s="267" t="s">
        <v>80</v>
      </c>
      <c r="R174" s="256">
        <f>+IFERROR(VLOOKUP(Q174,[6]DATOS!$E$2:$F$17,2,FALSE),"")</f>
        <v>15</v>
      </c>
      <c r="S174" s="448"/>
      <c r="T174" s="448"/>
      <c r="U174" s="448"/>
      <c r="V174" s="448"/>
      <c r="W174" s="448"/>
      <c r="X174" s="448"/>
      <c r="Y174" s="447"/>
      <c r="Z174" s="448"/>
      <c r="AA174" s="447"/>
      <c r="AB174" s="488"/>
      <c r="AC174" s="488"/>
      <c r="AD174" s="488"/>
      <c r="AE174" s="308"/>
      <c r="AF174" s="308"/>
      <c r="AG174" s="308"/>
      <c r="AH174" s="453"/>
      <c r="AI174" s="462"/>
      <c r="AJ174" s="450"/>
      <c r="AK174" s="487"/>
      <c r="AL174" s="487"/>
      <c r="AM174" s="447"/>
      <c r="AN174" s="451"/>
    </row>
    <row r="175" spans="1:57" ht="16" thickBot="1">
      <c r="A175" s="1051"/>
      <c r="B175" s="965"/>
      <c r="C175" s="447"/>
      <c r="D175" s="447"/>
      <c r="E175" s="447"/>
      <c r="F175" s="447"/>
      <c r="G175" s="447"/>
      <c r="H175" s="466"/>
      <c r="I175" s="823" t="s">
        <v>68</v>
      </c>
      <c r="J175" s="495"/>
      <c r="K175" s="498"/>
      <c r="L175" s="453"/>
      <c r="M175" s="821"/>
      <c r="N175" s="446"/>
      <c r="O175" s="447"/>
      <c r="P175" s="101" t="s">
        <v>231</v>
      </c>
      <c r="Q175" s="267" t="s">
        <v>82</v>
      </c>
      <c r="R175" s="256">
        <f>+IFERROR(VLOOKUP(Q175,[6]DATOS!$E$2:$F$17,2,FALSE),"")</f>
        <v>15</v>
      </c>
      <c r="S175" s="448"/>
      <c r="T175" s="448"/>
      <c r="U175" s="448"/>
      <c r="V175" s="448"/>
      <c r="W175" s="448"/>
      <c r="X175" s="448"/>
      <c r="Y175" s="447"/>
      <c r="Z175" s="448"/>
      <c r="AA175" s="447"/>
      <c r="AB175" s="488"/>
      <c r="AC175" s="488"/>
      <c r="AD175" s="488"/>
      <c r="AE175" s="308"/>
      <c r="AF175" s="308"/>
      <c r="AG175" s="308"/>
      <c r="AH175" s="453"/>
      <c r="AI175" s="462"/>
      <c r="AJ175" s="450"/>
      <c r="AK175" s="487"/>
      <c r="AL175" s="487"/>
      <c r="AM175" s="447"/>
      <c r="AN175" s="451"/>
    </row>
    <row r="176" spans="1:57" ht="15" customHeight="1" thickBot="1">
      <c r="A176" s="1051"/>
      <c r="B176" s="965"/>
      <c r="C176" s="447"/>
      <c r="D176" s="447"/>
      <c r="E176" s="447"/>
      <c r="F176" s="447"/>
      <c r="G176" s="447"/>
      <c r="H176" s="466" t="s">
        <v>239</v>
      </c>
      <c r="I176" s="945" t="s">
        <v>586</v>
      </c>
      <c r="J176" s="495"/>
      <c r="K176" s="498"/>
      <c r="L176" s="453"/>
      <c r="M176" s="821"/>
      <c r="N176" s="446"/>
      <c r="O176" s="447"/>
      <c r="P176" s="101" t="s">
        <v>229</v>
      </c>
      <c r="Q176" s="267" t="s">
        <v>85</v>
      </c>
      <c r="R176" s="256">
        <f>+IFERROR(VLOOKUP(Q176,[6]DATOS!$E$2:$F$17,2,FALSE),"")</f>
        <v>15</v>
      </c>
      <c r="S176" s="448"/>
      <c r="T176" s="448"/>
      <c r="U176" s="448"/>
      <c r="V176" s="448"/>
      <c r="W176" s="448"/>
      <c r="X176" s="448"/>
      <c r="Y176" s="447"/>
      <c r="Z176" s="448"/>
      <c r="AA176" s="447"/>
      <c r="AB176" s="488"/>
      <c r="AC176" s="488"/>
      <c r="AD176" s="488"/>
      <c r="AE176" s="308"/>
      <c r="AF176" s="308"/>
      <c r="AG176" s="308"/>
      <c r="AH176" s="453"/>
      <c r="AI176" s="462"/>
      <c r="AJ176" s="450"/>
      <c r="AK176" s="487"/>
      <c r="AL176" s="487"/>
      <c r="AM176" s="447"/>
      <c r="AN176" s="451"/>
    </row>
    <row r="177" spans="1:40" ht="16" thickBot="1">
      <c r="A177" s="1051"/>
      <c r="B177" s="965"/>
      <c r="C177" s="447"/>
      <c r="D177" s="447"/>
      <c r="E177" s="447"/>
      <c r="F177" s="447"/>
      <c r="G177" s="447"/>
      <c r="H177" s="466"/>
      <c r="I177" s="823" t="s">
        <v>68</v>
      </c>
      <c r="J177" s="495"/>
      <c r="K177" s="498"/>
      <c r="L177" s="453"/>
      <c r="M177" s="821"/>
      <c r="N177" s="446"/>
      <c r="O177" s="447"/>
      <c r="P177" s="101" t="s">
        <v>228</v>
      </c>
      <c r="Q177" s="267" t="s">
        <v>98</v>
      </c>
      <c r="R177" s="256">
        <f>+IFERROR(VLOOKUP(Q177,[6]DATOS!$E$2:$F$17,2,FALSE),"")</f>
        <v>15</v>
      </c>
      <c r="S177" s="448"/>
      <c r="T177" s="448"/>
      <c r="U177" s="448"/>
      <c r="V177" s="448"/>
      <c r="W177" s="448"/>
      <c r="X177" s="448"/>
      <c r="Y177" s="447"/>
      <c r="Z177" s="448"/>
      <c r="AA177" s="447"/>
      <c r="AB177" s="488"/>
      <c r="AC177" s="488"/>
      <c r="AD177" s="488"/>
      <c r="AE177" s="308"/>
      <c r="AF177" s="308"/>
      <c r="AG177" s="308"/>
      <c r="AH177" s="453"/>
      <c r="AI177" s="462"/>
      <c r="AJ177" s="450"/>
      <c r="AK177" s="487"/>
      <c r="AL177" s="487"/>
      <c r="AM177" s="447"/>
      <c r="AN177" s="451"/>
    </row>
    <row r="178" spans="1:40" ht="16" thickBot="1">
      <c r="A178" s="1051"/>
      <c r="B178" s="965"/>
      <c r="C178" s="447"/>
      <c r="D178" s="447"/>
      <c r="E178" s="447"/>
      <c r="F178" s="447"/>
      <c r="G178" s="447"/>
      <c r="H178" s="467" t="s">
        <v>238</v>
      </c>
      <c r="I178" s="945" t="s">
        <v>586</v>
      </c>
      <c r="J178" s="495"/>
      <c r="K178" s="498"/>
      <c r="L178" s="453"/>
      <c r="M178" s="821"/>
      <c r="N178" s="446"/>
      <c r="O178" s="447"/>
      <c r="P178" s="101" t="s">
        <v>226</v>
      </c>
      <c r="Q178" s="101" t="s">
        <v>87</v>
      </c>
      <c r="R178" s="256">
        <f>+IFERROR(VLOOKUP(Q178,[6]DATOS!$E$2:$F$17,2,FALSE),"")</f>
        <v>10</v>
      </c>
      <c r="S178" s="448"/>
      <c r="T178" s="448"/>
      <c r="U178" s="448"/>
      <c r="V178" s="448"/>
      <c r="W178" s="448"/>
      <c r="X178" s="448"/>
      <c r="Y178" s="447"/>
      <c r="Z178" s="448"/>
      <c r="AA178" s="447"/>
      <c r="AB178" s="488"/>
      <c r="AC178" s="488"/>
      <c r="AD178" s="488"/>
      <c r="AE178" s="308"/>
      <c r="AF178" s="308"/>
      <c r="AG178" s="308"/>
      <c r="AH178" s="453"/>
      <c r="AI178" s="462"/>
      <c r="AJ178" s="450"/>
      <c r="AK178" s="487"/>
      <c r="AL178" s="487"/>
      <c r="AM178" s="447"/>
      <c r="AN178" s="451"/>
    </row>
    <row r="179" spans="1:40" ht="15" customHeight="1" thickBot="1">
      <c r="A179" s="1051"/>
      <c r="B179" s="965"/>
      <c r="C179" s="447"/>
      <c r="D179" s="447"/>
      <c r="E179" s="447"/>
      <c r="F179" s="447"/>
      <c r="G179" s="447"/>
      <c r="H179" s="468"/>
      <c r="I179" s="462"/>
      <c r="J179" s="495"/>
      <c r="K179" s="498"/>
      <c r="L179" s="453"/>
      <c r="M179" s="821"/>
      <c r="N179" s="833" t="s">
        <v>416</v>
      </c>
      <c r="O179" s="447" t="s">
        <v>65</v>
      </c>
      <c r="P179" s="101" t="s">
        <v>237</v>
      </c>
      <c r="Q179" s="267" t="s">
        <v>76</v>
      </c>
      <c r="R179" s="256">
        <f>+IFERROR(VLOOKUP(Q179,[6]DATOS!$E$2:$F$17,2,FALSE),"")</f>
        <v>15</v>
      </c>
      <c r="S179" s="448">
        <f>SUM(R179:R185)</f>
        <v>100</v>
      </c>
      <c r="T179" s="448" t="str">
        <f>+IF(AND(S179&lt;=100,S179&gt;=96),"Fuerte",IF(AND(S179&lt;=95,S179&gt;=86),"Moderado",IF(AND(S179&lt;=85,J179&gt;=0),"Débil"," ")))</f>
        <v>Fuerte</v>
      </c>
      <c r="U179" s="448" t="s">
        <v>90</v>
      </c>
      <c r="V179" s="448"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48">
        <f>IF(V179="Fuerte",100,IF(V179="Moderado",50,IF(V179="Débil",0)))</f>
        <v>100</v>
      </c>
      <c r="X179" s="448"/>
      <c r="Y179" s="447" t="s">
        <v>315</v>
      </c>
      <c r="Z179" s="473" t="s">
        <v>622</v>
      </c>
      <c r="AA179" s="461" t="s">
        <v>317</v>
      </c>
      <c r="AB179" s="488"/>
      <c r="AC179" s="488"/>
      <c r="AD179" s="488"/>
      <c r="AE179" s="308"/>
      <c r="AF179" s="240"/>
      <c r="AG179" s="308"/>
      <c r="AH179" s="453"/>
      <c r="AI179" s="462"/>
      <c r="AJ179" s="476" t="s">
        <v>533</v>
      </c>
      <c r="AK179" s="487">
        <v>43831</v>
      </c>
      <c r="AL179" s="487">
        <v>44196</v>
      </c>
      <c r="AM179" s="461" t="s">
        <v>315</v>
      </c>
      <c r="AN179" s="479" t="s">
        <v>415</v>
      </c>
    </row>
    <row r="180" spans="1:40" ht="16" thickBot="1">
      <c r="A180" s="1051"/>
      <c r="B180" s="965"/>
      <c r="C180" s="447"/>
      <c r="D180" s="447"/>
      <c r="E180" s="447"/>
      <c r="F180" s="447"/>
      <c r="G180" s="447"/>
      <c r="H180" s="469"/>
      <c r="I180" s="823"/>
      <c r="J180" s="495"/>
      <c r="K180" s="498"/>
      <c r="L180" s="453"/>
      <c r="M180" s="821"/>
      <c r="N180" s="834"/>
      <c r="O180" s="447"/>
      <c r="P180" s="101" t="s">
        <v>235</v>
      </c>
      <c r="Q180" s="267" t="s">
        <v>78</v>
      </c>
      <c r="R180" s="256">
        <f>+IFERROR(VLOOKUP(Q180,[6]DATOS!$E$2:$F$17,2,FALSE),"")</f>
        <v>15</v>
      </c>
      <c r="S180" s="448"/>
      <c r="T180" s="448"/>
      <c r="U180" s="448"/>
      <c r="V180" s="448"/>
      <c r="W180" s="448"/>
      <c r="X180" s="448"/>
      <c r="Y180" s="447"/>
      <c r="Z180" s="474"/>
      <c r="AA180" s="462"/>
      <c r="AB180" s="488"/>
      <c r="AC180" s="488"/>
      <c r="AD180" s="488"/>
      <c r="AE180" s="308"/>
      <c r="AF180" s="240"/>
      <c r="AG180" s="308"/>
      <c r="AH180" s="453"/>
      <c r="AI180" s="462"/>
      <c r="AJ180" s="477"/>
      <c r="AK180" s="487"/>
      <c r="AL180" s="487"/>
      <c r="AM180" s="462"/>
      <c r="AN180" s="480"/>
    </row>
    <row r="181" spans="1:40" ht="16" thickBot="1">
      <c r="A181" s="1051"/>
      <c r="B181" s="965"/>
      <c r="C181" s="447"/>
      <c r="D181" s="447"/>
      <c r="E181" s="447"/>
      <c r="F181" s="447"/>
      <c r="G181" s="447"/>
      <c r="H181" s="467" t="s">
        <v>236</v>
      </c>
      <c r="I181" s="945" t="s">
        <v>68</v>
      </c>
      <c r="J181" s="495"/>
      <c r="K181" s="498"/>
      <c r="L181" s="453"/>
      <c r="M181" s="821"/>
      <c r="N181" s="834"/>
      <c r="O181" s="447"/>
      <c r="P181" s="101" t="s">
        <v>233</v>
      </c>
      <c r="Q181" s="267" t="s">
        <v>80</v>
      </c>
      <c r="R181" s="256">
        <f>+IFERROR(VLOOKUP(Q181,[6]DATOS!$E$2:$F$17,2,FALSE),"")</f>
        <v>15</v>
      </c>
      <c r="S181" s="448"/>
      <c r="T181" s="448"/>
      <c r="U181" s="448"/>
      <c r="V181" s="448"/>
      <c r="W181" s="448"/>
      <c r="X181" s="448"/>
      <c r="Y181" s="447"/>
      <c r="Z181" s="474"/>
      <c r="AA181" s="462"/>
      <c r="AB181" s="488"/>
      <c r="AC181" s="488"/>
      <c r="AD181" s="488"/>
      <c r="AE181" s="308"/>
      <c r="AF181" s="240"/>
      <c r="AG181" s="308"/>
      <c r="AH181" s="453"/>
      <c r="AI181" s="462"/>
      <c r="AJ181" s="477"/>
      <c r="AK181" s="487"/>
      <c r="AL181" s="487"/>
      <c r="AM181" s="462"/>
      <c r="AN181" s="480"/>
    </row>
    <row r="182" spans="1:40" ht="16" thickBot="1">
      <c r="A182" s="1051"/>
      <c r="B182" s="965"/>
      <c r="C182" s="447"/>
      <c r="D182" s="447"/>
      <c r="E182" s="447"/>
      <c r="F182" s="447"/>
      <c r="G182" s="447"/>
      <c r="H182" s="468"/>
      <c r="I182" s="462" t="s">
        <v>68</v>
      </c>
      <c r="J182" s="495"/>
      <c r="K182" s="498"/>
      <c r="L182" s="453"/>
      <c r="M182" s="821"/>
      <c r="N182" s="834"/>
      <c r="O182" s="447"/>
      <c r="P182" s="101" t="s">
        <v>231</v>
      </c>
      <c r="Q182" s="267" t="s">
        <v>82</v>
      </c>
      <c r="R182" s="256">
        <f>+IFERROR(VLOOKUP(Q182,[6]DATOS!$E$2:$F$17,2,FALSE),"")</f>
        <v>15</v>
      </c>
      <c r="S182" s="448"/>
      <c r="T182" s="448"/>
      <c r="U182" s="448"/>
      <c r="V182" s="448"/>
      <c r="W182" s="448"/>
      <c r="X182" s="448"/>
      <c r="Y182" s="447"/>
      <c r="Z182" s="474"/>
      <c r="AA182" s="462"/>
      <c r="AB182" s="488"/>
      <c r="AC182" s="488"/>
      <c r="AD182" s="488"/>
      <c r="AE182" s="308"/>
      <c r="AF182" s="240"/>
      <c r="AG182" s="308"/>
      <c r="AH182" s="453"/>
      <c r="AI182" s="462"/>
      <c r="AJ182" s="477"/>
      <c r="AK182" s="487"/>
      <c r="AL182" s="487"/>
      <c r="AM182" s="462"/>
      <c r="AN182" s="480"/>
    </row>
    <row r="183" spans="1:40" ht="16" thickBot="1">
      <c r="A183" s="1051"/>
      <c r="B183" s="965"/>
      <c r="C183" s="447"/>
      <c r="D183" s="447"/>
      <c r="E183" s="447"/>
      <c r="F183" s="447"/>
      <c r="G183" s="447"/>
      <c r="H183" s="469"/>
      <c r="I183" s="823" t="s">
        <v>68</v>
      </c>
      <c r="J183" s="495"/>
      <c r="K183" s="498"/>
      <c r="L183" s="453"/>
      <c r="M183" s="821"/>
      <c r="N183" s="834"/>
      <c r="O183" s="447"/>
      <c r="P183" s="101" t="s">
        <v>229</v>
      </c>
      <c r="Q183" s="267" t="s">
        <v>85</v>
      </c>
      <c r="R183" s="256">
        <f>+IFERROR(VLOOKUP(Q183,[6]DATOS!$E$2:$F$17,2,FALSE),"")</f>
        <v>15</v>
      </c>
      <c r="S183" s="448"/>
      <c r="T183" s="448"/>
      <c r="U183" s="448"/>
      <c r="V183" s="448"/>
      <c r="W183" s="448"/>
      <c r="X183" s="448"/>
      <c r="Y183" s="447"/>
      <c r="Z183" s="474"/>
      <c r="AA183" s="462"/>
      <c r="AB183" s="488"/>
      <c r="AC183" s="488"/>
      <c r="AD183" s="488"/>
      <c r="AE183" s="308"/>
      <c r="AF183" s="240"/>
      <c r="AG183" s="308"/>
      <c r="AH183" s="453"/>
      <c r="AI183" s="462"/>
      <c r="AJ183" s="477"/>
      <c r="AK183" s="487"/>
      <c r="AL183" s="487"/>
      <c r="AM183" s="462"/>
      <c r="AN183" s="480"/>
    </row>
    <row r="184" spans="1:40">
      <c r="A184" s="1051"/>
      <c r="B184" s="965"/>
      <c r="C184" s="447"/>
      <c r="D184" s="447"/>
      <c r="E184" s="447"/>
      <c r="F184" s="447"/>
      <c r="G184" s="447"/>
      <c r="H184" s="464" t="s">
        <v>234</v>
      </c>
      <c r="I184" s="945" t="s">
        <v>68</v>
      </c>
      <c r="J184" s="495"/>
      <c r="K184" s="498"/>
      <c r="L184" s="453"/>
      <c r="M184" s="821"/>
      <c r="N184" s="834"/>
      <c r="O184" s="447"/>
      <c r="P184" s="101" t="s">
        <v>228</v>
      </c>
      <c r="Q184" s="267" t="s">
        <v>98</v>
      </c>
      <c r="R184" s="256">
        <f>+IFERROR(VLOOKUP(Q184,[6]DATOS!$E$2:$F$17,2,FALSE),"")</f>
        <v>15</v>
      </c>
      <c r="S184" s="448"/>
      <c r="T184" s="448"/>
      <c r="U184" s="448"/>
      <c r="V184" s="448"/>
      <c r="W184" s="448"/>
      <c r="X184" s="448"/>
      <c r="Y184" s="447"/>
      <c r="Z184" s="474"/>
      <c r="AA184" s="462"/>
      <c r="AB184" s="488"/>
      <c r="AC184" s="488"/>
      <c r="AD184" s="488"/>
      <c r="AE184" s="308"/>
      <c r="AF184" s="240"/>
      <c r="AG184" s="308"/>
      <c r="AH184" s="453"/>
      <c r="AI184" s="462"/>
      <c r="AJ184" s="477"/>
      <c r="AK184" s="487"/>
      <c r="AL184" s="487"/>
      <c r="AM184" s="462"/>
      <c r="AN184" s="480"/>
    </row>
    <row r="185" spans="1:40" ht="51.75" customHeight="1" thickBot="1">
      <c r="A185" s="1051"/>
      <c r="B185" s="965"/>
      <c r="C185" s="447"/>
      <c r="D185" s="447"/>
      <c r="E185" s="447"/>
      <c r="F185" s="447"/>
      <c r="G185" s="447"/>
      <c r="H185" s="464"/>
      <c r="I185" s="462" t="s">
        <v>68</v>
      </c>
      <c r="J185" s="495"/>
      <c r="K185" s="498"/>
      <c r="L185" s="453"/>
      <c r="M185" s="821"/>
      <c r="N185" s="835"/>
      <c r="O185" s="447"/>
      <c r="P185" s="101" t="s">
        <v>226</v>
      </c>
      <c r="Q185" s="101" t="s">
        <v>87</v>
      </c>
      <c r="R185" s="256">
        <f>+IFERROR(VLOOKUP(Q185,[6]DATOS!$E$2:$F$17,2,FALSE),"")</f>
        <v>10</v>
      </c>
      <c r="S185" s="448"/>
      <c r="T185" s="448"/>
      <c r="U185" s="448"/>
      <c r="V185" s="448"/>
      <c r="W185" s="448"/>
      <c r="X185" s="448"/>
      <c r="Y185" s="447"/>
      <c r="Z185" s="475"/>
      <c r="AA185" s="463"/>
      <c r="AB185" s="488"/>
      <c r="AC185" s="488"/>
      <c r="AD185" s="488"/>
      <c r="AE185" s="308"/>
      <c r="AF185" s="240"/>
      <c r="AG185" s="308"/>
      <c r="AH185" s="453"/>
      <c r="AI185" s="462"/>
      <c r="AJ185" s="478"/>
      <c r="AK185" s="487"/>
      <c r="AL185" s="487"/>
      <c r="AM185" s="463"/>
      <c r="AN185" s="481"/>
    </row>
    <row r="186" spans="1:40" ht="15" customHeight="1" thickBot="1">
      <c r="A186" s="1051"/>
      <c r="B186" s="965"/>
      <c r="C186" s="447"/>
      <c r="D186" s="447"/>
      <c r="E186" s="447"/>
      <c r="F186" s="447"/>
      <c r="G186" s="447"/>
      <c r="H186" s="464"/>
      <c r="I186" s="823" t="s">
        <v>68</v>
      </c>
      <c r="J186" s="495"/>
      <c r="K186" s="498"/>
      <c r="L186" s="453"/>
      <c r="M186" s="821"/>
      <c r="N186" s="446" t="s">
        <v>414</v>
      </c>
      <c r="O186" s="447" t="s">
        <v>65</v>
      </c>
      <c r="P186" s="101" t="s">
        <v>237</v>
      </c>
      <c r="Q186" s="267" t="s">
        <v>76</v>
      </c>
      <c r="R186" s="256">
        <f>+IFERROR(VLOOKUP(Q186,[6]DATOS!$E$2:$F$17,2,FALSE),"")</f>
        <v>15</v>
      </c>
      <c r="S186" s="448">
        <f>SUM(R186:R192)</f>
        <v>100</v>
      </c>
      <c r="T186" s="448" t="str">
        <f>+IF(AND(S186&lt;=100,S186&gt;=96),"Fuerte",IF(AND(S186&lt;=95,S186&gt;=86),"Moderado",IF(AND(S186&lt;=85,J186&gt;=0),"Débil"," ")))</f>
        <v>Fuerte</v>
      </c>
      <c r="U186" s="448" t="s">
        <v>90</v>
      </c>
      <c r="V186" s="448"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48">
        <f>IF(V186="Fuerte",100,IF(V186="Moderado",50,IF(V186="Débil",0)))</f>
        <v>100</v>
      </c>
      <c r="X186" s="448"/>
      <c r="Y186" s="447" t="s">
        <v>413</v>
      </c>
      <c r="Z186" s="448" t="s">
        <v>821</v>
      </c>
      <c r="AA186" s="447" t="s">
        <v>412</v>
      </c>
      <c r="AB186" s="488"/>
      <c r="AC186" s="488"/>
      <c r="AD186" s="488"/>
      <c r="AE186" s="308"/>
      <c r="AF186" s="240"/>
      <c r="AG186" s="308"/>
      <c r="AH186" s="453"/>
      <c r="AI186" s="462"/>
      <c r="AJ186" s="455" t="s">
        <v>411</v>
      </c>
      <c r="AK186" s="952">
        <v>43862</v>
      </c>
      <c r="AL186" s="952">
        <v>44196</v>
      </c>
      <c r="AM186" s="461" t="s">
        <v>405</v>
      </c>
      <c r="AN186" s="451" t="s">
        <v>410</v>
      </c>
    </row>
    <row r="187" spans="1:40" ht="16" thickBot="1">
      <c r="A187" s="1051"/>
      <c r="B187" s="965"/>
      <c r="C187" s="447"/>
      <c r="D187" s="447"/>
      <c r="E187" s="447"/>
      <c r="F187" s="447"/>
      <c r="G187" s="447"/>
      <c r="H187" s="464" t="s">
        <v>232</v>
      </c>
      <c r="I187" s="945" t="s">
        <v>68</v>
      </c>
      <c r="J187" s="495"/>
      <c r="K187" s="498"/>
      <c r="L187" s="453"/>
      <c r="M187" s="821"/>
      <c r="N187" s="446"/>
      <c r="O187" s="447"/>
      <c r="P187" s="101" t="s">
        <v>235</v>
      </c>
      <c r="Q187" s="267" t="s">
        <v>78</v>
      </c>
      <c r="R187" s="256">
        <f>+IFERROR(VLOOKUP(Q187,[6]DATOS!$E$2:$F$17,2,FALSE),"")</f>
        <v>15</v>
      </c>
      <c r="S187" s="448"/>
      <c r="T187" s="448"/>
      <c r="U187" s="448"/>
      <c r="V187" s="448"/>
      <c r="W187" s="448"/>
      <c r="X187" s="448"/>
      <c r="Y187" s="447"/>
      <c r="Z187" s="448"/>
      <c r="AA187" s="447"/>
      <c r="AB187" s="488"/>
      <c r="AC187" s="488"/>
      <c r="AD187" s="488"/>
      <c r="AE187" s="308"/>
      <c r="AF187" s="240"/>
      <c r="AG187" s="308"/>
      <c r="AH187" s="453"/>
      <c r="AI187" s="462"/>
      <c r="AJ187" s="456"/>
      <c r="AK187" s="950"/>
      <c r="AL187" s="950"/>
      <c r="AM187" s="462"/>
      <c r="AN187" s="451"/>
    </row>
    <row r="188" spans="1:40" ht="16" thickBot="1">
      <c r="A188" s="1051"/>
      <c r="B188" s="965"/>
      <c r="C188" s="447"/>
      <c r="D188" s="447"/>
      <c r="E188" s="447"/>
      <c r="F188" s="447"/>
      <c r="G188" s="447"/>
      <c r="H188" s="464"/>
      <c r="I188" s="462" t="s">
        <v>68</v>
      </c>
      <c r="J188" s="495"/>
      <c r="K188" s="498"/>
      <c r="L188" s="453"/>
      <c r="M188" s="821"/>
      <c r="N188" s="446"/>
      <c r="O188" s="447"/>
      <c r="P188" s="101" t="s">
        <v>233</v>
      </c>
      <c r="Q188" s="267" t="s">
        <v>80</v>
      </c>
      <c r="R188" s="256">
        <f>+IFERROR(VLOOKUP(Q188,[6]DATOS!$E$2:$F$17,2,FALSE),"")</f>
        <v>15</v>
      </c>
      <c r="S188" s="448"/>
      <c r="T188" s="448"/>
      <c r="U188" s="448"/>
      <c r="V188" s="448"/>
      <c r="W188" s="448"/>
      <c r="X188" s="448"/>
      <c r="Y188" s="447"/>
      <c r="Z188" s="448"/>
      <c r="AA188" s="447"/>
      <c r="AB188" s="488"/>
      <c r="AC188" s="488"/>
      <c r="AD188" s="488"/>
      <c r="AE188" s="308"/>
      <c r="AF188" s="240"/>
      <c r="AG188" s="308"/>
      <c r="AH188" s="453"/>
      <c r="AI188" s="462"/>
      <c r="AJ188" s="456"/>
      <c r="AK188" s="950"/>
      <c r="AL188" s="950"/>
      <c r="AM188" s="462"/>
      <c r="AN188" s="451"/>
    </row>
    <row r="189" spans="1:40" ht="16" thickBot="1">
      <c r="A189" s="1051"/>
      <c r="B189" s="965"/>
      <c r="C189" s="447"/>
      <c r="D189" s="447"/>
      <c r="E189" s="447"/>
      <c r="F189" s="447"/>
      <c r="G189" s="447"/>
      <c r="H189" s="464"/>
      <c r="I189" s="823" t="s">
        <v>68</v>
      </c>
      <c r="J189" s="495"/>
      <c r="K189" s="498"/>
      <c r="L189" s="453"/>
      <c r="M189" s="821"/>
      <c r="N189" s="446"/>
      <c r="O189" s="447"/>
      <c r="P189" s="101" t="s">
        <v>231</v>
      </c>
      <c r="Q189" s="267" t="s">
        <v>82</v>
      </c>
      <c r="R189" s="256">
        <f>+IFERROR(VLOOKUP(Q189,[6]DATOS!$E$2:$F$17,2,FALSE),"")</f>
        <v>15</v>
      </c>
      <c r="S189" s="448"/>
      <c r="T189" s="448"/>
      <c r="U189" s="448"/>
      <c r="V189" s="448"/>
      <c r="W189" s="448"/>
      <c r="X189" s="448"/>
      <c r="Y189" s="447"/>
      <c r="Z189" s="448"/>
      <c r="AA189" s="447"/>
      <c r="AB189" s="488"/>
      <c r="AC189" s="488"/>
      <c r="AD189" s="488"/>
      <c r="AE189" s="308"/>
      <c r="AF189" s="240"/>
      <c r="AG189" s="308"/>
      <c r="AH189" s="453"/>
      <c r="AI189" s="462"/>
      <c r="AJ189" s="456"/>
      <c r="AK189" s="950"/>
      <c r="AL189" s="950"/>
      <c r="AM189" s="462"/>
      <c r="AN189" s="451"/>
    </row>
    <row r="190" spans="1:40" ht="16" thickBot="1">
      <c r="A190" s="1051"/>
      <c r="B190" s="965"/>
      <c r="C190" s="447"/>
      <c r="D190" s="447"/>
      <c r="E190" s="447"/>
      <c r="F190" s="447"/>
      <c r="G190" s="447"/>
      <c r="H190" s="464" t="s">
        <v>230</v>
      </c>
      <c r="I190" s="945" t="s">
        <v>68</v>
      </c>
      <c r="J190" s="495"/>
      <c r="K190" s="498"/>
      <c r="L190" s="453"/>
      <c r="M190" s="821"/>
      <c r="N190" s="446"/>
      <c r="O190" s="447"/>
      <c r="P190" s="101" t="s">
        <v>229</v>
      </c>
      <c r="Q190" s="267" t="s">
        <v>85</v>
      </c>
      <c r="R190" s="256">
        <f>+IFERROR(VLOOKUP(Q190,[6]DATOS!$E$2:$F$17,2,FALSE),"")</f>
        <v>15</v>
      </c>
      <c r="S190" s="448"/>
      <c r="T190" s="448"/>
      <c r="U190" s="448"/>
      <c r="V190" s="448"/>
      <c r="W190" s="448"/>
      <c r="X190" s="448"/>
      <c r="Y190" s="447"/>
      <c r="Z190" s="448"/>
      <c r="AA190" s="447"/>
      <c r="AB190" s="488"/>
      <c r="AC190" s="488"/>
      <c r="AD190" s="488"/>
      <c r="AE190" s="308"/>
      <c r="AF190" s="240"/>
      <c r="AG190" s="308"/>
      <c r="AH190" s="453"/>
      <c r="AI190" s="462"/>
      <c r="AJ190" s="456"/>
      <c r="AK190" s="950"/>
      <c r="AL190" s="950"/>
      <c r="AM190" s="462"/>
      <c r="AN190" s="451"/>
    </row>
    <row r="191" spans="1:40">
      <c r="A191" s="1051"/>
      <c r="B191" s="965"/>
      <c r="C191" s="447"/>
      <c r="D191" s="447"/>
      <c r="E191" s="447"/>
      <c r="F191" s="447"/>
      <c r="G191" s="447"/>
      <c r="H191" s="464"/>
      <c r="I191" s="462" t="s">
        <v>68</v>
      </c>
      <c r="J191" s="495"/>
      <c r="K191" s="498"/>
      <c r="L191" s="453"/>
      <c r="M191" s="821"/>
      <c r="N191" s="446"/>
      <c r="O191" s="447"/>
      <c r="P191" s="101" t="s">
        <v>228</v>
      </c>
      <c r="Q191" s="267" t="s">
        <v>98</v>
      </c>
      <c r="R191" s="256">
        <f>+IFERROR(VLOOKUP(Q191,[6]DATOS!$E$2:$F$17,2,FALSE),"")</f>
        <v>15</v>
      </c>
      <c r="S191" s="448"/>
      <c r="T191" s="448"/>
      <c r="U191" s="448"/>
      <c r="V191" s="448"/>
      <c r="W191" s="448"/>
      <c r="X191" s="448"/>
      <c r="Y191" s="447"/>
      <c r="Z191" s="448"/>
      <c r="AA191" s="447"/>
      <c r="AB191" s="488"/>
      <c r="AC191" s="488"/>
      <c r="AD191" s="488"/>
      <c r="AE191" s="308"/>
      <c r="AF191" s="240"/>
      <c r="AG191" s="308"/>
      <c r="AH191" s="453"/>
      <c r="AI191" s="462"/>
      <c r="AJ191" s="456"/>
      <c r="AK191" s="950"/>
      <c r="AL191" s="950"/>
      <c r="AM191" s="462"/>
      <c r="AN191" s="451"/>
    </row>
    <row r="192" spans="1:40" ht="96.75" customHeight="1" thickBot="1">
      <c r="A192" s="1051"/>
      <c r="B192" s="965"/>
      <c r="C192" s="447"/>
      <c r="D192" s="447"/>
      <c r="E192" s="447"/>
      <c r="F192" s="447"/>
      <c r="G192" s="447"/>
      <c r="H192" s="464"/>
      <c r="I192" s="823" t="s">
        <v>68</v>
      </c>
      <c r="J192" s="495"/>
      <c r="K192" s="498"/>
      <c r="L192" s="453"/>
      <c r="M192" s="821"/>
      <c r="N192" s="446"/>
      <c r="O192" s="447"/>
      <c r="P192" s="101" t="s">
        <v>226</v>
      </c>
      <c r="Q192" s="101" t="s">
        <v>87</v>
      </c>
      <c r="R192" s="256">
        <f>+IFERROR(VLOOKUP(Q192,[6]DATOS!$E$2:$F$17,2,FALSE),"")</f>
        <v>10</v>
      </c>
      <c r="S192" s="448"/>
      <c r="T192" s="448"/>
      <c r="U192" s="448"/>
      <c r="V192" s="448"/>
      <c r="W192" s="448"/>
      <c r="X192" s="448"/>
      <c r="Y192" s="447"/>
      <c r="Z192" s="448"/>
      <c r="AA192" s="447"/>
      <c r="AB192" s="488"/>
      <c r="AC192" s="488"/>
      <c r="AD192" s="488"/>
      <c r="AE192" s="308"/>
      <c r="AF192" s="240"/>
      <c r="AG192" s="308"/>
      <c r="AH192" s="453"/>
      <c r="AI192" s="462"/>
      <c r="AJ192" s="457"/>
      <c r="AK192" s="951"/>
      <c r="AL192" s="951"/>
      <c r="AM192" s="463"/>
      <c r="AN192" s="451"/>
    </row>
    <row r="193" spans="1:40" ht="15" customHeight="1" thickBot="1">
      <c r="A193" s="1051"/>
      <c r="B193" s="965"/>
      <c r="C193" s="447"/>
      <c r="D193" s="447"/>
      <c r="E193" s="447"/>
      <c r="F193" s="447"/>
      <c r="G193" s="447"/>
      <c r="H193" s="464" t="s">
        <v>227</v>
      </c>
      <c r="I193" s="945" t="s">
        <v>68</v>
      </c>
      <c r="J193" s="495"/>
      <c r="K193" s="498"/>
      <c r="L193" s="453"/>
      <c r="M193" s="821"/>
      <c r="N193" s="446" t="s">
        <v>409</v>
      </c>
      <c r="O193" s="447" t="s">
        <v>65</v>
      </c>
      <c r="P193" s="101" t="s">
        <v>237</v>
      </c>
      <c r="Q193" s="267" t="s">
        <v>76</v>
      </c>
      <c r="R193" s="256">
        <f>+IFERROR(VLOOKUP(Q193,[6]DATOS!$E$2:$F$17,2,FALSE),"")</f>
        <v>15</v>
      </c>
      <c r="S193" s="448">
        <f>SUM(R193:R199)</f>
        <v>100</v>
      </c>
      <c r="T193" s="448" t="str">
        <f>+IF(AND(S193&lt;=100,S193&gt;=96),"Fuerte",IF(AND(S193&lt;=95,S193&gt;=86),"Moderado",IF(AND(S193&lt;=85,J193&gt;=0),"Débil"," ")))</f>
        <v>Fuerte</v>
      </c>
      <c r="U193" s="448" t="s">
        <v>90</v>
      </c>
      <c r="V193" s="448"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48">
        <f>IF(V193="Fuerte",100,IF(V193="Moderado",50,IF(V193="Débil",0)))</f>
        <v>100</v>
      </c>
      <c r="X193" s="448"/>
      <c r="Y193" s="447" t="s">
        <v>408</v>
      </c>
      <c r="Z193" s="448" t="s">
        <v>821</v>
      </c>
      <c r="AA193" s="447" t="s">
        <v>407</v>
      </c>
      <c r="AB193" s="488"/>
      <c r="AC193" s="488"/>
      <c r="AD193" s="488"/>
      <c r="AE193" s="308"/>
      <c r="AF193" s="240"/>
      <c r="AG193" s="308"/>
      <c r="AH193" s="453"/>
      <c r="AI193" s="462"/>
      <c r="AJ193" s="449" t="s">
        <v>406</v>
      </c>
      <c r="AK193" s="487">
        <v>43862</v>
      </c>
      <c r="AL193" s="487">
        <v>44196</v>
      </c>
      <c r="AM193" s="447" t="s">
        <v>405</v>
      </c>
      <c r="AN193" s="451" t="s">
        <v>404</v>
      </c>
    </row>
    <row r="194" spans="1:40" ht="16" thickBot="1">
      <c r="A194" s="1051"/>
      <c r="B194" s="965"/>
      <c r="C194" s="447"/>
      <c r="D194" s="447"/>
      <c r="E194" s="447"/>
      <c r="F194" s="447"/>
      <c r="G194" s="447"/>
      <c r="H194" s="464"/>
      <c r="I194" s="462" t="s">
        <v>68</v>
      </c>
      <c r="J194" s="495"/>
      <c r="K194" s="498"/>
      <c r="L194" s="453"/>
      <c r="M194" s="821"/>
      <c r="N194" s="446"/>
      <c r="O194" s="447"/>
      <c r="P194" s="101" t="s">
        <v>235</v>
      </c>
      <c r="Q194" s="267" t="s">
        <v>78</v>
      </c>
      <c r="R194" s="256">
        <f>+IFERROR(VLOOKUP(Q194,[6]DATOS!$E$2:$F$17,2,FALSE),"")</f>
        <v>15</v>
      </c>
      <c r="S194" s="448"/>
      <c r="T194" s="448"/>
      <c r="U194" s="448"/>
      <c r="V194" s="448"/>
      <c r="W194" s="448"/>
      <c r="X194" s="448"/>
      <c r="Y194" s="447"/>
      <c r="Z194" s="448"/>
      <c r="AA194" s="447"/>
      <c r="AB194" s="488"/>
      <c r="AC194" s="488"/>
      <c r="AD194" s="488"/>
      <c r="AE194" s="308"/>
      <c r="AF194" s="240"/>
      <c r="AG194" s="308"/>
      <c r="AH194" s="453"/>
      <c r="AI194" s="462"/>
      <c r="AJ194" s="450"/>
      <c r="AK194" s="487"/>
      <c r="AL194" s="487"/>
      <c r="AM194" s="447"/>
      <c r="AN194" s="451"/>
    </row>
    <row r="195" spans="1:40" ht="16" thickBot="1">
      <c r="A195" s="1051"/>
      <c r="B195" s="965"/>
      <c r="C195" s="447"/>
      <c r="D195" s="447"/>
      <c r="E195" s="447"/>
      <c r="F195" s="447"/>
      <c r="G195" s="447"/>
      <c r="H195" s="464"/>
      <c r="I195" s="823" t="s">
        <v>68</v>
      </c>
      <c r="J195" s="495"/>
      <c r="K195" s="498"/>
      <c r="L195" s="453"/>
      <c r="M195" s="821"/>
      <c r="N195" s="446"/>
      <c r="O195" s="447"/>
      <c r="P195" s="101" t="s">
        <v>233</v>
      </c>
      <c r="Q195" s="267" t="s">
        <v>80</v>
      </c>
      <c r="R195" s="256">
        <f>+IFERROR(VLOOKUP(Q195,[6]DATOS!$E$2:$F$17,2,FALSE),"")</f>
        <v>15</v>
      </c>
      <c r="S195" s="448"/>
      <c r="T195" s="448"/>
      <c r="U195" s="448"/>
      <c r="V195" s="448"/>
      <c r="W195" s="448"/>
      <c r="X195" s="448"/>
      <c r="Y195" s="447"/>
      <c r="Z195" s="448"/>
      <c r="AA195" s="447"/>
      <c r="AB195" s="488"/>
      <c r="AC195" s="488"/>
      <c r="AD195" s="488"/>
      <c r="AE195" s="308"/>
      <c r="AF195" s="240"/>
      <c r="AG195" s="308"/>
      <c r="AH195" s="453"/>
      <c r="AI195" s="462"/>
      <c r="AJ195" s="450"/>
      <c r="AK195" s="487"/>
      <c r="AL195" s="487"/>
      <c r="AM195" s="447"/>
      <c r="AN195" s="451"/>
    </row>
    <row r="196" spans="1:40" ht="16" thickBot="1">
      <c r="A196" s="1051"/>
      <c r="B196" s="965"/>
      <c r="C196" s="447"/>
      <c r="D196" s="447"/>
      <c r="E196" s="447"/>
      <c r="F196" s="447"/>
      <c r="G196" s="447"/>
      <c r="H196" s="464" t="s">
        <v>225</v>
      </c>
      <c r="I196" s="945" t="s">
        <v>68</v>
      </c>
      <c r="J196" s="495"/>
      <c r="K196" s="498"/>
      <c r="L196" s="453"/>
      <c r="M196" s="821"/>
      <c r="N196" s="446"/>
      <c r="O196" s="447"/>
      <c r="P196" s="101" t="s">
        <v>231</v>
      </c>
      <c r="Q196" s="267" t="s">
        <v>82</v>
      </c>
      <c r="R196" s="256">
        <f>+IFERROR(VLOOKUP(Q196,[6]DATOS!$E$2:$F$17,2,FALSE),"")</f>
        <v>15</v>
      </c>
      <c r="S196" s="448"/>
      <c r="T196" s="448"/>
      <c r="U196" s="448"/>
      <c r="V196" s="448"/>
      <c r="W196" s="448"/>
      <c r="X196" s="448"/>
      <c r="Y196" s="447"/>
      <c r="Z196" s="448"/>
      <c r="AA196" s="447"/>
      <c r="AB196" s="488"/>
      <c r="AC196" s="488"/>
      <c r="AD196" s="488"/>
      <c r="AE196" s="308"/>
      <c r="AF196" s="240"/>
      <c r="AG196" s="308"/>
      <c r="AH196" s="453"/>
      <c r="AI196" s="462"/>
      <c r="AJ196" s="450"/>
      <c r="AK196" s="487"/>
      <c r="AL196" s="487"/>
      <c r="AM196" s="447"/>
      <c r="AN196" s="451"/>
    </row>
    <row r="197" spans="1:40" ht="16" thickBot="1">
      <c r="A197" s="1051"/>
      <c r="B197" s="965"/>
      <c r="C197" s="447"/>
      <c r="D197" s="447"/>
      <c r="E197" s="447"/>
      <c r="F197" s="447"/>
      <c r="G197" s="447"/>
      <c r="H197" s="464"/>
      <c r="I197" s="462" t="s">
        <v>68</v>
      </c>
      <c r="J197" s="495"/>
      <c r="K197" s="498"/>
      <c r="L197" s="453"/>
      <c r="M197" s="821"/>
      <c r="N197" s="446"/>
      <c r="O197" s="447"/>
      <c r="P197" s="101" t="s">
        <v>229</v>
      </c>
      <c r="Q197" s="267" t="s">
        <v>85</v>
      </c>
      <c r="R197" s="256">
        <f>+IFERROR(VLOOKUP(Q197,[6]DATOS!$E$2:$F$17,2,FALSE),"")</f>
        <v>15</v>
      </c>
      <c r="S197" s="448"/>
      <c r="T197" s="448"/>
      <c r="U197" s="448"/>
      <c r="V197" s="448"/>
      <c r="W197" s="448"/>
      <c r="X197" s="448"/>
      <c r="Y197" s="447"/>
      <c r="Z197" s="448"/>
      <c r="AA197" s="447"/>
      <c r="AB197" s="488"/>
      <c r="AC197" s="488"/>
      <c r="AD197" s="488"/>
      <c r="AE197" s="308"/>
      <c r="AF197" s="240"/>
      <c r="AG197" s="308"/>
      <c r="AH197" s="453"/>
      <c r="AI197" s="462"/>
      <c r="AJ197" s="450"/>
      <c r="AK197" s="487"/>
      <c r="AL197" s="487"/>
      <c r="AM197" s="447"/>
      <c r="AN197" s="451"/>
    </row>
    <row r="198" spans="1:40" ht="16" thickBot="1">
      <c r="A198" s="1051"/>
      <c r="B198" s="965"/>
      <c r="C198" s="447"/>
      <c r="D198" s="447"/>
      <c r="E198" s="447"/>
      <c r="F198" s="447"/>
      <c r="G198" s="447"/>
      <c r="H198" s="464"/>
      <c r="I198" s="823" t="s">
        <v>68</v>
      </c>
      <c r="J198" s="495"/>
      <c r="K198" s="498"/>
      <c r="L198" s="453"/>
      <c r="M198" s="821"/>
      <c r="N198" s="446"/>
      <c r="O198" s="447"/>
      <c r="P198" s="101" t="s">
        <v>228</v>
      </c>
      <c r="Q198" s="267" t="s">
        <v>98</v>
      </c>
      <c r="R198" s="256">
        <f>+IFERROR(VLOOKUP(Q198,[6]DATOS!$E$2:$F$17,2,FALSE),"")</f>
        <v>15</v>
      </c>
      <c r="S198" s="448"/>
      <c r="T198" s="448"/>
      <c r="U198" s="448"/>
      <c r="V198" s="448"/>
      <c r="W198" s="448"/>
      <c r="X198" s="448"/>
      <c r="Y198" s="447"/>
      <c r="Z198" s="448"/>
      <c r="AA198" s="447"/>
      <c r="AB198" s="488"/>
      <c r="AC198" s="488"/>
      <c r="AD198" s="488"/>
      <c r="AE198" s="308"/>
      <c r="AF198" s="240"/>
      <c r="AG198" s="308"/>
      <c r="AH198" s="453"/>
      <c r="AI198" s="462"/>
      <c r="AJ198" s="450"/>
      <c r="AK198" s="487"/>
      <c r="AL198" s="487"/>
      <c r="AM198" s="447"/>
      <c r="AN198" s="451"/>
    </row>
    <row r="199" spans="1:40" ht="16" thickBot="1">
      <c r="A199" s="1051"/>
      <c r="B199" s="965"/>
      <c r="C199" s="447"/>
      <c r="D199" s="447"/>
      <c r="E199" s="447"/>
      <c r="F199" s="447"/>
      <c r="G199" s="447"/>
      <c r="H199" s="464" t="s">
        <v>224</v>
      </c>
      <c r="I199" s="945" t="s">
        <v>586</v>
      </c>
      <c r="J199" s="495"/>
      <c r="K199" s="498"/>
      <c r="L199" s="453"/>
      <c r="M199" s="821"/>
      <c r="N199" s="446"/>
      <c r="O199" s="447"/>
      <c r="P199" s="101" t="s">
        <v>226</v>
      </c>
      <c r="Q199" s="101" t="s">
        <v>87</v>
      </c>
      <c r="R199" s="256">
        <f>+IFERROR(VLOOKUP(Q199,[6]DATOS!$E$2:$F$17,2,FALSE),"")</f>
        <v>10</v>
      </c>
      <c r="S199" s="448"/>
      <c r="T199" s="448"/>
      <c r="U199" s="448"/>
      <c r="V199" s="448"/>
      <c r="W199" s="448"/>
      <c r="X199" s="448"/>
      <c r="Y199" s="447"/>
      <c r="Z199" s="448"/>
      <c r="AA199" s="447"/>
      <c r="AB199" s="488"/>
      <c r="AC199" s="488"/>
      <c r="AD199" s="488"/>
      <c r="AE199" s="308"/>
      <c r="AF199" s="240"/>
      <c r="AG199" s="308"/>
      <c r="AH199" s="453"/>
      <c r="AI199" s="462"/>
      <c r="AJ199" s="450"/>
      <c r="AK199" s="487"/>
      <c r="AL199" s="487"/>
      <c r="AM199" s="447"/>
      <c r="AN199" s="451"/>
    </row>
    <row r="200" spans="1:40" ht="15" customHeight="1" thickBot="1">
      <c r="A200" s="1051"/>
      <c r="B200" s="965"/>
      <c r="C200" s="447"/>
      <c r="D200" s="447"/>
      <c r="E200" s="447"/>
      <c r="F200" s="447"/>
      <c r="G200" s="447"/>
      <c r="H200" s="464"/>
      <c r="I200" s="462"/>
      <c r="J200" s="495"/>
      <c r="K200" s="498"/>
      <c r="L200" s="453"/>
      <c r="M200" s="821"/>
      <c r="N200" s="446" t="s">
        <v>825</v>
      </c>
      <c r="O200" s="447" t="s">
        <v>65</v>
      </c>
      <c r="P200" s="101" t="s">
        <v>237</v>
      </c>
      <c r="Q200" s="267" t="s">
        <v>76</v>
      </c>
      <c r="R200" s="256">
        <f>+IFERROR(VLOOKUP(Q200,[7]DATOS!$E$2:$F$17,2,FALSE),"")</f>
        <v>15</v>
      </c>
      <c r="S200" s="310">
        <f>SUM(R200:R206)</f>
        <v>100</v>
      </c>
      <c r="T200" s="310" t="str">
        <f>+IF(AND(S200&lt;=100,S200&gt;=96),"Fuerte",IF(AND(S200&lt;=95,S200&gt;=86),"Moderado",IF(AND(S200&lt;=85,J200&gt;=0),"Débil"," ")))</f>
        <v>Fuerte</v>
      </c>
      <c r="U200" s="310" t="s">
        <v>90</v>
      </c>
      <c r="V200" s="31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10">
        <f>IF(V200="Fuerte",100,IF(V200="Moderado",50,IF(V200="Débil",0)))</f>
        <v>100</v>
      </c>
      <c r="X200" s="448"/>
      <c r="Y200" s="447" t="s">
        <v>336</v>
      </c>
      <c r="Z200" s="448" t="s">
        <v>824</v>
      </c>
      <c r="AA200" s="816" t="s">
        <v>402</v>
      </c>
      <c r="AB200" s="488"/>
      <c r="AC200" s="488"/>
      <c r="AD200" s="488"/>
      <c r="AE200" s="308"/>
      <c r="AF200" s="240"/>
      <c r="AG200" s="308"/>
      <c r="AH200" s="453"/>
      <c r="AI200" s="462"/>
      <c r="AJ200" s="788" t="s">
        <v>823</v>
      </c>
      <c r="AK200" s="487">
        <v>43831</v>
      </c>
      <c r="AL200" s="487">
        <v>44196</v>
      </c>
      <c r="AM200" s="788" t="s">
        <v>336</v>
      </c>
      <c r="AN200" s="451" t="s">
        <v>822</v>
      </c>
    </row>
    <row r="201" spans="1:40" ht="16" thickBot="1">
      <c r="A201" s="1051"/>
      <c r="B201" s="965"/>
      <c r="C201" s="447"/>
      <c r="D201" s="447"/>
      <c r="E201" s="447"/>
      <c r="F201" s="447"/>
      <c r="G201" s="447"/>
      <c r="H201" s="464"/>
      <c r="I201" s="462"/>
      <c r="J201" s="495"/>
      <c r="K201" s="498"/>
      <c r="L201" s="453"/>
      <c r="M201" s="821"/>
      <c r="N201" s="446"/>
      <c r="O201" s="447"/>
      <c r="P201" s="101" t="s">
        <v>235</v>
      </c>
      <c r="Q201" s="267" t="s">
        <v>78</v>
      </c>
      <c r="R201" s="256">
        <f>+IFERROR(VLOOKUP(Q201,[7]DATOS!$E$2:$F$17,2,FALSE),"")</f>
        <v>15</v>
      </c>
      <c r="S201" s="310"/>
      <c r="T201" s="310"/>
      <c r="U201" s="310"/>
      <c r="V201" s="310"/>
      <c r="W201" s="310"/>
      <c r="X201" s="448"/>
      <c r="Y201" s="447"/>
      <c r="Z201" s="448"/>
      <c r="AA201" s="816"/>
      <c r="AB201" s="488"/>
      <c r="AC201" s="488"/>
      <c r="AD201" s="488"/>
      <c r="AE201" s="308"/>
      <c r="AF201" s="240"/>
      <c r="AG201" s="308"/>
      <c r="AH201" s="453"/>
      <c r="AI201" s="462"/>
      <c r="AJ201" s="788"/>
      <c r="AK201" s="487"/>
      <c r="AL201" s="487"/>
      <c r="AM201" s="788"/>
      <c r="AN201" s="451"/>
    </row>
    <row r="202" spans="1:40" ht="16" thickBot="1">
      <c r="A202" s="1051"/>
      <c r="B202" s="965"/>
      <c r="C202" s="447"/>
      <c r="D202" s="447"/>
      <c r="E202" s="447"/>
      <c r="F202" s="447"/>
      <c r="G202" s="447"/>
      <c r="H202" s="464"/>
      <c r="I202" s="462"/>
      <c r="J202" s="495"/>
      <c r="K202" s="498"/>
      <c r="L202" s="453"/>
      <c r="M202" s="821"/>
      <c r="N202" s="446"/>
      <c r="O202" s="447"/>
      <c r="P202" s="101" t="s">
        <v>233</v>
      </c>
      <c r="Q202" s="267" t="s">
        <v>80</v>
      </c>
      <c r="R202" s="256">
        <f>+IFERROR(VLOOKUP(Q202,[7]DATOS!$E$2:$F$17,2,FALSE),"")</f>
        <v>15</v>
      </c>
      <c r="S202" s="310"/>
      <c r="T202" s="310"/>
      <c r="U202" s="310"/>
      <c r="V202" s="310"/>
      <c r="W202" s="310"/>
      <c r="X202" s="448"/>
      <c r="Y202" s="447"/>
      <c r="Z202" s="448"/>
      <c r="AA202" s="816"/>
      <c r="AB202" s="488"/>
      <c r="AC202" s="488"/>
      <c r="AD202" s="488"/>
      <c r="AE202" s="308"/>
      <c r="AF202" s="240"/>
      <c r="AG202" s="308"/>
      <c r="AH202" s="453"/>
      <c r="AI202" s="462"/>
      <c r="AJ202" s="788"/>
      <c r="AK202" s="487"/>
      <c r="AL202" s="487"/>
      <c r="AM202" s="788"/>
      <c r="AN202" s="451"/>
    </row>
    <row r="203" spans="1:40" ht="16" thickBot="1">
      <c r="A203" s="1051"/>
      <c r="B203" s="965"/>
      <c r="C203" s="447"/>
      <c r="D203" s="447"/>
      <c r="E203" s="447"/>
      <c r="F203" s="447"/>
      <c r="G203" s="447"/>
      <c r="H203" s="464"/>
      <c r="I203" s="462"/>
      <c r="J203" s="495"/>
      <c r="K203" s="498"/>
      <c r="L203" s="453"/>
      <c r="M203" s="821"/>
      <c r="N203" s="446"/>
      <c r="O203" s="447"/>
      <c r="P203" s="101" t="s">
        <v>231</v>
      </c>
      <c r="Q203" s="267" t="s">
        <v>82</v>
      </c>
      <c r="R203" s="256">
        <f>+IFERROR(VLOOKUP(Q203,[7]DATOS!$E$2:$F$17,2,FALSE),"")</f>
        <v>15</v>
      </c>
      <c r="S203" s="310"/>
      <c r="T203" s="310"/>
      <c r="U203" s="310"/>
      <c r="V203" s="310"/>
      <c r="W203" s="310"/>
      <c r="X203" s="448"/>
      <c r="Y203" s="447"/>
      <c r="Z203" s="448"/>
      <c r="AA203" s="816"/>
      <c r="AB203" s="488"/>
      <c r="AC203" s="488"/>
      <c r="AD203" s="488"/>
      <c r="AE203" s="308"/>
      <c r="AF203" s="240"/>
      <c r="AG203" s="308"/>
      <c r="AH203" s="453"/>
      <c r="AI203" s="462"/>
      <c r="AJ203" s="788"/>
      <c r="AK203" s="487"/>
      <c r="AL203" s="487"/>
      <c r="AM203" s="788"/>
      <c r="AN203" s="451"/>
    </row>
    <row r="204" spans="1:40" ht="16" thickBot="1">
      <c r="A204" s="1051"/>
      <c r="B204" s="965"/>
      <c r="C204" s="447"/>
      <c r="D204" s="447"/>
      <c r="E204" s="447"/>
      <c r="F204" s="447"/>
      <c r="G204" s="447"/>
      <c r="H204" s="464"/>
      <c r="I204" s="462"/>
      <c r="J204" s="495"/>
      <c r="K204" s="498"/>
      <c r="L204" s="453"/>
      <c r="M204" s="821"/>
      <c r="N204" s="446"/>
      <c r="O204" s="447"/>
      <c r="P204" s="101" t="s">
        <v>229</v>
      </c>
      <c r="Q204" s="267" t="s">
        <v>85</v>
      </c>
      <c r="R204" s="256">
        <f>+IFERROR(VLOOKUP(Q204,[7]DATOS!$E$2:$F$17,2,FALSE),"")</f>
        <v>15</v>
      </c>
      <c r="S204" s="310"/>
      <c r="T204" s="310"/>
      <c r="U204" s="310"/>
      <c r="V204" s="310"/>
      <c r="W204" s="310"/>
      <c r="X204" s="448"/>
      <c r="Y204" s="447"/>
      <c r="Z204" s="448"/>
      <c r="AA204" s="816"/>
      <c r="AB204" s="488"/>
      <c r="AC204" s="488"/>
      <c r="AD204" s="488"/>
      <c r="AE204" s="308"/>
      <c r="AF204" s="240"/>
      <c r="AG204" s="308"/>
      <c r="AH204" s="453"/>
      <c r="AI204" s="462"/>
      <c r="AJ204" s="788"/>
      <c r="AK204" s="487"/>
      <c r="AL204" s="487"/>
      <c r="AM204" s="788"/>
      <c r="AN204" s="451"/>
    </row>
    <row r="205" spans="1:40">
      <c r="A205" s="1051"/>
      <c r="B205" s="965"/>
      <c r="C205" s="447"/>
      <c r="D205" s="447"/>
      <c r="E205" s="447"/>
      <c r="F205" s="447"/>
      <c r="G205" s="447"/>
      <c r="H205" s="464"/>
      <c r="I205" s="462"/>
      <c r="J205" s="495"/>
      <c r="K205" s="498"/>
      <c r="L205" s="453"/>
      <c r="M205" s="821"/>
      <c r="N205" s="446"/>
      <c r="O205" s="447"/>
      <c r="P205" s="101" t="s">
        <v>228</v>
      </c>
      <c r="Q205" s="267" t="s">
        <v>98</v>
      </c>
      <c r="R205" s="256">
        <f>+IFERROR(VLOOKUP(Q205,[7]DATOS!$E$2:$F$17,2,FALSE),"")</f>
        <v>15</v>
      </c>
      <c r="S205" s="310"/>
      <c r="T205" s="310"/>
      <c r="U205" s="310"/>
      <c r="V205" s="310"/>
      <c r="W205" s="310"/>
      <c r="X205" s="448"/>
      <c r="Y205" s="447"/>
      <c r="Z205" s="448"/>
      <c r="AA205" s="816"/>
      <c r="AB205" s="488"/>
      <c r="AC205" s="488"/>
      <c r="AD205" s="488"/>
      <c r="AE205" s="308"/>
      <c r="AF205" s="240"/>
      <c r="AG205" s="308"/>
      <c r="AH205" s="453"/>
      <c r="AI205" s="462"/>
      <c r="AJ205" s="788"/>
      <c r="AK205" s="487"/>
      <c r="AL205" s="487"/>
      <c r="AM205" s="788"/>
      <c r="AN205" s="451"/>
    </row>
    <row r="206" spans="1:40" ht="194.25" customHeight="1" thickBot="1">
      <c r="A206" s="1051"/>
      <c r="B206" s="965"/>
      <c r="C206" s="447"/>
      <c r="D206" s="447"/>
      <c r="E206" s="447"/>
      <c r="F206" s="447"/>
      <c r="G206" s="447"/>
      <c r="H206" s="464"/>
      <c r="I206" s="462"/>
      <c r="J206" s="495"/>
      <c r="K206" s="498"/>
      <c r="L206" s="453"/>
      <c r="M206" s="821"/>
      <c r="N206" s="446"/>
      <c r="O206" s="447"/>
      <c r="P206" s="101" t="s">
        <v>226</v>
      </c>
      <c r="Q206" s="101" t="s">
        <v>87</v>
      </c>
      <c r="R206" s="256">
        <f>+IFERROR(VLOOKUP(Q206,[7]DATOS!$E$2:$F$17,2,FALSE),"")</f>
        <v>10</v>
      </c>
      <c r="S206" s="310"/>
      <c r="T206" s="310"/>
      <c r="U206" s="310"/>
      <c r="V206" s="310"/>
      <c r="W206" s="310"/>
      <c r="X206" s="448"/>
      <c r="Y206" s="447"/>
      <c r="Z206" s="448"/>
      <c r="AA206" s="816"/>
      <c r="AB206" s="488"/>
      <c r="AC206" s="488"/>
      <c r="AD206" s="488"/>
      <c r="AE206" s="308"/>
      <c r="AF206" s="240"/>
      <c r="AG206" s="308"/>
      <c r="AH206" s="453"/>
      <c r="AI206" s="462"/>
      <c r="AJ206" s="788"/>
      <c r="AK206" s="487"/>
      <c r="AL206" s="487"/>
      <c r="AM206" s="788"/>
      <c r="AN206" s="451"/>
    </row>
    <row r="207" spans="1:40" ht="34.5" customHeight="1" thickBot="1">
      <c r="A207" s="1051"/>
      <c r="B207" s="965"/>
      <c r="C207" s="447"/>
      <c r="D207" s="447"/>
      <c r="E207" s="447"/>
      <c r="F207" s="447"/>
      <c r="G207" s="447"/>
      <c r="H207" s="464"/>
      <c r="I207" s="823"/>
      <c r="J207" s="495"/>
      <c r="K207" s="498"/>
      <c r="L207" s="453"/>
      <c r="M207" s="821"/>
      <c r="N207" s="446" t="s">
        <v>400</v>
      </c>
      <c r="O207" s="447" t="s">
        <v>65</v>
      </c>
      <c r="P207" s="101" t="s">
        <v>237</v>
      </c>
      <c r="Q207" s="267" t="s">
        <v>76</v>
      </c>
      <c r="R207" s="256">
        <f>+IFERROR(VLOOKUP(Q207,[6]DATOS!$E$2:$F$17,2,FALSE),"")</f>
        <v>15</v>
      </c>
      <c r="S207" s="448">
        <f>SUM(R207:R213)</f>
        <v>100</v>
      </c>
      <c r="T207" s="448" t="str">
        <f>+IF(AND(S207&lt;=100,S207&gt;=96),"Fuerte",IF(AND(S207&lt;=95,S207&gt;=86),"Moderado",IF(AND(S207&lt;=85,J207&gt;=0),"Débil"," ")))</f>
        <v>Fuerte</v>
      </c>
      <c r="U207" s="448" t="s">
        <v>90</v>
      </c>
      <c r="V207" s="448"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48">
        <f>IF(V207="Fuerte",100,IF(V207="Moderado",50,IF(V207="Débil",0)))</f>
        <v>100</v>
      </c>
      <c r="X207" s="448"/>
      <c r="Y207" s="447" t="s">
        <v>399</v>
      </c>
      <c r="Z207" s="448" t="s">
        <v>821</v>
      </c>
      <c r="AA207" s="447" t="s">
        <v>397</v>
      </c>
      <c r="AB207" s="488"/>
      <c r="AC207" s="488"/>
      <c r="AD207" s="488"/>
      <c r="AE207" s="308"/>
      <c r="AF207" s="240"/>
      <c r="AG207" s="308"/>
      <c r="AH207" s="453"/>
      <c r="AI207" s="462"/>
      <c r="AJ207" s="449" t="s">
        <v>396</v>
      </c>
      <c r="AK207" s="487">
        <v>43497</v>
      </c>
      <c r="AL207" s="487">
        <v>43830</v>
      </c>
      <c r="AM207" s="447" t="s">
        <v>395</v>
      </c>
      <c r="AN207" s="451" t="s">
        <v>394</v>
      </c>
    </row>
    <row r="208" spans="1:40" ht="16" thickBot="1">
      <c r="A208" s="1051"/>
      <c r="B208" s="965"/>
      <c r="C208" s="447"/>
      <c r="D208" s="447"/>
      <c r="E208" s="447"/>
      <c r="F208" s="447"/>
      <c r="G208" s="447"/>
      <c r="H208" s="464" t="s">
        <v>223</v>
      </c>
      <c r="I208" s="945" t="s">
        <v>68</v>
      </c>
      <c r="J208" s="495"/>
      <c r="K208" s="498"/>
      <c r="L208" s="453"/>
      <c r="M208" s="821"/>
      <c r="N208" s="446"/>
      <c r="O208" s="447"/>
      <c r="P208" s="101" t="s">
        <v>235</v>
      </c>
      <c r="Q208" s="267" t="s">
        <v>78</v>
      </c>
      <c r="R208" s="256">
        <f>+IFERROR(VLOOKUP(Q208,[6]DATOS!$E$2:$F$17,2,FALSE),"")</f>
        <v>15</v>
      </c>
      <c r="S208" s="448"/>
      <c r="T208" s="448"/>
      <c r="U208" s="448"/>
      <c r="V208" s="448"/>
      <c r="W208" s="448"/>
      <c r="X208" s="448"/>
      <c r="Y208" s="447"/>
      <c r="Z208" s="448"/>
      <c r="AA208" s="447"/>
      <c r="AB208" s="488"/>
      <c r="AC208" s="488"/>
      <c r="AD208" s="488"/>
      <c r="AE208" s="308"/>
      <c r="AF208" s="240"/>
      <c r="AG208" s="308"/>
      <c r="AH208" s="453"/>
      <c r="AI208" s="462"/>
      <c r="AJ208" s="450"/>
      <c r="AK208" s="487"/>
      <c r="AL208" s="487"/>
      <c r="AM208" s="447"/>
      <c r="AN208" s="451"/>
    </row>
    <row r="209" spans="1:40" ht="16" thickBot="1">
      <c r="A209" s="1051"/>
      <c r="B209" s="965"/>
      <c r="C209" s="447"/>
      <c r="D209" s="447"/>
      <c r="E209" s="447"/>
      <c r="F209" s="447"/>
      <c r="G209" s="447"/>
      <c r="H209" s="464"/>
      <c r="I209" s="462" t="s">
        <v>68</v>
      </c>
      <c r="J209" s="495"/>
      <c r="K209" s="498"/>
      <c r="L209" s="453"/>
      <c r="M209" s="821"/>
      <c r="N209" s="446"/>
      <c r="O209" s="447"/>
      <c r="P209" s="101" t="s">
        <v>233</v>
      </c>
      <c r="Q209" s="267" t="s">
        <v>80</v>
      </c>
      <c r="R209" s="256">
        <f>+IFERROR(VLOOKUP(Q209,[6]DATOS!$E$2:$F$17,2,FALSE),"")</f>
        <v>15</v>
      </c>
      <c r="S209" s="448"/>
      <c r="T209" s="448"/>
      <c r="U209" s="448"/>
      <c r="V209" s="448"/>
      <c r="W209" s="448"/>
      <c r="X209" s="448"/>
      <c r="Y209" s="447"/>
      <c r="Z209" s="448"/>
      <c r="AA209" s="447"/>
      <c r="AB209" s="488"/>
      <c r="AC209" s="488"/>
      <c r="AD209" s="488"/>
      <c r="AE209" s="308"/>
      <c r="AF209" s="240"/>
      <c r="AG209" s="308"/>
      <c r="AH209" s="453"/>
      <c r="AI209" s="462"/>
      <c r="AJ209" s="450"/>
      <c r="AK209" s="487"/>
      <c r="AL209" s="487"/>
      <c r="AM209" s="447"/>
      <c r="AN209" s="451"/>
    </row>
    <row r="210" spans="1:40" ht="16" thickBot="1">
      <c r="A210" s="1051"/>
      <c r="B210" s="965"/>
      <c r="C210" s="447"/>
      <c r="D210" s="447"/>
      <c r="E210" s="447"/>
      <c r="F210" s="447"/>
      <c r="G210" s="447"/>
      <c r="H210" s="464" t="s">
        <v>222</v>
      </c>
      <c r="I210" s="945" t="s">
        <v>586</v>
      </c>
      <c r="J210" s="495"/>
      <c r="K210" s="498"/>
      <c r="L210" s="453"/>
      <c r="M210" s="821"/>
      <c r="N210" s="446"/>
      <c r="O210" s="447"/>
      <c r="P210" s="101" t="s">
        <v>231</v>
      </c>
      <c r="Q210" s="267" t="s">
        <v>82</v>
      </c>
      <c r="R210" s="256">
        <f>+IFERROR(VLOOKUP(Q210,[6]DATOS!$E$2:$F$17,2,FALSE),"")</f>
        <v>15</v>
      </c>
      <c r="S210" s="448"/>
      <c r="T210" s="448"/>
      <c r="U210" s="448"/>
      <c r="V210" s="448"/>
      <c r="W210" s="448"/>
      <c r="X210" s="448"/>
      <c r="Y210" s="447"/>
      <c r="Z210" s="448"/>
      <c r="AA210" s="447"/>
      <c r="AB210" s="488"/>
      <c r="AC210" s="488"/>
      <c r="AD210" s="488"/>
      <c r="AE210" s="308"/>
      <c r="AF210" s="240"/>
      <c r="AG210" s="308"/>
      <c r="AH210" s="453"/>
      <c r="AI210" s="462"/>
      <c r="AJ210" s="450"/>
      <c r="AK210" s="487"/>
      <c r="AL210" s="487"/>
      <c r="AM210" s="447"/>
      <c r="AN210" s="451"/>
    </row>
    <row r="211" spans="1:40" ht="16" thickBot="1">
      <c r="A211" s="1051"/>
      <c r="B211" s="965"/>
      <c r="C211" s="447"/>
      <c r="D211" s="447"/>
      <c r="E211" s="447"/>
      <c r="F211" s="447"/>
      <c r="G211" s="447"/>
      <c r="H211" s="464"/>
      <c r="I211" s="462" t="s">
        <v>68</v>
      </c>
      <c r="J211" s="495"/>
      <c r="K211" s="498"/>
      <c r="L211" s="453"/>
      <c r="M211" s="821"/>
      <c r="N211" s="446"/>
      <c r="O211" s="447"/>
      <c r="P211" s="101" t="s">
        <v>229</v>
      </c>
      <c r="Q211" s="267" t="s">
        <v>85</v>
      </c>
      <c r="R211" s="256">
        <f>+IFERROR(VLOOKUP(Q211,[6]DATOS!$E$2:$F$17,2,FALSE),"")</f>
        <v>15</v>
      </c>
      <c r="S211" s="448"/>
      <c r="T211" s="448"/>
      <c r="U211" s="448"/>
      <c r="V211" s="448"/>
      <c r="W211" s="448"/>
      <c r="X211" s="448"/>
      <c r="Y211" s="447"/>
      <c r="Z211" s="448"/>
      <c r="AA211" s="447"/>
      <c r="AB211" s="488"/>
      <c r="AC211" s="488"/>
      <c r="AD211" s="488"/>
      <c r="AE211" s="308"/>
      <c r="AF211" s="240"/>
      <c r="AG211" s="308"/>
      <c r="AH211" s="453"/>
      <c r="AI211" s="462"/>
      <c r="AJ211" s="450"/>
      <c r="AK211" s="487"/>
      <c r="AL211" s="487"/>
      <c r="AM211" s="447"/>
      <c r="AN211" s="451"/>
    </row>
    <row r="212" spans="1:40">
      <c r="A212" s="1051"/>
      <c r="B212" s="965"/>
      <c r="C212" s="447"/>
      <c r="D212" s="447"/>
      <c r="E212" s="447"/>
      <c r="F212" s="447"/>
      <c r="G212" s="447"/>
      <c r="H212" s="464" t="s">
        <v>221</v>
      </c>
      <c r="I212" s="945" t="s">
        <v>586</v>
      </c>
      <c r="J212" s="495"/>
      <c r="K212" s="498"/>
      <c r="L212" s="453"/>
      <c r="M212" s="821"/>
      <c r="N212" s="446"/>
      <c r="O212" s="447"/>
      <c r="P212" s="101" t="s">
        <v>228</v>
      </c>
      <c r="Q212" s="267" t="s">
        <v>98</v>
      </c>
      <c r="R212" s="256">
        <f>+IFERROR(VLOOKUP(Q212,[6]DATOS!$E$2:$F$17,2,FALSE),"")</f>
        <v>15</v>
      </c>
      <c r="S212" s="448"/>
      <c r="T212" s="448"/>
      <c r="U212" s="448"/>
      <c r="V212" s="448"/>
      <c r="W212" s="448"/>
      <c r="X212" s="448"/>
      <c r="Y212" s="447"/>
      <c r="Z212" s="448"/>
      <c r="AA212" s="447"/>
      <c r="AB212" s="488"/>
      <c r="AC212" s="488"/>
      <c r="AD212" s="488"/>
      <c r="AE212" s="308"/>
      <c r="AF212" s="240"/>
      <c r="AG212" s="308"/>
      <c r="AH212" s="453"/>
      <c r="AI212" s="462"/>
      <c r="AJ212" s="450"/>
      <c r="AK212" s="487"/>
      <c r="AL212" s="487"/>
      <c r="AM212" s="447"/>
      <c r="AN212" s="451"/>
    </row>
    <row r="213" spans="1:40" ht="126" customHeight="1" thickBot="1">
      <c r="A213" s="1051"/>
      <c r="B213" s="965"/>
      <c r="C213" s="447"/>
      <c r="D213" s="447"/>
      <c r="E213" s="447"/>
      <c r="F213" s="447"/>
      <c r="G213" s="447"/>
      <c r="H213" s="464"/>
      <c r="I213" s="462" t="s">
        <v>68</v>
      </c>
      <c r="J213" s="495"/>
      <c r="K213" s="498"/>
      <c r="L213" s="453"/>
      <c r="M213" s="821"/>
      <c r="N213" s="446"/>
      <c r="O213" s="447"/>
      <c r="P213" s="101" t="s">
        <v>226</v>
      </c>
      <c r="Q213" s="101" t="s">
        <v>87</v>
      </c>
      <c r="R213" s="256">
        <f>+IFERROR(VLOOKUP(Q213,[6]DATOS!$E$2:$F$17,2,FALSE),"")</f>
        <v>10</v>
      </c>
      <c r="S213" s="448"/>
      <c r="T213" s="448"/>
      <c r="U213" s="448"/>
      <c r="V213" s="448"/>
      <c r="W213" s="448"/>
      <c r="X213" s="448"/>
      <c r="Y213" s="447"/>
      <c r="Z213" s="448"/>
      <c r="AA213" s="447"/>
      <c r="AB213" s="488"/>
      <c r="AC213" s="488"/>
      <c r="AD213" s="488"/>
      <c r="AE213" s="308"/>
      <c r="AF213" s="240"/>
      <c r="AG213" s="308"/>
      <c r="AH213" s="453"/>
      <c r="AI213" s="462"/>
      <c r="AJ213" s="450"/>
      <c r="AK213" s="487"/>
      <c r="AL213" s="487"/>
      <c r="AM213" s="447"/>
      <c r="AN213" s="451"/>
    </row>
    <row r="214" spans="1:40" ht="144" customHeight="1" thickBot="1">
      <c r="A214" s="1051"/>
      <c r="B214" s="1052"/>
      <c r="C214" s="447"/>
      <c r="D214" s="447"/>
      <c r="E214" s="447"/>
      <c r="F214" s="447"/>
      <c r="G214" s="447"/>
      <c r="H214" s="245"/>
      <c r="I214" s="273"/>
      <c r="J214" s="496"/>
      <c r="K214" s="499"/>
      <c r="L214" s="453"/>
      <c r="M214" s="960"/>
      <c r="N214" s="263"/>
      <c r="O214" s="257"/>
      <c r="P214" s="101"/>
      <c r="Q214" s="101"/>
      <c r="R214" s="256"/>
      <c r="S214" s="256"/>
      <c r="T214" s="256"/>
      <c r="U214" s="256"/>
      <c r="V214" s="256"/>
      <c r="W214" s="256"/>
      <c r="X214" s="256"/>
      <c r="Y214" s="257"/>
      <c r="Z214" s="256"/>
      <c r="AA214" s="257"/>
      <c r="AB214" s="259"/>
      <c r="AC214" s="259"/>
      <c r="AD214" s="259"/>
      <c r="AE214" s="99"/>
      <c r="AF214" s="240"/>
      <c r="AG214" s="99"/>
      <c r="AH214" s="453"/>
      <c r="AI214" s="463"/>
      <c r="AJ214" s="258" t="s">
        <v>531</v>
      </c>
      <c r="AK214" s="280" t="s">
        <v>383</v>
      </c>
      <c r="AL214" s="280" t="s">
        <v>382</v>
      </c>
      <c r="AM214" s="257" t="s">
        <v>393</v>
      </c>
      <c r="AN214" s="260"/>
    </row>
    <row r="215" spans="1:40" ht="15" customHeight="1" thickBot="1">
      <c r="A215" s="448">
        <v>7</v>
      </c>
      <c r="B215" s="935" t="s">
        <v>567</v>
      </c>
      <c r="C215" s="447" t="s">
        <v>392</v>
      </c>
      <c r="D215" s="447" t="s">
        <v>32</v>
      </c>
      <c r="E215" s="447" t="s">
        <v>391</v>
      </c>
      <c r="F215" s="447" t="s">
        <v>390</v>
      </c>
      <c r="G215" s="447" t="s">
        <v>100</v>
      </c>
      <c r="H215" s="255" t="s">
        <v>252</v>
      </c>
      <c r="I215" s="273" t="s">
        <v>68</v>
      </c>
      <c r="J215" s="791">
        <v>12</v>
      </c>
      <c r="K215" s="817" t="str">
        <f>+IF(AND(J215&lt;6,J215&gt;0),"Moderado",IF(AND(J215&lt;12,J215&gt;5),"Mayor",IF(AND(J215&lt;20,J215&gt;11),"Catastrófico","Responda las Preguntas de Impacto")))</f>
        <v>Catastrófico</v>
      </c>
      <c r="L215" s="452"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Extremo</v>
      </c>
      <c r="M215" s="820"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Evitar el Riesgo, Reducir el Riesgo, Compartir el Riesgo</v>
      </c>
      <c r="N215" s="446" t="s">
        <v>389</v>
      </c>
      <c r="O215" s="447" t="s">
        <v>65</v>
      </c>
      <c r="P215" s="789" t="s">
        <v>237</v>
      </c>
      <c r="Q215" s="798" t="s">
        <v>76</v>
      </c>
      <c r="R215" s="448">
        <f>+IFERROR(VLOOKUP(Q215,[6]DATOS!$E$2:$F$17,2,FALSE),"")</f>
        <v>15</v>
      </c>
      <c r="S215" s="448">
        <f>SUM(R215:R240)</f>
        <v>100</v>
      </c>
      <c r="T215" s="448" t="str">
        <f>+IF(AND(S215&lt;=100,S215&gt;=96),"Fuerte",IF(AND(S215&lt;=95,S215&gt;=86),"Moderado",IF(AND(S215&lt;=85,J215&gt;=0),"Débil"," ")))</f>
        <v>Fuerte</v>
      </c>
      <c r="U215" s="588" t="s">
        <v>90</v>
      </c>
      <c r="V215" s="448"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48">
        <f>IF(V215="Fuerte",100,IF(V215="Moderado",50,IF(V215="Débil",0)))</f>
        <v>100</v>
      </c>
      <c r="X215" s="448">
        <f>AVERAGE(W215:W240)</f>
        <v>100</v>
      </c>
      <c r="Y215" s="447" t="s">
        <v>385</v>
      </c>
      <c r="Z215" s="448" t="s">
        <v>593</v>
      </c>
      <c r="AA215" s="816" t="s">
        <v>387</v>
      </c>
      <c r="AB215" s="816" t="str">
        <f>+IF(X215=100,"Fuerte",IF(AND(X215&lt;=99,X215&gt;=50),"Moderado",IF(X215&lt;50,"Débil"," ")))</f>
        <v>Fuerte</v>
      </c>
      <c r="AC215" s="816" t="s">
        <v>95</v>
      </c>
      <c r="AD215" s="816" t="s">
        <v>97</v>
      </c>
      <c r="AE215" s="447"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47"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47" t="str">
        <f>K215</f>
        <v>Catastrófico</v>
      </c>
      <c r="AH215" s="452"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Extremo</v>
      </c>
      <c r="AI215" s="461"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Evitar el Riesgo, Reducir el Riesgo, Compartir el Riesgo</v>
      </c>
      <c r="AJ215" s="450" t="s">
        <v>386</v>
      </c>
      <c r="AK215" s="487">
        <v>43862</v>
      </c>
      <c r="AL215" s="487">
        <v>44196</v>
      </c>
      <c r="AM215" s="788" t="s">
        <v>385</v>
      </c>
      <c r="AN215" s="451" t="s">
        <v>384</v>
      </c>
    </row>
    <row r="216" spans="1:40" ht="17" thickBot="1">
      <c r="A216" s="448"/>
      <c r="B216" s="936"/>
      <c r="C216" s="447"/>
      <c r="D216" s="447"/>
      <c r="E216" s="447"/>
      <c r="F216" s="447"/>
      <c r="G216" s="447"/>
      <c r="H216" s="255" t="s">
        <v>245</v>
      </c>
      <c r="I216" s="273" t="s">
        <v>68</v>
      </c>
      <c r="J216" s="792"/>
      <c r="K216" s="818"/>
      <c r="L216" s="453"/>
      <c r="M216" s="821"/>
      <c r="N216" s="446"/>
      <c r="O216" s="447"/>
      <c r="P216" s="789"/>
      <c r="Q216" s="799"/>
      <c r="R216" s="448"/>
      <c r="S216" s="448"/>
      <c r="T216" s="448"/>
      <c r="U216" s="546"/>
      <c r="V216" s="448"/>
      <c r="W216" s="448"/>
      <c r="X216" s="448"/>
      <c r="Y216" s="447"/>
      <c r="Z216" s="448"/>
      <c r="AA216" s="816"/>
      <c r="AB216" s="816"/>
      <c r="AC216" s="816"/>
      <c r="AD216" s="816"/>
      <c r="AE216" s="447"/>
      <c r="AF216" s="447"/>
      <c r="AG216" s="447"/>
      <c r="AH216" s="453"/>
      <c r="AI216" s="462"/>
      <c r="AJ216" s="788"/>
      <c r="AK216" s="487"/>
      <c r="AL216" s="487"/>
      <c r="AM216" s="788"/>
      <c r="AN216" s="451"/>
    </row>
    <row r="217" spans="1:40" ht="17" thickBot="1">
      <c r="A217" s="448"/>
      <c r="B217" s="936"/>
      <c r="C217" s="447"/>
      <c r="D217" s="447"/>
      <c r="E217" s="447"/>
      <c r="F217" s="447"/>
      <c r="G217" s="447"/>
      <c r="H217" s="255" t="s">
        <v>244</v>
      </c>
      <c r="I217" s="273" t="s">
        <v>586</v>
      </c>
      <c r="J217" s="792"/>
      <c r="K217" s="818"/>
      <c r="L217" s="453"/>
      <c r="M217" s="821"/>
      <c r="N217" s="446"/>
      <c r="O217" s="447"/>
      <c r="P217" s="789"/>
      <c r="Q217" s="800"/>
      <c r="R217" s="448"/>
      <c r="S217" s="448"/>
      <c r="T217" s="448"/>
      <c r="U217" s="546"/>
      <c r="V217" s="448"/>
      <c r="W217" s="448"/>
      <c r="X217" s="448"/>
      <c r="Y217" s="447"/>
      <c r="Z217" s="448"/>
      <c r="AA217" s="816"/>
      <c r="AB217" s="816"/>
      <c r="AC217" s="816"/>
      <c r="AD217" s="816"/>
      <c r="AE217" s="447"/>
      <c r="AF217" s="447"/>
      <c r="AG217" s="447"/>
      <c r="AH217" s="453"/>
      <c r="AI217" s="462"/>
      <c r="AJ217" s="788"/>
      <c r="AK217" s="487"/>
      <c r="AL217" s="487"/>
      <c r="AM217" s="788"/>
      <c r="AN217" s="451"/>
    </row>
    <row r="218" spans="1:40" ht="33" customHeight="1" thickBot="1">
      <c r="A218" s="448"/>
      <c r="B218" s="936"/>
      <c r="C218" s="447"/>
      <c r="D218" s="447"/>
      <c r="E218" s="447"/>
      <c r="F218" s="447"/>
      <c r="G218" s="447"/>
      <c r="H218" s="255" t="s">
        <v>243</v>
      </c>
      <c r="I218" s="273" t="s">
        <v>68</v>
      </c>
      <c r="J218" s="792"/>
      <c r="K218" s="818"/>
      <c r="L218" s="453"/>
      <c r="M218" s="821"/>
      <c r="N218" s="446"/>
      <c r="O218" s="447"/>
      <c r="P218" s="789" t="s">
        <v>235</v>
      </c>
      <c r="Q218" s="798" t="s">
        <v>78</v>
      </c>
      <c r="R218" s="448">
        <f>+IFERROR(VLOOKUP(Q218,[6]DATOS!$E$2:$F$17,2,FALSE),"")</f>
        <v>15</v>
      </c>
      <c r="S218" s="448"/>
      <c r="T218" s="448"/>
      <c r="U218" s="546"/>
      <c r="V218" s="448"/>
      <c r="W218" s="448"/>
      <c r="X218" s="448"/>
      <c r="Y218" s="447"/>
      <c r="Z218" s="448"/>
      <c r="AA218" s="816"/>
      <c r="AB218" s="816"/>
      <c r="AC218" s="816"/>
      <c r="AD218" s="816"/>
      <c r="AE218" s="447"/>
      <c r="AF218" s="447"/>
      <c r="AG218" s="447"/>
      <c r="AH218" s="453"/>
      <c r="AI218" s="462"/>
      <c r="AJ218" s="788"/>
      <c r="AK218" s="487"/>
      <c r="AL218" s="487"/>
      <c r="AM218" s="788"/>
      <c r="AN218" s="451"/>
    </row>
    <row r="219" spans="1:40" ht="17" thickBot="1">
      <c r="A219" s="448"/>
      <c r="B219" s="936"/>
      <c r="C219" s="447"/>
      <c r="D219" s="447"/>
      <c r="E219" s="447"/>
      <c r="F219" s="447"/>
      <c r="G219" s="447"/>
      <c r="H219" s="255" t="s">
        <v>242</v>
      </c>
      <c r="I219" s="273" t="s">
        <v>68</v>
      </c>
      <c r="J219" s="792"/>
      <c r="K219" s="818"/>
      <c r="L219" s="453"/>
      <c r="M219" s="821"/>
      <c r="N219" s="446"/>
      <c r="O219" s="447"/>
      <c r="P219" s="789"/>
      <c r="Q219" s="799"/>
      <c r="R219" s="448"/>
      <c r="S219" s="448"/>
      <c r="T219" s="448"/>
      <c r="U219" s="546"/>
      <c r="V219" s="448"/>
      <c r="W219" s="448"/>
      <c r="X219" s="448"/>
      <c r="Y219" s="447"/>
      <c r="Z219" s="448"/>
      <c r="AA219" s="816"/>
      <c r="AB219" s="816"/>
      <c r="AC219" s="816"/>
      <c r="AD219" s="816"/>
      <c r="AE219" s="447"/>
      <c r="AF219" s="447"/>
      <c r="AG219" s="447"/>
      <c r="AH219" s="453"/>
      <c r="AI219" s="462"/>
      <c r="AJ219" s="788"/>
      <c r="AK219" s="487"/>
      <c r="AL219" s="487"/>
      <c r="AM219" s="788"/>
      <c r="AN219" s="451"/>
    </row>
    <row r="220" spans="1:40" ht="17" thickBot="1">
      <c r="A220" s="448"/>
      <c r="B220" s="936"/>
      <c r="C220" s="447"/>
      <c r="D220" s="447"/>
      <c r="E220" s="447"/>
      <c r="F220" s="447"/>
      <c r="G220" s="447"/>
      <c r="H220" s="255" t="s">
        <v>241</v>
      </c>
      <c r="I220" s="273" t="s">
        <v>68</v>
      </c>
      <c r="J220" s="792"/>
      <c r="K220" s="818"/>
      <c r="L220" s="453"/>
      <c r="M220" s="821"/>
      <c r="N220" s="446"/>
      <c r="O220" s="447"/>
      <c r="P220" s="789"/>
      <c r="Q220" s="799"/>
      <c r="R220" s="448"/>
      <c r="S220" s="448"/>
      <c r="T220" s="448"/>
      <c r="U220" s="546"/>
      <c r="V220" s="448"/>
      <c r="W220" s="448"/>
      <c r="X220" s="448"/>
      <c r="Y220" s="447"/>
      <c r="Z220" s="448"/>
      <c r="AA220" s="816"/>
      <c r="AB220" s="816"/>
      <c r="AC220" s="816"/>
      <c r="AD220" s="816"/>
      <c r="AE220" s="447"/>
      <c r="AF220" s="447"/>
      <c r="AG220" s="447"/>
      <c r="AH220" s="453"/>
      <c r="AI220" s="462"/>
      <c r="AJ220" s="788"/>
      <c r="AK220" s="487"/>
      <c r="AL220" s="487"/>
      <c r="AM220" s="788"/>
      <c r="AN220" s="451"/>
    </row>
    <row r="221" spans="1:40" ht="17" thickBot="1">
      <c r="A221" s="448"/>
      <c r="B221" s="936"/>
      <c r="C221" s="447"/>
      <c r="D221" s="447"/>
      <c r="E221" s="447"/>
      <c r="F221" s="447"/>
      <c r="G221" s="447"/>
      <c r="H221" s="255" t="s">
        <v>240</v>
      </c>
      <c r="I221" s="273" t="s">
        <v>68</v>
      </c>
      <c r="J221" s="792"/>
      <c r="K221" s="818"/>
      <c r="L221" s="453"/>
      <c r="M221" s="821"/>
      <c r="N221" s="446"/>
      <c r="O221" s="447"/>
      <c r="P221" s="789"/>
      <c r="Q221" s="800"/>
      <c r="R221" s="448"/>
      <c r="S221" s="448"/>
      <c r="T221" s="448"/>
      <c r="U221" s="546"/>
      <c r="V221" s="448"/>
      <c r="W221" s="448"/>
      <c r="X221" s="448"/>
      <c r="Y221" s="447"/>
      <c r="Z221" s="448"/>
      <c r="AA221" s="816"/>
      <c r="AB221" s="816"/>
      <c r="AC221" s="816"/>
      <c r="AD221" s="816"/>
      <c r="AE221" s="447"/>
      <c r="AF221" s="447"/>
      <c r="AG221" s="447"/>
      <c r="AH221" s="453"/>
      <c r="AI221" s="462"/>
      <c r="AJ221" s="788"/>
      <c r="AK221" s="487"/>
      <c r="AL221" s="487"/>
      <c r="AM221" s="788"/>
      <c r="AN221" s="451"/>
    </row>
    <row r="222" spans="1:40" ht="33" thickBot="1">
      <c r="A222" s="448"/>
      <c r="B222" s="936"/>
      <c r="C222" s="447"/>
      <c r="D222" s="447"/>
      <c r="E222" s="447"/>
      <c r="F222" s="447"/>
      <c r="G222" s="447"/>
      <c r="H222" s="255" t="s">
        <v>239</v>
      </c>
      <c r="I222" s="273" t="s">
        <v>586</v>
      </c>
      <c r="J222" s="792"/>
      <c r="K222" s="818"/>
      <c r="L222" s="453"/>
      <c r="M222" s="821"/>
      <c r="N222" s="446"/>
      <c r="O222" s="447"/>
      <c r="P222" s="789" t="s">
        <v>233</v>
      </c>
      <c r="Q222" s="798" t="s">
        <v>80</v>
      </c>
      <c r="R222" s="448">
        <f>+IFERROR(VLOOKUP(Q222,[6]DATOS!$E$2:$F$17,2,FALSE),"")</f>
        <v>15</v>
      </c>
      <c r="S222" s="448"/>
      <c r="T222" s="448"/>
      <c r="U222" s="546"/>
      <c r="V222" s="448"/>
      <c r="W222" s="448"/>
      <c r="X222" s="448"/>
      <c r="Y222" s="447"/>
      <c r="Z222" s="448"/>
      <c r="AA222" s="816"/>
      <c r="AB222" s="816"/>
      <c r="AC222" s="816"/>
      <c r="AD222" s="816"/>
      <c r="AE222" s="447"/>
      <c r="AF222" s="447"/>
      <c r="AG222" s="447"/>
      <c r="AH222" s="453"/>
      <c r="AI222" s="462"/>
      <c r="AJ222" s="788"/>
      <c r="AK222" s="487"/>
      <c r="AL222" s="487"/>
      <c r="AM222" s="788"/>
      <c r="AN222" s="451"/>
    </row>
    <row r="223" spans="1:40" ht="17" thickBot="1">
      <c r="A223" s="448"/>
      <c r="B223" s="936"/>
      <c r="C223" s="447"/>
      <c r="D223" s="447"/>
      <c r="E223" s="447"/>
      <c r="F223" s="447"/>
      <c r="G223" s="447"/>
      <c r="H223" s="255" t="s">
        <v>238</v>
      </c>
      <c r="I223" s="273" t="s">
        <v>586</v>
      </c>
      <c r="J223" s="792"/>
      <c r="K223" s="818"/>
      <c r="L223" s="453"/>
      <c r="M223" s="821"/>
      <c r="N223" s="446"/>
      <c r="O223" s="447"/>
      <c r="P223" s="789"/>
      <c r="Q223" s="799"/>
      <c r="R223" s="448"/>
      <c r="S223" s="448"/>
      <c r="T223" s="448"/>
      <c r="U223" s="546"/>
      <c r="V223" s="448"/>
      <c r="W223" s="448"/>
      <c r="X223" s="448"/>
      <c r="Y223" s="447"/>
      <c r="Z223" s="448"/>
      <c r="AA223" s="816"/>
      <c r="AB223" s="816"/>
      <c r="AC223" s="816"/>
      <c r="AD223" s="816"/>
      <c r="AE223" s="447"/>
      <c r="AF223" s="447"/>
      <c r="AG223" s="447"/>
      <c r="AH223" s="453"/>
      <c r="AI223" s="462"/>
      <c r="AJ223" s="788"/>
      <c r="AK223" s="487"/>
      <c r="AL223" s="487"/>
      <c r="AM223" s="788"/>
      <c r="AN223" s="451"/>
    </row>
    <row r="224" spans="1:40" ht="17" thickBot="1">
      <c r="A224" s="448"/>
      <c r="B224" s="936"/>
      <c r="C224" s="447"/>
      <c r="D224" s="447"/>
      <c r="E224" s="447"/>
      <c r="F224" s="447"/>
      <c r="G224" s="447"/>
      <c r="H224" s="255" t="s">
        <v>236</v>
      </c>
      <c r="I224" s="273" t="s">
        <v>68</v>
      </c>
      <c r="J224" s="792"/>
      <c r="K224" s="818"/>
      <c r="L224" s="453"/>
      <c r="M224" s="821"/>
      <c r="N224" s="446"/>
      <c r="O224" s="447"/>
      <c r="P224" s="789"/>
      <c r="Q224" s="800"/>
      <c r="R224" s="448"/>
      <c r="S224" s="448"/>
      <c r="T224" s="448"/>
      <c r="U224" s="546"/>
      <c r="V224" s="448"/>
      <c r="W224" s="448"/>
      <c r="X224" s="448"/>
      <c r="Y224" s="447"/>
      <c r="Z224" s="448"/>
      <c r="AA224" s="816"/>
      <c r="AB224" s="816"/>
      <c r="AC224" s="816"/>
      <c r="AD224" s="816"/>
      <c r="AE224" s="447"/>
      <c r="AF224" s="447"/>
      <c r="AG224" s="447"/>
      <c r="AH224" s="453"/>
      <c r="AI224" s="462"/>
      <c r="AJ224" s="788"/>
      <c r="AK224" s="487"/>
      <c r="AL224" s="487"/>
      <c r="AM224" s="788"/>
      <c r="AN224" s="451"/>
    </row>
    <row r="225" spans="1:40" ht="17" thickBot="1">
      <c r="A225" s="448"/>
      <c r="B225" s="936"/>
      <c r="C225" s="447"/>
      <c r="D225" s="447"/>
      <c r="E225" s="447"/>
      <c r="F225" s="447"/>
      <c r="G225" s="447"/>
      <c r="H225" s="255" t="s">
        <v>234</v>
      </c>
      <c r="I225" s="273" t="s">
        <v>68</v>
      </c>
      <c r="J225" s="792"/>
      <c r="K225" s="818"/>
      <c r="L225" s="453"/>
      <c r="M225" s="821"/>
      <c r="N225" s="446"/>
      <c r="O225" s="447"/>
      <c r="P225" s="789" t="s">
        <v>231</v>
      </c>
      <c r="Q225" s="798" t="s">
        <v>82</v>
      </c>
      <c r="R225" s="448">
        <f>+IFERROR(VLOOKUP(Q225,[6]DATOS!$E$2:$F$17,2,FALSE),"")</f>
        <v>15</v>
      </c>
      <c r="S225" s="448"/>
      <c r="T225" s="448"/>
      <c r="U225" s="546"/>
      <c r="V225" s="448"/>
      <c r="W225" s="448"/>
      <c r="X225" s="448"/>
      <c r="Y225" s="447"/>
      <c r="Z225" s="448"/>
      <c r="AA225" s="816"/>
      <c r="AB225" s="816"/>
      <c r="AC225" s="816"/>
      <c r="AD225" s="816"/>
      <c r="AE225" s="447"/>
      <c r="AF225" s="447"/>
      <c r="AG225" s="447"/>
      <c r="AH225" s="453"/>
      <c r="AI225" s="462"/>
      <c r="AJ225" s="788"/>
      <c r="AK225" s="487"/>
      <c r="AL225" s="487"/>
      <c r="AM225" s="788"/>
      <c r="AN225" s="451"/>
    </row>
    <row r="226" spans="1:40" ht="17" thickBot="1">
      <c r="A226" s="448"/>
      <c r="B226" s="936"/>
      <c r="C226" s="447"/>
      <c r="D226" s="447"/>
      <c r="E226" s="447"/>
      <c r="F226" s="447"/>
      <c r="G226" s="447"/>
      <c r="H226" s="255" t="s">
        <v>232</v>
      </c>
      <c r="I226" s="273" t="s">
        <v>586</v>
      </c>
      <c r="J226" s="792"/>
      <c r="K226" s="818"/>
      <c r="L226" s="453"/>
      <c r="M226" s="821"/>
      <c r="N226" s="446"/>
      <c r="O226" s="447"/>
      <c r="P226" s="789"/>
      <c r="Q226" s="799"/>
      <c r="R226" s="448"/>
      <c r="S226" s="448"/>
      <c r="T226" s="448"/>
      <c r="U226" s="546"/>
      <c r="V226" s="448"/>
      <c r="W226" s="448"/>
      <c r="X226" s="448"/>
      <c r="Y226" s="447"/>
      <c r="Z226" s="448"/>
      <c r="AA226" s="816"/>
      <c r="AB226" s="816"/>
      <c r="AC226" s="816"/>
      <c r="AD226" s="816"/>
      <c r="AE226" s="447"/>
      <c r="AF226" s="447"/>
      <c r="AG226" s="447"/>
      <c r="AH226" s="453"/>
      <c r="AI226" s="462"/>
      <c r="AJ226" s="788"/>
      <c r="AK226" s="487"/>
      <c r="AL226" s="487"/>
      <c r="AM226" s="788"/>
      <c r="AN226" s="451"/>
    </row>
    <row r="227" spans="1:40">
      <c r="A227" s="448"/>
      <c r="B227" s="936"/>
      <c r="C227" s="447"/>
      <c r="D227" s="447"/>
      <c r="E227" s="447"/>
      <c r="F227" s="447"/>
      <c r="G227" s="447"/>
      <c r="H227" s="464" t="s">
        <v>230</v>
      </c>
      <c r="I227" s="945" t="s">
        <v>68</v>
      </c>
      <c r="J227" s="792"/>
      <c r="K227" s="818"/>
      <c r="L227" s="453"/>
      <c r="M227" s="821"/>
      <c r="N227" s="446"/>
      <c r="O227" s="447"/>
      <c r="P227" s="789"/>
      <c r="Q227" s="800"/>
      <c r="R227" s="448"/>
      <c r="S227" s="448"/>
      <c r="T227" s="448"/>
      <c r="U227" s="546"/>
      <c r="V227" s="448"/>
      <c r="W227" s="448"/>
      <c r="X227" s="448"/>
      <c r="Y227" s="447"/>
      <c r="Z227" s="448"/>
      <c r="AA227" s="816"/>
      <c r="AB227" s="816"/>
      <c r="AC227" s="816"/>
      <c r="AD227" s="816"/>
      <c r="AE227" s="447"/>
      <c r="AF227" s="447"/>
      <c r="AG227" s="447"/>
      <c r="AH227" s="453"/>
      <c r="AI227" s="462"/>
      <c r="AJ227" s="788"/>
      <c r="AK227" s="487"/>
      <c r="AL227" s="487"/>
      <c r="AM227" s="788"/>
      <c r="AN227" s="451"/>
    </row>
    <row r="228" spans="1:40" ht="16" thickBot="1">
      <c r="A228" s="448"/>
      <c r="B228" s="936"/>
      <c r="C228" s="447"/>
      <c r="D228" s="447"/>
      <c r="E228" s="447"/>
      <c r="F228" s="447"/>
      <c r="G228" s="447"/>
      <c r="H228" s="464"/>
      <c r="I228" s="823"/>
      <c r="J228" s="792"/>
      <c r="K228" s="818"/>
      <c r="L228" s="453"/>
      <c r="M228" s="821"/>
      <c r="N228" s="446"/>
      <c r="O228" s="447"/>
      <c r="P228" s="789" t="s">
        <v>229</v>
      </c>
      <c r="Q228" s="798" t="s">
        <v>85</v>
      </c>
      <c r="R228" s="448">
        <f>+IFERROR(VLOOKUP(Q228,[6]DATOS!$E$2:$F$17,2,FALSE),"")</f>
        <v>15</v>
      </c>
      <c r="S228" s="448"/>
      <c r="T228" s="448"/>
      <c r="U228" s="546"/>
      <c r="V228" s="448"/>
      <c r="W228" s="448"/>
      <c r="X228" s="448"/>
      <c r="Y228" s="447"/>
      <c r="Z228" s="448"/>
      <c r="AA228" s="816"/>
      <c r="AB228" s="816"/>
      <c r="AC228" s="816"/>
      <c r="AD228" s="816"/>
      <c r="AE228" s="447"/>
      <c r="AF228" s="447"/>
      <c r="AG228" s="447"/>
      <c r="AH228" s="453"/>
      <c r="AI228" s="462"/>
      <c r="AJ228" s="788"/>
      <c r="AK228" s="487"/>
      <c r="AL228" s="487"/>
      <c r="AM228" s="788"/>
      <c r="AN228" s="451"/>
    </row>
    <row r="229" spans="1:40">
      <c r="A229" s="448"/>
      <c r="B229" s="936"/>
      <c r="C229" s="447"/>
      <c r="D229" s="447"/>
      <c r="E229" s="447"/>
      <c r="F229" s="447"/>
      <c r="G229" s="447"/>
      <c r="H229" s="464" t="s">
        <v>227</v>
      </c>
      <c r="I229" s="945" t="s">
        <v>68</v>
      </c>
      <c r="J229" s="792"/>
      <c r="K229" s="818"/>
      <c r="L229" s="453"/>
      <c r="M229" s="821"/>
      <c r="N229" s="446"/>
      <c r="O229" s="447"/>
      <c r="P229" s="789"/>
      <c r="Q229" s="799"/>
      <c r="R229" s="448"/>
      <c r="S229" s="448"/>
      <c r="T229" s="448"/>
      <c r="U229" s="546"/>
      <c r="V229" s="448"/>
      <c r="W229" s="448"/>
      <c r="X229" s="448"/>
      <c r="Y229" s="447"/>
      <c r="Z229" s="448"/>
      <c r="AA229" s="816"/>
      <c r="AB229" s="816"/>
      <c r="AC229" s="816"/>
      <c r="AD229" s="816"/>
      <c r="AE229" s="447"/>
      <c r="AF229" s="447"/>
      <c r="AG229" s="447"/>
      <c r="AH229" s="453"/>
      <c r="AI229" s="462"/>
      <c r="AJ229" s="788"/>
      <c r="AK229" s="487"/>
      <c r="AL229" s="487"/>
      <c r="AM229" s="788"/>
      <c r="AN229" s="451"/>
    </row>
    <row r="230" spans="1:40" ht="16" thickBot="1">
      <c r="A230" s="448"/>
      <c r="B230" s="936"/>
      <c r="C230" s="447"/>
      <c r="D230" s="447"/>
      <c r="E230" s="447"/>
      <c r="F230" s="447"/>
      <c r="G230" s="447"/>
      <c r="H230" s="464"/>
      <c r="I230" s="823"/>
      <c r="J230" s="792"/>
      <c r="K230" s="818"/>
      <c r="L230" s="453"/>
      <c r="M230" s="821"/>
      <c r="N230" s="446"/>
      <c r="O230" s="447"/>
      <c r="P230" s="789"/>
      <c r="Q230" s="800"/>
      <c r="R230" s="448"/>
      <c r="S230" s="448"/>
      <c r="T230" s="448"/>
      <c r="U230" s="546"/>
      <c r="V230" s="448"/>
      <c r="W230" s="448"/>
      <c r="X230" s="448"/>
      <c r="Y230" s="447"/>
      <c r="Z230" s="448"/>
      <c r="AA230" s="816"/>
      <c r="AB230" s="816"/>
      <c r="AC230" s="816"/>
      <c r="AD230" s="816"/>
      <c r="AE230" s="447"/>
      <c r="AF230" s="447"/>
      <c r="AG230" s="447"/>
      <c r="AH230" s="453"/>
      <c r="AI230" s="462"/>
      <c r="AJ230" s="788"/>
      <c r="AK230" s="487"/>
      <c r="AL230" s="487"/>
      <c r="AM230" s="788"/>
      <c r="AN230" s="451"/>
    </row>
    <row r="231" spans="1:40">
      <c r="A231" s="448"/>
      <c r="B231" s="936"/>
      <c r="C231" s="447"/>
      <c r="D231" s="447"/>
      <c r="E231" s="447"/>
      <c r="F231" s="447"/>
      <c r="G231" s="447"/>
      <c r="H231" s="464" t="s">
        <v>225</v>
      </c>
      <c r="I231" s="945" t="s">
        <v>68</v>
      </c>
      <c r="J231" s="792"/>
      <c r="K231" s="818"/>
      <c r="L231" s="453"/>
      <c r="M231" s="821"/>
      <c r="N231" s="446"/>
      <c r="O231" s="447"/>
      <c r="P231" s="789" t="s">
        <v>228</v>
      </c>
      <c r="Q231" s="798" t="s">
        <v>98</v>
      </c>
      <c r="R231" s="448">
        <f>+IFERROR(VLOOKUP(Q231,[6]DATOS!$E$2:$F$17,2,FALSE),"")</f>
        <v>15</v>
      </c>
      <c r="S231" s="448"/>
      <c r="T231" s="448"/>
      <c r="U231" s="546"/>
      <c r="V231" s="448"/>
      <c r="W231" s="448"/>
      <c r="X231" s="448"/>
      <c r="Y231" s="447"/>
      <c r="Z231" s="448"/>
      <c r="AA231" s="816"/>
      <c r="AB231" s="816"/>
      <c r="AC231" s="816"/>
      <c r="AD231" s="816"/>
      <c r="AE231" s="447"/>
      <c r="AF231" s="447"/>
      <c r="AG231" s="447"/>
      <c r="AH231" s="453"/>
      <c r="AI231" s="462"/>
      <c r="AJ231" s="788"/>
      <c r="AK231" s="487"/>
      <c r="AL231" s="487"/>
      <c r="AM231" s="788"/>
      <c r="AN231" s="451"/>
    </row>
    <row r="232" spans="1:40" ht="16" thickBot="1">
      <c r="A232" s="448"/>
      <c r="B232" s="936"/>
      <c r="C232" s="447"/>
      <c r="D232" s="447"/>
      <c r="E232" s="447"/>
      <c r="F232" s="447"/>
      <c r="G232" s="447"/>
      <c r="H232" s="464"/>
      <c r="I232" s="823"/>
      <c r="J232" s="792"/>
      <c r="K232" s="818"/>
      <c r="L232" s="453"/>
      <c r="M232" s="821"/>
      <c r="N232" s="446"/>
      <c r="O232" s="447"/>
      <c r="P232" s="789"/>
      <c r="Q232" s="799"/>
      <c r="R232" s="448"/>
      <c r="S232" s="448"/>
      <c r="T232" s="448"/>
      <c r="U232" s="546"/>
      <c r="V232" s="448"/>
      <c r="W232" s="448"/>
      <c r="X232" s="448"/>
      <c r="Y232" s="447"/>
      <c r="Z232" s="448"/>
      <c r="AA232" s="816"/>
      <c r="AB232" s="816"/>
      <c r="AC232" s="816"/>
      <c r="AD232" s="816"/>
      <c r="AE232" s="447"/>
      <c r="AF232" s="447"/>
      <c r="AG232" s="447"/>
      <c r="AH232" s="453"/>
      <c r="AI232" s="462"/>
      <c r="AJ232" s="788"/>
      <c r="AK232" s="487"/>
      <c r="AL232" s="487"/>
      <c r="AM232" s="788"/>
      <c r="AN232" s="451"/>
    </row>
    <row r="233" spans="1:40">
      <c r="A233" s="448"/>
      <c r="B233" s="936"/>
      <c r="C233" s="447"/>
      <c r="D233" s="447"/>
      <c r="E233" s="447"/>
      <c r="F233" s="447"/>
      <c r="G233" s="447"/>
      <c r="H233" s="464" t="s">
        <v>224</v>
      </c>
      <c r="I233" s="945" t="s">
        <v>586</v>
      </c>
      <c r="J233" s="792"/>
      <c r="K233" s="818"/>
      <c r="L233" s="453"/>
      <c r="M233" s="821"/>
      <c r="N233" s="446"/>
      <c r="O233" s="447"/>
      <c r="P233" s="789"/>
      <c r="Q233" s="799"/>
      <c r="R233" s="448"/>
      <c r="S233" s="448"/>
      <c r="T233" s="448"/>
      <c r="U233" s="546"/>
      <c r="V233" s="448"/>
      <c r="W233" s="448"/>
      <c r="X233" s="448"/>
      <c r="Y233" s="447"/>
      <c r="Z233" s="448"/>
      <c r="AA233" s="816"/>
      <c r="AB233" s="816"/>
      <c r="AC233" s="816"/>
      <c r="AD233" s="816"/>
      <c r="AE233" s="447"/>
      <c r="AF233" s="447"/>
      <c r="AG233" s="447"/>
      <c r="AH233" s="453"/>
      <c r="AI233" s="462"/>
      <c r="AJ233" s="788"/>
      <c r="AK233" s="487"/>
      <c r="AL233" s="487"/>
      <c r="AM233" s="788"/>
      <c r="AN233" s="451"/>
    </row>
    <row r="234" spans="1:40" ht="16" thickBot="1">
      <c r="A234" s="448"/>
      <c r="B234" s="936"/>
      <c r="C234" s="447"/>
      <c r="D234" s="447"/>
      <c r="E234" s="447"/>
      <c r="F234" s="447"/>
      <c r="G234" s="447"/>
      <c r="H234" s="464"/>
      <c r="I234" s="823"/>
      <c r="J234" s="792"/>
      <c r="K234" s="818"/>
      <c r="L234" s="453"/>
      <c r="M234" s="821"/>
      <c r="N234" s="446"/>
      <c r="O234" s="447"/>
      <c r="P234" s="789"/>
      <c r="Q234" s="799"/>
      <c r="R234" s="448"/>
      <c r="S234" s="448"/>
      <c r="T234" s="448"/>
      <c r="U234" s="546"/>
      <c r="V234" s="448"/>
      <c r="W234" s="448"/>
      <c r="X234" s="448"/>
      <c r="Y234" s="447"/>
      <c r="Z234" s="448"/>
      <c r="AA234" s="816"/>
      <c r="AB234" s="816"/>
      <c r="AC234" s="816"/>
      <c r="AD234" s="816"/>
      <c r="AE234" s="447"/>
      <c r="AF234" s="447"/>
      <c r="AG234" s="447"/>
      <c r="AH234" s="453"/>
      <c r="AI234" s="462"/>
      <c r="AJ234" s="788"/>
      <c r="AK234" s="487"/>
      <c r="AL234" s="487"/>
      <c r="AM234" s="788"/>
      <c r="AN234" s="451"/>
    </row>
    <row r="235" spans="1:40">
      <c r="A235" s="448"/>
      <c r="B235" s="936"/>
      <c r="C235" s="447"/>
      <c r="D235" s="447"/>
      <c r="E235" s="447"/>
      <c r="F235" s="447"/>
      <c r="G235" s="447"/>
      <c r="H235" s="464" t="s">
        <v>223</v>
      </c>
      <c r="I235" s="945" t="s">
        <v>68</v>
      </c>
      <c r="J235" s="792"/>
      <c r="K235" s="818"/>
      <c r="L235" s="453"/>
      <c r="M235" s="821"/>
      <c r="N235" s="446"/>
      <c r="O235" s="447"/>
      <c r="P235" s="789"/>
      <c r="Q235" s="800"/>
      <c r="R235" s="448"/>
      <c r="S235" s="448"/>
      <c r="T235" s="448"/>
      <c r="U235" s="546"/>
      <c r="V235" s="448"/>
      <c r="W235" s="448"/>
      <c r="X235" s="448"/>
      <c r="Y235" s="447"/>
      <c r="Z235" s="448"/>
      <c r="AA235" s="816"/>
      <c r="AB235" s="816"/>
      <c r="AC235" s="816"/>
      <c r="AD235" s="816"/>
      <c r="AE235" s="447"/>
      <c r="AF235" s="447"/>
      <c r="AG235" s="447"/>
      <c r="AH235" s="453"/>
      <c r="AI235" s="462"/>
      <c r="AJ235" s="788"/>
      <c r="AK235" s="487"/>
      <c r="AL235" s="487"/>
      <c r="AM235" s="788"/>
      <c r="AN235" s="451"/>
    </row>
    <row r="236" spans="1:40" ht="16" thickBot="1">
      <c r="A236" s="448"/>
      <c r="B236" s="936"/>
      <c r="C236" s="447"/>
      <c r="D236" s="447"/>
      <c r="E236" s="447"/>
      <c r="F236" s="447"/>
      <c r="G236" s="447"/>
      <c r="H236" s="464"/>
      <c r="I236" s="823"/>
      <c r="J236" s="792"/>
      <c r="K236" s="818"/>
      <c r="L236" s="453"/>
      <c r="M236" s="821"/>
      <c r="N236" s="446"/>
      <c r="O236" s="447"/>
      <c r="P236" s="789" t="s">
        <v>226</v>
      </c>
      <c r="Q236" s="798" t="s">
        <v>87</v>
      </c>
      <c r="R236" s="448">
        <f>+IFERROR(VLOOKUP(Q236,[6]DATOS!$E$2:$F$17,2,FALSE),"")</f>
        <v>10</v>
      </c>
      <c r="S236" s="448"/>
      <c r="T236" s="448"/>
      <c r="U236" s="546"/>
      <c r="V236" s="448"/>
      <c r="W236" s="448"/>
      <c r="X236" s="448"/>
      <c r="Y236" s="447"/>
      <c r="Z236" s="448"/>
      <c r="AA236" s="816"/>
      <c r="AB236" s="816"/>
      <c r="AC236" s="816"/>
      <c r="AD236" s="816"/>
      <c r="AE236" s="447"/>
      <c r="AF236" s="447"/>
      <c r="AG236" s="447"/>
      <c r="AH236" s="453"/>
      <c r="AI236" s="462"/>
      <c r="AJ236" s="788"/>
      <c r="AK236" s="487"/>
      <c r="AL236" s="487"/>
      <c r="AM236" s="788"/>
      <c r="AN236" s="451"/>
    </row>
    <row r="237" spans="1:40">
      <c r="A237" s="448"/>
      <c r="B237" s="936"/>
      <c r="C237" s="447"/>
      <c r="D237" s="447"/>
      <c r="E237" s="447"/>
      <c r="F237" s="447"/>
      <c r="G237" s="447"/>
      <c r="H237" s="464" t="s">
        <v>222</v>
      </c>
      <c r="I237" s="945" t="s">
        <v>68</v>
      </c>
      <c r="J237" s="792"/>
      <c r="K237" s="818"/>
      <c r="L237" s="453"/>
      <c r="M237" s="821"/>
      <c r="N237" s="446"/>
      <c r="O237" s="447"/>
      <c r="P237" s="789"/>
      <c r="Q237" s="799"/>
      <c r="R237" s="448"/>
      <c r="S237" s="448"/>
      <c r="T237" s="448"/>
      <c r="U237" s="546"/>
      <c r="V237" s="448"/>
      <c r="W237" s="448"/>
      <c r="X237" s="448"/>
      <c r="Y237" s="447"/>
      <c r="Z237" s="448"/>
      <c r="AA237" s="816"/>
      <c r="AB237" s="816"/>
      <c r="AC237" s="816"/>
      <c r="AD237" s="816"/>
      <c r="AE237" s="447"/>
      <c r="AF237" s="447"/>
      <c r="AG237" s="447"/>
      <c r="AH237" s="453"/>
      <c r="AI237" s="462"/>
      <c r="AJ237" s="788"/>
      <c r="AK237" s="487"/>
      <c r="AL237" s="487"/>
      <c r="AM237" s="788"/>
      <c r="AN237" s="451"/>
    </row>
    <row r="238" spans="1:40" ht="16" thickBot="1">
      <c r="A238" s="448"/>
      <c r="B238" s="936"/>
      <c r="C238" s="447"/>
      <c r="D238" s="447"/>
      <c r="E238" s="447"/>
      <c r="F238" s="447"/>
      <c r="G238" s="447"/>
      <c r="H238" s="464"/>
      <c r="I238" s="823"/>
      <c r="J238" s="792"/>
      <c r="K238" s="818"/>
      <c r="L238" s="453"/>
      <c r="M238" s="821"/>
      <c r="N238" s="446"/>
      <c r="O238" s="447"/>
      <c r="P238" s="789"/>
      <c r="Q238" s="799"/>
      <c r="R238" s="448"/>
      <c r="S238" s="448"/>
      <c r="T238" s="448"/>
      <c r="U238" s="546"/>
      <c r="V238" s="448"/>
      <c r="W238" s="448"/>
      <c r="X238" s="448"/>
      <c r="Y238" s="447"/>
      <c r="Z238" s="448"/>
      <c r="AA238" s="816"/>
      <c r="AB238" s="816"/>
      <c r="AC238" s="816"/>
      <c r="AD238" s="816"/>
      <c r="AE238" s="447"/>
      <c r="AF238" s="447"/>
      <c r="AG238" s="447"/>
      <c r="AH238" s="453"/>
      <c r="AI238" s="462"/>
      <c r="AJ238" s="788"/>
      <c r="AK238" s="487"/>
      <c r="AL238" s="487"/>
      <c r="AM238" s="788"/>
      <c r="AN238" s="451"/>
    </row>
    <row r="239" spans="1:40">
      <c r="A239" s="448"/>
      <c r="B239" s="936"/>
      <c r="C239" s="447"/>
      <c r="D239" s="447"/>
      <c r="E239" s="447"/>
      <c r="F239" s="447"/>
      <c r="G239" s="447"/>
      <c r="H239" s="467" t="s">
        <v>221</v>
      </c>
      <c r="I239" s="945" t="s">
        <v>68</v>
      </c>
      <c r="J239" s="792"/>
      <c r="K239" s="818"/>
      <c r="L239" s="453"/>
      <c r="M239" s="821"/>
      <c r="N239" s="446"/>
      <c r="O239" s="447"/>
      <c r="P239" s="789"/>
      <c r="Q239" s="799"/>
      <c r="R239" s="448"/>
      <c r="S239" s="448"/>
      <c r="T239" s="448"/>
      <c r="U239" s="546"/>
      <c r="V239" s="448"/>
      <c r="W239" s="448"/>
      <c r="X239" s="448"/>
      <c r="Y239" s="447"/>
      <c r="Z239" s="448"/>
      <c r="AA239" s="816"/>
      <c r="AB239" s="816"/>
      <c r="AC239" s="816"/>
      <c r="AD239" s="816"/>
      <c r="AE239" s="447"/>
      <c r="AF239" s="447"/>
      <c r="AG239" s="447"/>
      <c r="AH239" s="453"/>
      <c r="AI239" s="462"/>
      <c r="AJ239" s="788"/>
      <c r="AK239" s="487"/>
      <c r="AL239" s="487"/>
      <c r="AM239" s="788"/>
      <c r="AN239" s="451"/>
    </row>
    <row r="240" spans="1:40" ht="16" thickBot="1">
      <c r="A240" s="448"/>
      <c r="B240" s="936"/>
      <c r="C240" s="447"/>
      <c r="D240" s="447"/>
      <c r="E240" s="447"/>
      <c r="F240" s="447"/>
      <c r="G240" s="447"/>
      <c r="H240" s="468"/>
      <c r="I240" s="462"/>
      <c r="J240" s="792"/>
      <c r="K240" s="818"/>
      <c r="L240" s="453"/>
      <c r="M240" s="821"/>
      <c r="N240" s="446"/>
      <c r="O240" s="447"/>
      <c r="P240" s="789"/>
      <c r="Q240" s="800"/>
      <c r="R240" s="448"/>
      <c r="S240" s="448"/>
      <c r="T240" s="448"/>
      <c r="U240" s="589"/>
      <c r="V240" s="448"/>
      <c r="W240" s="448"/>
      <c r="X240" s="448"/>
      <c r="Y240" s="447"/>
      <c r="Z240" s="448"/>
      <c r="AA240" s="816"/>
      <c r="AB240" s="816"/>
      <c r="AC240" s="816"/>
      <c r="AD240" s="816"/>
      <c r="AE240" s="447"/>
      <c r="AF240" s="447"/>
      <c r="AG240" s="447"/>
      <c r="AH240" s="453"/>
      <c r="AI240" s="462"/>
      <c r="AJ240" s="788"/>
      <c r="AK240" s="487"/>
      <c r="AL240" s="487"/>
      <c r="AM240" s="788"/>
      <c r="AN240" s="451"/>
    </row>
    <row r="241" spans="1:40" ht="98.25" customHeight="1" thickBot="1">
      <c r="A241" s="448"/>
      <c r="B241" s="937"/>
      <c r="C241" s="447"/>
      <c r="D241" s="447"/>
      <c r="E241" s="447"/>
      <c r="F241" s="447"/>
      <c r="G241" s="447"/>
      <c r="H241" s="601"/>
      <c r="I241" s="463"/>
      <c r="J241" s="793"/>
      <c r="K241" s="819"/>
      <c r="L241" s="453"/>
      <c r="M241" s="822"/>
      <c r="N241" s="281"/>
      <c r="O241" s="256"/>
      <c r="P241" s="256"/>
      <c r="Q241" s="256"/>
      <c r="R241" s="256"/>
      <c r="S241" s="241"/>
      <c r="T241" s="241"/>
      <c r="U241" s="241"/>
      <c r="V241" s="241"/>
      <c r="W241" s="241"/>
      <c r="X241" s="256"/>
      <c r="Y241" s="256"/>
      <c r="Z241" s="256"/>
      <c r="AA241" s="256"/>
      <c r="AB241" s="241"/>
      <c r="AC241" s="241"/>
      <c r="AD241" s="241"/>
      <c r="AE241" s="265"/>
      <c r="AF241" s="265"/>
      <c r="AG241" s="265"/>
      <c r="AH241" s="453"/>
      <c r="AI241" s="823"/>
      <c r="AJ241" s="258" t="s">
        <v>530</v>
      </c>
      <c r="AK241" s="280" t="s">
        <v>383</v>
      </c>
      <c r="AL241" s="280" t="s">
        <v>382</v>
      </c>
      <c r="AM241" s="257" t="s">
        <v>381</v>
      </c>
      <c r="AN241" s="279"/>
    </row>
    <row r="242" spans="1:40" ht="15.75" customHeight="1" thickBot="1">
      <c r="A242" s="315">
        <v>8</v>
      </c>
      <c r="B242" s="964" t="s">
        <v>820</v>
      </c>
      <c r="C242" s="945" t="s">
        <v>380</v>
      </c>
      <c r="D242" s="967" t="s">
        <v>32</v>
      </c>
      <c r="E242" s="945" t="s">
        <v>379</v>
      </c>
      <c r="F242" s="967" t="s">
        <v>819</v>
      </c>
      <c r="G242" s="943" t="s">
        <v>100</v>
      </c>
      <c r="H242" s="84" t="s">
        <v>252</v>
      </c>
      <c r="I242" s="273" t="s">
        <v>68</v>
      </c>
      <c r="J242" s="602">
        <v>6</v>
      </c>
      <c r="K242" s="604" t="str">
        <f>+IF(AND(J242&lt;6,J242&gt;0),"Moderado",IF(AND(J242&lt;12,J242&gt;5),"Mayor",IF(AND(J242&lt;20,J242&gt;11),"Catastrófico","Responda las Preguntas de Impacto")))</f>
        <v>Mayor</v>
      </c>
      <c r="L242" s="452"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Alto</v>
      </c>
      <c r="M242" s="820"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Evitar el Riesgo, Reducir el Riesgo, Compartir el Riesgo</v>
      </c>
      <c r="N242" s="942" t="s">
        <v>870</v>
      </c>
      <c r="O242" s="956" t="s">
        <v>65</v>
      </c>
      <c r="P242" s="101" t="s">
        <v>237</v>
      </c>
      <c r="Q242" s="267" t="s">
        <v>76</v>
      </c>
      <c r="R242" s="267">
        <f>+IFERROR(VLOOKUP(Q242,[15]DATOS!$E$2:$F$17,2,FALSE),"")</f>
        <v>15</v>
      </c>
      <c r="S242" s="646">
        <f>SUM(R242:R249)</f>
        <v>100</v>
      </c>
      <c r="T242" s="310" t="str">
        <f>+IF(AND(S242&lt;=100,S242&gt;=96),"Fuerte",IF(AND(S242&lt;=95,S242&gt;=86),"Moderado",IF(AND(S242&lt;=85,J242&gt;=0),"Débil"," ")))</f>
        <v>Fuerte</v>
      </c>
      <c r="U242" s="310" t="s">
        <v>90</v>
      </c>
      <c r="V242" s="310"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10">
        <f>IF(V242="Fuerte",100,IF(V242="Moderado",50,IF(V242="Débil",0)))</f>
        <v>100</v>
      </c>
      <c r="X242" s="473">
        <f>AVERAGE(W242:W267)</f>
        <v>100</v>
      </c>
      <c r="Y242" s="461" t="s">
        <v>262</v>
      </c>
      <c r="Z242" s="473" t="s">
        <v>598</v>
      </c>
      <c r="AA242" s="968" t="s">
        <v>872</v>
      </c>
      <c r="AB242" s="710" t="str">
        <f>+IF(X242=100,"Fuerte",IF(AND(X242&lt;=99,X242&gt;=50),"Moderado",IF(X242&lt;50,"Débil"," ")))</f>
        <v>Fuerte</v>
      </c>
      <c r="AC242" s="488" t="s">
        <v>95</v>
      </c>
      <c r="AD242" s="488" t="s">
        <v>95</v>
      </c>
      <c r="AE242" s="711"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52"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52" t="str">
        <f>K242</f>
        <v>Mayor</v>
      </c>
      <c r="AH242" s="452"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Alto</v>
      </c>
      <c r="AI242" s="948"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Evitar el Riesgo, Reducir el Riesgo, Compartir el Riesgo</v>
      </c>
      <c r="AJ242" s="788" t="s">
        <v>818</v>
      </c>
      <c r="AK242" s="949">
        <v>43831</v>
      </c>
      <c r="AL242" s="952">
        <v>44196</v>
      </c>
      <c r="AM242" s="953" t="s">
        <v>375</v>
      </c>
      <c r="AN242" s="479" t="s">
        <v>871</v>
      </c>
    </row>
    <row r="243" spans="1:40" ht="17" thickBot="1">
      <c r="A243" s="316"/>
      <c r="B243" s="936"/>
      <c r="C243" s="462"/>
      <c r="D243" s="451"/>
      <c r="E243" s="462"/>
      <c r="F243" s="451"/>
      <c r="G243" s="834"/>
      <c r="H243" s="79" t="s">
        <v>245</v>
      </c>
      <c r="I243" s="273" t="s">
        <v>68</v>
      </c>
      <c r="J243" s="495"/>
      <c r="K243" s="498"/>
      <c r="L243" s="453"/>
      <c r="M243" s="821"/>
      <c r="N243" s="446"/>
      <c r="O243" s="447"/>
      <c r="P243" s="101" t="s">
        <v>235</v>
      </c>
      <c r="Q243" s="267" t="s">
        <v>78</v>
      </c>
      <c r="R243" s="267">
        <f>+IFERROR(VLOOKUP(Q243,[15]DATOS!$E$2:$F$17,2,FALSE),"")</f>
        <v>15</v>
      </c>
      <c r="S243" s="647"/>
      <c r="T243" s="310"/>
      <c r="U243" s="310"/>
      <c r="V243" s="310"/>
      <c r="W243" s="310"/>
      <c r="X243" s="474"/>
      <c r="Y243" s="462"/>
      <c r="Z243" s="474"/>
      <c r="AA243" s="969"/>
      <c r="AB243" s="643"/>
      <c r="AC243" s="488"/>
      <c r="AD243" s="488"/>
      <c r="AE243" s="712"/>
      <c r="AF243" s="453"/>
      <c r="AG243" s="453"/>
      <c r="AH243" s="453"/>
      <c r="AI243" s="821"/>
      <c r="AJ243" s="788"/>
      <c r="AK243" s="950"/>
      <c r="AL243" s="950"/>
      <c r="AM243" s="878"/>
      <c r="AN243" s="480"/>
    </row>
    <row r="244" spans="1:40" ht="17" thickBot="1">
      <c r="A244" s="316"/>
      <c r="B244" s="936"/>
      <c r="C244" s="462"/>
      <c r="D244" s="451"/>
      <c r="E244" s="462"/>
      <c r="F244" s="451"/>
      <c r="G244" s="834"/>
      <c r="H244" s="79" t="s">
        <v>244</v>
      </c>
      <c r="I244" s="273" t="s">
        <v>586</v>
      </c>
      <c r="J244" s="495"/>
      <c r="K244" s="498"/>
      <c r="L244" s="453"/>
      <c r="M244" s="821"/>
      <c r="N244" s="446"/>
      <c r="O244" s="447"/>
      <c r="P244" s="101" t="s">
        <v>233</v>
      </c>
      <c r="Q244" s="267" t="s">
        <v>80</v>
      </c>
      <c r="R244" s="267">
        <f>+IFERROR(VLOOKUP(Q244,[15]DATOS!$E$2:$F$17,2,FALSE),"")</f>
        <v>15</v>
      </c>
      <c r="S244" s="647"/>
      <c r="T244" s="310"/>
      <c r="U244" s="310"/>
      <c r="V244" s="310"/>
      <c r="W244" s="310"/>
      <c r="X244" s="474"/>
      <c r="Y244" s="462"/>
      <c r="Z244" s="474"/>
      <c r="AA244" s="969"/>
      <c r="AB244" s="643"/>
      <c r="AC244" s="488"/>
      <c r="AD244" s="488"/>
      <c r="AE244" s="712"/>
      <c r="AF244" s="453"/>
      <c r="AG244" s="453"/>
      <c r="AH244" s="453"/>
      <c r="AI244" s="821"/>
      <c r="AJ244" s="788"/>
      <c r="AK244" s="950"/>
      <c r="AL244" s="950"/>
      <c r="AM244" s="878"/>
      <c r="AN244" s="480"/>
    </row>
    <row r="245" spans="1:40" ht="30" customHeight="1" thickBot="1">
      <c r="A245" s="316"/>
      <c r="B245" s="936"/>
      <c r="C245" s="462"/>
      <c r="D245" s="451"/>
      <c r="E245" s="462"/>
      <c r="F245" s="451"/>
      <c r="G245" s="834"/>
      <c r="H245" s="79" t="s">
        <v>243</v>
      </c>
      <c r="I245" s="273" t="s">
        <v>586</v>
      </c>
      <c r="J245" s="495"/>
      <c r="K245" s="498"/>
      <c r="L245" s="453"/>
      <c r="M245" s="821"/>
      <c r="N245" s="446"/>
      <c r="O245" s="447"/>
      <c r="P245" s="101" t="s">
        <v>231</v>
      </c>
      <c r="Q245" s="267" t="s">
        <v>82</v>
      </c>
      <c r="R245" s="267">
        <f>+IFERROR(VLOOKUP(Q245,[15]DATOS!$E$2:$F$17,2,FALSE),"")</f>
        <v>15</v>
      </c>
      <c r="S245" s="647"/>
      <c r="T245" s="310"/>
      <c r="U245" s="310"/>
      <c r="V245" s="310"/>
      <c r="W245" s="310"/>
      <c r="X245" s="474"/>
      <c r="Y245" s="462"/>
      <c r="Z245" s="474"/>
      <c r="AA245" s="969"/>
      <c r="AB245" s="643"/>
      <c r="AC245" s="488"/>
      <c r="AD245" s="488"/>
      <c r="AE245" s="712"/>
      <c r="AF245" s="453"/>
      <c r="AG245" s="453"/>
      <c r="AH245" s="453"/>
      <c r="AI245" s="821"/>
      <c r="AJ245" s="788"/>
      <c r="AK245" s="950"/>
      <c r="AL245" s="950"/>
      <c r="AM245" s="878"/>
      <c r="AN245" s="480"/>
    </row>
    <row r="246" spans="1:40" ht="17" thickBot="1">
      <c r="A246" s="316"/>
      <c r="B246" s="936"/>
      <c r="C246" s="462"/>
      <c r="D246" s="451"/>
      <c r="E246" s="462"/>
      <c r="F246" s="451"/>
      <c r="G246" s="834"/>
      <c r="H246" s="79" t="s">
        <v>242</v>
      </c>
      <c r="I246" s="273" t="s">
        <v>586</v>
      </c>
      <c r="J246" s="495"/>
      <c r="K246" s="498"/>
      <c r="L246" s="453"/>
      <c r="M246" s="821"/>
      <c r="N246" s="446"/>
      <c r="O246" s="447"/>
      <c r="P246" s="101" t="s">
        <v>229</v>
      </c>
      <c r="Q246" s="267" t="s">
        <v>85</v>
      </c>
      <c r="R246" s="267">
        <f>+IFERROR(VLOOKUP(Q246,[15]DATOS!$E$2:$F$17,2,FALSE),"")</f>
        <v>15</v>
      </c>
      <c r="S246" s="647"/>
      <c r="T246" s="310"/>
      <c r="U246" s="310"/>
      <c r="V246" s="310"/>
      <c r="W246" s="310"/>
      <c r="X246" s="474"/>
      <c r="Y246" s="462"/>
      <c r="Z246" s="474"/>
      <c r="AA246" s="969"/>
      <c r="AB246" s="643"/>
      <c r="AC246" s="488"/>
      <c r="AD246" s="488"/>
      <c r="AE246" s="712"/>
      <c r="AF246" s="453"/>
      <c r="AG246" s="453"/>
      <c r="AH246" s="453"/>
      <c r="AI246" s="821"/>
      <c r="AJ246" s="788"/>
      <c r="AK246" s="950"/>
      <c r="AL246" s="950"/>
      <c r="AM246" s="878"/>
      <c r="AN246" s="480"/>
    </row>
    <row r="247" spans="1:40" ht="17" thickBot="1">
      <c r="A247" s="316"/>
      <c r="B247" s="936"/>
      <c r="C247" s="462"/>
      <c r="D247" s="451"/>
      <c r="E247" s="462"/>
      <c r="F247" s="451"/>
      <c r="G247" s="834"/>
      <c r="H247" s="79" t="s">
        <v>241</v>
      </c>
      <c r="I247" s="273" t="s">
        <v>586</v>
      </c>
      <c r="J247" s="495"/>
      <c r="K247" s="498"/>
      <c r="L247" s="453"/>
      <c r="M247" s="821"/>
      <c r="N247" s="446"/>
      <c r="O247" s="447"/>
      <c r="P247" s="270" t="s">
        <v>228</v>
      </c>
      <c r="Q247" s="267" t="s">
        <v>98</v>
      </c>
      <c r="R247" s="267">
        <f>+IFERROR(VLOOKUP(Q247,[15]DATOS!$E$2:$F$17,2,FALSE),"")</f>
        <v>15</v>
      </c>
      <c r="S247" s="647"/>
      <c r="T247" s="310"/>
      <c r="U247" s="310"/>
      <c r="V247" s="310"/>
      <c r="W247" s="310"/>
      <c r="X247" s="474"/>
      <c r="Y247" s="462"/>
      <c r="Z247" s="474"/>
      <c r="AA247" s="969"/>
      <c r="AB247" s="643"/>
      <c r="AC247" s="488"/>
      <c r="AD247" s="488"/>
      <c r="AE247" s="712"/>
      <c r="AF247" s="453"/>
      <c r="AG247" s="453"/>
      <c r="AH247" s="453"/>
      <c r="AI247" s="821"/>
      <c r="AJ247" s="788"/>
      <c r="AK247" s="950"/>
      <c r="AL247" s="950"/>
      <c r="AM247" s="878"/>
      <c r="AN247" s="480"/>
    </row>
    <row r="248" spans="1:40" ht="17" thickBot="1">
      <c r="A248" s="316"/>
      <c r="B248" s="936"/>
      <c r="C248" s="462"/>
      <c r="D248" s="451"/>
      <c r="E248" s="462"/>
      <c r="F248" s="451"/>
      <c r="G248" s="834"/>
      <c r="H248" s="79" t="s">
        <v>240</v>
      </c>
      <c r="I248" s="273" t="s">
        <v>68</v>
      </c>
      <c r="J248" s="495"/>
      <c r="K248" s="498"/>
      <c r="L248" s="453"/>
      <c r="M248" s="821"/>
      <c r="N248" s="446"/>
      <c r="O248" s="447"/>
      <c r="P248" s="101" t="s">
        <v>226</v>
      </c>
      <c r="Q248" s="101" t="s">
        <v>87</v>
      </c>
      <c r="R248" s="101">
        <f>+IFERROR(VLOOKUP(Q248,[15]DATOS!$E$2:$F$17,2,FALSE),"")</f>
        <v>10</v>
      </c>
      <c r="S248" s="647"/>
      <c r="T248" s="310"/>
      <c r="U248" s="310"/>
      <c r="V248" s="310"/>
      <c r="W248" s="310"/>
      <c r="X248" s="474"/>
      <c r="Y248" s="462"/>
      <c r="Z248" s="474"/>
      <c r="AA248" s="969"/>
      <c r="AB248" s="643"/>
      <c r="AC248" s="488"/>
      <c r="AD248" s="488"/>
      <c r="AE248" s="712"/>
      <c r="AF248" s="453"/>
      <c r="AG248" s="453"/>
      <c r="AH248" s="453"/>
      <c r="AI248" s="821"/>
      <c r="AJ248" s="788"/>
      <c r="AK248" s="950"/>
      <c r="AL248" s="950"/>
      <c r="AM248" s="878"/>
      <c r="AN248" s="480"/>
    </row>
    <row r="249" spans="1:40" ht="53.25" customHeight="1" thickBot="1">
      <c r="A249" s="316"/>
      <c r="B249" s="936"/>
      <c r="C249" s="462"/>
      <c r="D249" s="451"/>
      <c r="E249" s="463"/>
      <c r="F249" s="451"/>
      <c r="G249" s="834"/>
      <c r="H249" s="79" t="s">
        <v>239</v>
      </c>
      <c r="I249" s="273" t="s">
        <v>586</v>
      </c>
      <c r="J249" s="495"/>
      <c r="K249" s="498"/>
      <c r="L249" s="453"/>
      <c r="M249" s="821"/>
      <c r="N249" s="446"/>
      <c r="O249" s="447"/>
      <c r="P249" s="269"/>
      <c r="Q249" s="269"/>
      <c r="R249" s="269"/>
      <c r="S249" s="648"/>
      <c r="T249" s="310"/>
      <c r="U249" s="310"/>
      <c r="V249" s="310"/>
      <c r="W249" s="310"/>
      <c r="X249" s="474"/>
      <c r="Y249" s="463"/>
      <c r="Z249" s="475"/>
      <c r="AA249" s="970"/>
      <c r="AB249" s="643"/>
      <c r="AC249" s="488"/>
      <c r="AD249" s="488"/>
      <c r="AE249" s="712"/>
      <c r="AF249" s="453"/>
      <c r="AG249" s="453"/>
      <c r="AH249" s="453"/>
      <c r="AI249" s="821"/>
      <c r="AJ249" s="788"/>
      <c r="AK249" s="951"/>
      <c r="AL249" s="951"/>
      <c r="AM249" s="879"/>
      <c r="AN249" s="480"/>
    </row>
    <row r="250" spans="1:40" ht="15.75" customHeight="1" thickBot="1">
      <c r="A250" s="316"/>
      <c r="B250" s="936"/>
      <c r="C250" s="462"/>
      <c r="D250" s="451"/>
      <c r="E250" s="833" t="s">
        <v>817</v>
      </c>
      <c r="F250" s="451"/>
      <c r="G250" s="834"/>
      <c r="H250" s="79" t="s">
        <v>238</v>
      </c>
      <c r="I250" s="273" t="s">
        <v>586</v>
      </c>
      <c r="J250" s="495"/>
      <c r="K250" s="498"/>
      <c r="L250" s="453"/>
      <c r="M250" s="821"/>
      <c r="N250" s="446" t="s">
        <v>873</v>
      </c>
      <c r="O250" s="945" t="s">
        <v>65</v>
      </c>
      <c r="P250" s="267" t="s">
        <v>237</v>
      </c>
      <c r="Q250" s="267" t="s">
        <v>76</v>
      </c>
      <c r="R250" s="267">
        <f>+IFERROR(VLOOKUP(Q250,[15]DATOS!$E$2:$F$17,2,FALSE),"")</f>
        <v>15</v>
      </c>
      <c r="S250" s="588">
        <f>SUM(R250:R259)</f>
        <v>100</v>
      </c>
      <c r="T250" s="588" t="str">
        <f>+IF(AND(S250&lt;=100,S250&gt;=96),"Fuerte",IF(AND(S250&lt;=95,S250&gt;=86),"Moderado",IF(AND(S250&lt;=85,J250&gt;=0),"Débil"," ")))</f>
        <v>Fuerte</v>
      </c>
      <c r="U250" s="588" t="s">
        <v>90</v>
      </c>
      <c r="V250" s="588"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588">
        <f>IF(V250="Fuerte",100,IF(V250="Moderado",50,IF(V250="Débil",0)))</f>
        <v>100</v>
      </c>
      <c r="X250" s="474"/>
      <c r="Y250" s="461" t="s">
        <v>371</v>
      </c>
      <c r="Z250" s="952" t="s">
        <v>264</v>
      </c>
      <c r="AA250" s="461" t="s">
        <v>874</v>
      </c>
      <c r="AB250" s="643"/>
      <c r="AC250" s="488"/>
      <c r="AD250" s="488"/>
      <c r="AE250" s="712"/>
      <c r="AF250" s="453"/>
      <c r="AG250" s="453"/>
      <c r="AH250" s="453"/>
      <c r="AI250" s="821"/>
      <c r="AJ250" s="1113" t="s">
        <v>816</v>
      </c>
      <c r="AK250" s="952">
        <v>43831</v>
      </c>
      <c r="AL250" s="952">
        <v>44196</v>
      </c>
      <c r="AM250" s="461" t="s">
        <v>370</v>
      </c>
      <c r="AN250" s="480"/>
    </row>
    <row r="251" spans="1:40" ht="17" thickBot="1">
      <c r="A251" s="316"/>
      <c r="B251" s="936"/>
      <c r="C251" s="462"/>
      <c r="D251" s="451"/>
      <c r="E251" s="834"/>
      <c r="F251" s="451"/>
      <c r="G251" s="834"/>
      <c r="H251" s="79" t="s">
        <v>236</v>
      </c>
      <c r="I251" s="273" t="s">
        <v>68</v>
      </c>
      <c r="J251" s="495"/>
      <c r="K251" s="498"/>
      <c r="L251" s="453"/>
      <c r="M251" s="821"/>
      <c r="N251" s="446"/>
      <c r="O251" s="462"/>
      <c r="P251" s="268" t="s">
        <v>235</v>
      </c>
      <c r="Q251" s="267" t="s">
        <v>78</v>
      </c>
      <c r="R251" s="267">
        <f>+IFERROR(VLOOKUP(Q251,[15]DATOS!$E$2:$F$17,2,FALSE),"")</f>
        <v>15</v>
      </c>
      <c r="S251" s="546"/>
      <c r="T251" s="546"/>
      <c r="U251" s="546"/>
      <c r="V251" s="546"/>
      <c r="W251" s="546"/>
      <c r="X251" s="474"/>
      <c r="Y251" s="462"/>
      <c r="Z251" s="474"/>
      <c r="AA251" s="462"/>
      <c r="AB251" s="643"/>
      <c r="AC251" s="488"/>
      <c r="AD251" s="488"/>
      <c r="AE251" s="712"/>
      <c r="AF251" s="453"/>
      <c r="AG251" s="453"/>
      <c r="AH251" s="453"/>
      <c r="AI251" s="821"/>
      <c r="AJ251" s="1114"/>
      <c r="AK251" s="950"/>
      <c r="AL251" s="950"/>
      <c r="AM251" s="462"/>
      <c r="AN251" s="480"/>
    </row>
    <row r="252" spans="1:40" ht="31.5" customHeight="1" thickBot="1">
      <c r="A252" s="316"/>
      <c r="B252" s="936"/>
      <c r="C252" s="462"/>
      <c r="D252" s="451"/>
      <c r="E252" s="834"/>
      <c r="F252" s="451"/>
      <c r="G252" s="834"/>
      <c r="H252" s="79" t="s">
        <v>234</v>
      </c>
      <c r="I252" s="273" t="s">
        <v>68</v>
      </c>
      <c r="J252" s="495"/>
      <c r="K252" s="498"/>
      <c r="L252" s="453"/>
      <c r="M252" s="821"/>
      <c r="N252" s="446"/>
      <c r="O252" s="462"/>
      <c r="P252" s="268" t="s">
        <v>233</v>
      </c>
      <c r="Q252" s="267" t="s">
        <v>80</v>
      </c>
      <c r="R252" s="267">
        <f>+IFERROR(VLOOKUP(Q252,[15]DATOS!$E$2:$F$17,2,FALSE),"")</f>
        <v>15</v>
      </c>
      <c r="S252" s="546"/>
      <c r="T252" s="546"/>
      <c r="U252" s="546"/>
      <c r="V252" s="546"/>
      <c r="W252" s="546"/>
      <c r="X252" s="474"/>
      <c r="Y252" s="462"/>
      <c r="Z252" s="474"/>
      <c r="AA252" s="462"/>
      <c r="AB252" s="643"/>
      <c r="AC252" s="488"/>
      <c r="AD252" s="488"/>
      <c r="AE252" s="712"/>
      <c r="AF252" s="453"/>
      <c r="AG252" s="453"/>
      <c r="AH252" s="453"/>
      <c r="AI252" s="821"/>
      <c r="AJ252" s="1114"/>
      <c r="AK252" s="950"/>
      <c r="AL252" s="950"/>
      <c r="AM252" s="462"/>
      <c r="AN252" s="480"/>
    </row>
    <row r="253" spans="1:40" ht="30.75" customHeight="1" thickBot="1">
      <c r="A253" s="316"/>
      <c r="B253" s="936"/>
      <c r="C253" s="462"/>
      <c r="D253" s="451"/>
      <c r="E253" s="834"/>
      <c r="F253" s="451"/>
      <c r="G253" s="834"/>
      <c r="H253" s="79" t="s">
        <v>232</v>
      </c>
      <c r="I253" s="273" t="s">
        <v>68</v>
      </c>
      <c r="J253" s="495"/>
      <c r="K253" s="498"/>
      <c r="L253" s="453"/>
      <c r="M253" s="821"/>
      <c r="N253" s="446"/>
      <c r="O253" s="462"/>
      <c r="P253" s="268" t="s">
        <v>231</v>
      </c>
      <c r="Q253" s="267" t="s">
        <v>82</v>
      </c>
      <c r="R253" s="267">
        <f>+IFERROR(VLOOKUP(Q253,[15]DATOS!$E$2:$F$17,2,FALSE),"")</f>
        <v>15</v>
      </c>
      <c r="S253" s="546"/>
      <c r="T253" s="546"/>
      <c r="U253" s="546"/>
      <c r="V253" s="546"/>
      <c r="W253" s="546"/>
      <c r="X253" s="474"/>
      <c r="Y253" s="462"/>
      <c r="Z253" s="474"/>
      <c r="AA253" s="462"/>
      <c r="AB253" s="643"/>
      <c r="AC253" s="488"/>
      <c r="AD253" s="488"/>
      <c r="AE253" s="712"/>
      <c r="AF253" s="453"/>
      <c r="AG253" s="453"/>
      <c r="AH253" s="453"/>
      <c r="AI253" s="821"/>
      <c r="AJ253" s="1114"/>
      <c r="AK253" s="950"/>
      <c r="AL253" s="950"/>
      <c r="AM253" s="462"/>
      <c r="AN253" s="480"/>
    </row>
    <row r="254" spans="1:40" ht="22.5" customHeight="1" thickBot="1">
      <c r="A254" s="316"/>
      <c r="B254" s="936"/>
      <c r="C254" s="462"/>
      <c r="D254" s="451"/>
      <c r="E254" s="834"/>
      <c r="F254" s="451"/>
      <c r="G254" s="834"/>
      <c r="H254" s="466" t="s">
        <v>230</v>
      </c>
      <c r="I254" s="945" t="s">
        <v>586</v>
      </c>
      <c r="J254" s="495"/>
      <c r="K254" s="498"/>
      <c r="L254" s="453"/>
      <c r="M254" s="821"/>
      <c r="N254" s="446"/>
      <c r="O254" s="462"/>
      <c r="P254" s="268" t="s">
        <v>229</v>
      </c>
      <c r="Q254" s="267" t="s">
        <v>85</v>
      </c>
      <c r="R254" s="267">
        <f>+IFERROR(VLOOKUP(Q254,[15]DATOS!$E$2:$F$17,2,FALSE),"")</f>
        <v>15</v>
      </c>
      <c r="S254" s="546"/>
      <c r="T254" s="546"/>
      <c r="U254" s="546"/>
      <c r="V254" s="546"/>
      <c r="W254" s="546"/>
      <c r="X254" s="474"/>
      <c r="Y254" s="462"/>
      <c r="Z254" s="474"/>
      <c r="AA254" s="462"/>
      <c r="AB254" s="643"/>
      <c r="AC254" s="488"/>
      <c r="AD254" s="488"/>
      <c r="AE254" s="712"/>
      <c r="AF254" s="453"/>
      <c r="AG254" s="453"/>
      <c r="AH254" s="453"/>
      <c r="AI254" s="821"/>
      <c r="AJ254" s="1114"/>
      <c r="AK254" s="950"/>
      <c r="AL254" s="950"/>
      <c r="AM254" s="462"/>
      <c r="AN254" s="480"/>
    </row>
    <row r="255" spans="1:40" ht="16" thickBot="1">
      <c r="A255" s="316"/>
      <c r="B255" s="936"/>
      <c r="C255" s="462"/>
      <c r="D255" s="451"/>
      <c r="E255" s="834"/>
      <c r="F255" s="451"/>
      <c r="G255" s="834"/>
      <c r="H255" s="466"/>
      <c r="I255" s="823"/>
      <c r="J255" s="495"/>
      <c r="K255" s="498"/>
      <c r="L255" s="453"/>
      <c r="M255" s="821"/>
      <c r="N255" s="446"/>
      <c r="O255" s="462"/>
      <c r="P255" s="268" t="s">
        <v>228</v>
      </c>
      <c r="Q255" s="267" t="s">
        <v>98</v>
      </c>
      <c r="R255" s="267">
        <f>+IFERROR(VLOOKUP(Q255,[15]DATOS!$E$2:$F$17,2,FALSE),"")</f>
        <v>15</v>
      </c>
      <c r="S255" s="546"/>
      <c r="T255" s="546"/>
      <c r="U255" s="546"/>
      <c r="V255" s="546"/>
      <c r="W255" s="546"/>
      <c r="X255" s="474"/>
      <c r="Y255" s="462"/>
      <c r="Z255" s="474"/>
      <c r="AA255" s="462"/>
      <c r="AB255" s="643"/>
      <c r="AC255" s="488"/>
      <c r="AD255" s="488"/>
      <c r="AE255" s="712"/>
      <c r="AF255" s="453"/>
      <c r="AG255" s="453"/>
      <c r="AH255" s="453"/>
      <c r="AI255" s="821"/>
      <c r="AJ255" s="1114"/>
      <c r="AK255" s="950"/>
      <c r="AL255" s="950"/>
      <c r="AM255" s="462"/>
      <c r="AN255" s="480"/>
    </row>
    <row r="256" spans="1:40">
      <c r="A256" s="316"/>
      <c r="B256" s="936"/>
      <c r="C256" s="462"/>
      <c r="D256" s="451"/>
      <c r="E256" s="834"/>
      <c r="F256" s="451"/>
      <c r="G256" s="834"/>
      <c r="H256" s="600" t="s">
        <v>227</v>
      </c>
      <c r="I256" s="945" t="s">
        <v>586</v>
      </c>
      <c r="J256" s="495"/>
      <c r="K256" s="498"/>
      <c r="L256" s="453"/>
      <c r="M256" s="821"/>
      <c r="N256" s="446"/>
      <c r="O256" s="462"/>
      <c r="P256" s="268" t="s">
        <v>226</v>
      </c>
      <c r="Q256" s="101" t="s">
        <v>87</v>
      </c>
      <c r="R256" s="267">
        <f>+IFERROR(VLOOKUP(Q256,[15]DATOS!$E$2:$F$17,2,FALSE),"")</f>
        <v>10</v>
      </c>
      <c r="S256" s="546"/>
      <c r="T256" s="546"/>
      <c r="U256" s="546"/>
      <c r="V256" s="546"/>
      <c r="W256" s="546"/>
      <c r="X256" s="474"/>
      <c r="Y256" s="462"/>
      <c r="Z256" s="474"/>
      <c r="AA256" s="462"/>
      <c r="AB256" s="643"/>
      <c r="AC256" s="488"/>
      <c r="AD256" s="488"/>
      <c r="AE256" s="712"/>
      <c r="AF256" s="453"/>
      <c r="AG256" s="453"/>
      <c r="AH256" s="453"/>
      <c r="AI256" s="821"/>
      <c r="AJ256" s="1114"/>
      <c r="AK256" s="950"/>
      <c r="AL256" s="950"/>
      <c r="AM256" s="462"/>
      <c r="AN256" s="480"/>
    </row>
    <row r="257" spans="1:40" ht="16" thickBot="1">
      <c r="A257" s="316"/>
      <c r="B257" s="936"/>
      <c r="C257" s="462"/>
      <c r="D257" s="451"/>
      <c r="E257" s="834"/>
      <c r="F257" s="451"/>
      <c r="G257" s="834"/>
      <c r="H257" s="601"/>
      <c r="I257" s="823"/>
      <c r="J257" s="495"/>
      <c r="K257" s="498"/>
      <c r="L257" s="453"/>
      <c r="M257" s="821"/>
      <c r="N257" s="834"/>
      <c r="O257" s="462"/>
      <c r="P257" s="473"/>
      <c r="Q257" s="473"/>
      <c r="R257" s="473"/>
      <c r="S257" s="546"/>
      <c r="T257" s="546"/>
      <c r="U257" s="546"/>
      <c r="V257" s="546"/>
      <c r="W257" s="546"/>
      <c r="X257" s="474"/>
      <c r="Y257" s="462"/>
      <c r="Z257" s="474"/>
      <c r="AA257" s="462"/>
      <c r="AB257" s="643"/>
      <c r="AC257" s="488"/>
      <c r="AD257" s="488"/>
      <c r="AE257" s="712"/>
      <c r="AF257" s="453"/>
      <c r="AG257" s="453"/>
      <c r="AH257" s="453"/>
      <c r="AI257" s="480"/>
      <c r="AJ257" s="1114"/>
      <c r="AK257" s="950"/>
      <c r="AL257" s="950"/>
      <c r="AM257" s="462"/>
      <c r="AN257" s="480"/>
    </row>
    <row r="258" spans="1:40">
      <c r="A258" s="316"/>
      <c r="B258" s="936"/>
      <c r="C258" s="462"/>
      <c r="D258" s="451"/>
      <c r="E258" s="834"/>
      <c r="F258" s="451"/>
      <c r="G258" s="834"/>
      <c r="H258" s="466" t="s">
        <v>225</v>
      </c>
      <c r="I258" s="945" t="s">
        <v>68</v>
      </c>
      <c r="J258" s="495"/>
      <c r="K258" s="498"/>
      <c r="L258" s="453"/>
      <c r="M258" s="821"/>
      <c r="N258" s="834"/>
      <c r="O258" s="462"/>
      <c r="P258" s="474"/>
      <c r="Q258" s="474"/>
      <c r="R258" s="474"/>
      <c r="S258" s="546"/>
      <c r="T258" s="546"/>
      <c r="U258" s="546"/>
      <c r="V258" s="546"/>
      <c r="W258" s="546"/>
      <c r="X258" s="474"/>
      <c r="Y258" s="462"/>
      <c r="Z258" s="474"/>
      <c r="AA258" s="462"/>
      <c r="AB258" s="643"/>
      <c r="AC258" s="488"/>
      <c r="AD258" s="488"/>
      <c r="AE258" s="712"/>
      <c r="AF258" s="453"/>
      <c r="AG258" s="453"/>
      <c r="AH258" s="453"/>
      <c r="AI258" s="480"/>
      <c r="AJ258" s="1114"/>
      <c r="AK258" s="950"/>
      <c r="AL258" s="950"/>
      <c r="AM258" s="462"/>
      <c r="AN258" s="480"/>
    </row>
    <row r="259" spans="1:40" ht="16" thickBot="1">
      <c r="A259" s="316"/>
      <c r="B259" s="936"/>
      <c r="C259" s="462"/>
      <c r="D259" s="451"/>
      <c r="E259" s="834"/>
      <c r="F259" s="451"/>
      <c r="G259" s="834"/>
      <c r="H259" s="466"/>
      <c r="I259" s="823"/>
      <c r="J259" s="495"/>
      <c r="K259" s="498"/>
      <c r="L259" s="453"/>
      <c r="M259" s="821"/>
      <c r="N259" s="834"/>
      <c r="O259" s="462"/>
      <c r="P259" s="474"/>
      <c r="Q259" s="474"/>
      <c r="R259" s="474"/>
      <c r="S259" s="546"/>
      <c r="T259" s="546"/>
      <c r="U259" s="546"/>
      <c r="V259" s="546"/>
      <c r="W259" s="546"/>
      <c r="X259" s="474"/>
      <c r="Y259" s="462"/>
      <c r="Z259" s="474"/>
      <c r="AA259" s="462"/>
      <c r="AB259" s="643"/>
      <c r="AC259" s="488"/>
      <c r="AD259" s="488"/>
      <c r="AE259" s="712"/>
      <c r="AF259" s="453"/>
      <c r="AG259" s="453"/>
      <c r="AH259" s="453"/>
      <c r="AI259" s="480"/>
      <c r="AJ259" s="1114"/>
      <c r="AK259" s="950"/>
      <c r="AL259" s="950"/>
      <c r="AM259" s="462"/>
      <c r="AN259" s="480"/>
    </row>
    <row r="260" spans="1:40">
      <c r="A260" s="316"/>
      <c r="B260" s="936"/>
      <c r="C260" s="462"/>
      <c r="D260" s="451"/>
      <c r="E260" s="834"/>
      <c r="F260" s="451"/>
      <c r="G260" s="834"/>
      <c r="H260" s="466" t="s">
        <v>224</v>
      </c>
      <c r="I260" s="945" t="s">
        <v>586</v>
      </c>
      <c r="J260" s="495"/>
      <c r="K260" s="498"/>
      <c r="L260" s="453"/>
      <c r="M260" s="821"/>
      <c r="N260" s="834"/>
      <c r="O260" s="462"/>
      <c r="P260" s="474"/>
      <c r="Q260" s="474"/>
      <c r="R260" s="474"/>
      <c r="S260" s="546"/>
      <c r="T260" s="546"/>
      <c r="U260" s="546"/>
      <c r="V260" s="546"/>
      <c r="W260" s="546"/>
      <c r="X260" s="474"/>
      <c r="Y260" s="462"/>
      <c r="Z260" s="474"/>
      <c r="AA260" s="462"/>
      <c r="AB260" s="643"/>
      <c r="AC260" s="488"/>
      <c r="AD260" s="488"/>
      <c r="AE260" s="712"/>
      <c r="AF260" s="453"/>
      <c r="AG260" s="453"/>
      <c r="AH260" s="453"/>
      <c r="AI260" s="480"/>
      <c r="AJ260" s="1114"/>
      <c r="AK260" s="950"/>
      <c r="AL260" s="950"/>
      <c r="AM260" s="462"/>
      <c r="AN260" s="480"/>
    </row>
    <row r="261" spans="1:40" ht="16" thickBot="1">
      <c r="A261" s="316"/>
      <c r="B261" s="936"/>
      <c r="C261" s="462"/>
      <c r="D261" s="451"/>
      <c r="E261" s="834"/>
      <c r="F261" s="451"/>
      <c r="G261" s="834"/>
      <c r="H261" s="466"/>
      <c r="I261" s="823" t="s">
        <v>68</v>
      </c>
      <c r="J261" s="495"/>
      <c r="K261" s="498"/>
      <c r="L261" s="453"/>
      <c r="M261" s="821"/>
      <c r="N261" s="834"/>
      <c r="O261" s="462"/>
      <c r="P261" s="474"/>
      <c r="Q261" s="474"/>
      <c r="R261" s="474"/>
      <c r="S261" s="546"/>
      <c r="T261" s="546"/>
      <c r="U261" s="546"/>
      <c r="V261" s="546"/>
      <c r="W261" s="546"/>
      <c r="X261" s="474"/>
      <c r="Y261" s="462"/>
      <c r="Z261" s="474"/>
      <c r="AA261" s="462"/>
      <c r="AB261" s="643"/>
      <c r="AC261" s="488"/>
      <c r="AD261" s="488"/>
      <c r="AE261" s="712"/>
      <c r="AF261" s="453"/>
      <c r="AG261" s="453"/>
      <c r="AH261" s="453"/>
      <c r="AI261" s="480"/>
      <c r="AJ261" s="1114"/>
      <c r="AK261" s="950"/>
      <c r="AL261" s="950"/>
      <c r="AM261" s="462"/>
      <c r="AN261" s="480"/>
    </row>
    <row r="262" spans="1:40">
      <c r="A262" s="316"/>
      <c r="B262" s="936"/>
      <c r="C262" s="462"/>
      <c r="D262" s="451"/>
      <c r="E262" s="834"/>
      <c r="F262" s="451"/>
      <c r="G262" s="834"/>
      <c r="H262" s="466" t="s">
        <v>223</v>
      </c>
      <c r="I262" s="945" t="s">
        <v>586</v>
      </c>
      <c r="J262" s="495"/>
      <c r="K262" s="498"/>
      <c r="L262" s="453"/>
      <c r="M262" s="821"/>
      <c r="N262" s="834"/>
      <c r="O262" s="462"/>
      <c r="P262" s="474"/>
      <c r="Q262" s="474"/>
      <c r="R262" s="474"/>
      <c r="S262" s="546"/>
      <c r="T262" s="546"/>
      <c r="U262" s="546"/>
      <c r="V262" s="546"/>
      <c r="W262" s="546"/>
      <c r="X262" s="474"/>
      <c r="Y262" s="462"/>
      <c r="Z262" s="474"/>
      <c r="AA262" s="462"/>
      <c r="AB262" s="643"/>
      <c r="AC262" s="488"/>
      <c r="AD262" s="488"/>
      <c r="AE262" s="712"/>
      <c r="AF262" s="453"/>
      <c r="AG262" s="453"/>
      <c r="AH262" s="453"/>
      <c r="AI262" s="480"/>
      <c r="AJ262" s="1114"/>
      <c r="AK262" s="950"/>
      <c r="AL262" s="950"/>
      <c r="AM262" s="462"/>
      <c r="AN262" s="480"/>
    </row>
    <row r="263" spans="1:40" ht="16" thickBot="1">
      <c r="A263" s="316"/>
      <c r="B263" s="936"/>
      <c r="C263" s="462"/>
      <c r="D263" s="451"/>
      <c r="E263" s="834"/>
      <c r="F263" s="451"/>
      <c r="G263" s="834"/>
      <c r="H263" s="466"/>
      <c r="I263" s="823" t="s">
        <v>68</v>
      </c>
      <c r="J263" s="495"/>
      <c r="K263" s="498"/>
      <c r="L263" s="453"/>
      <c r="M263" s="821"/>
      <c r="N263" s="834"/>
      <c r="O263" s="462"/>
      <c r="P263" s="474"/>
      <c r="Q263" s="474"/>
      <c r="R263" s="474"/>
      <c r="S263" s="546"/>
      <c r="T263" s="546"/>
      <c r="U263" s="546"/>
      <c r="V263" s="546"/>
      <c r="W263" s="546"/>
      <c r="X263" s="474"/>
      <c r="Y263" s="462"/>
      <c r="Z263" s="474"/>
      <c r="AA263" s="462"/>
      <c r="AB263" s="643"/>
      <c r="AC263" s="488"/>
      <c r="AD263" s="488"/>
      <c r="AE263" s="712"/>
      <c r="AF263" s="453"/>
      <c r="AG263" s="453"/>
      <c r="AH263" s="453"/>
      <c r="AI263" s="480"/>
      <c r="AJ263" s="1114"/>
      <c r="AK263" s="950"/>
      <c r="AL263" s="950"/>
      <c r="AM263" s="462"/>
      <c r="AN263" s="480"/>
    </row>
    <row r="264" spans="1:40">
      <c r="A264" s="316"/>
      <c r="B264" s="936"/>
      <c r="C264" s="462"/>
      <c r="D264" s="451"/>
      <c r="E264" s="834"/>
      <c r="F264" s="451"/>
      <c r="G264" s="834"/>
      <c r="H264" s="600" t="s">
        <v>222</v>
      </c>
      <c r="I264" s="945" t="s">
        <v>586</v>
      </c>
      <c r="J264" s="495"/>
      <c r="K264" s="498"/>
      <c r="L264" s="453"/>
      <c r="M264" s="821"/>
      <c r="N264" s="834"/>
      <c r="O264" s="462"/>
      <c r="P264" s="474"/>
      <c r="Q264" s="474"/>
      <c r="R264" s="474"/>
      <c r="S264" s="546"/>
      <c r="T264" s="546"/>
      <c r="U264" s="546"/>
      <c r="V264" s="546"/>
      <c r="W264" s="546"/>
      <c r="X264" s="474"/>
      <c r="Y264" s="462"/>
      <c r="Z264" s="474"/>
      <c r="AA264" s="462"/>
      <c r="AB264" s="643"/>
      <c r="AC264" s="488"/>
      <c r="AD264" s="488"/>
      <c r="AE264" s="712"/>
      <c r="AF264" s="453"/>
      <c r="AG264" s="453"/>
      <c r="AH264" s="453"/>
      <c r="AI264" s="480"/>
      <c r="AJ264" s="1114"/>
      <c r="AK264" s="950"/>
      <c r="AL264" s="950"/>
      <c r="AM264" s="462"/>
      <c r="AN264" s="480"/>
    </row>
    <row r="265" spans="1:40" ht="16" thickBot="1">
      <c r="A265" s="316"/>
      <c r="B265" s="936"/>
      <c r="C265" s="462"/>
      <c r="D265" s="451"/>
      <c r="E265" s="834"/>
      <c r="F265" s="451"/>
      <c r="G265" s="834"/>
      <c r="H265" s="601"/>
      <c r="I265" s="823" t="s">
        <v>68</v>
      </c>
      <c r="J265" s="495"/>
      <c r="K265" s="498"/>
      <c r="L265" s="453"/>
      <c r="M265" s="821"/>
      <c r="N265" s="834"/>
      <c r="O265" s="462"/>
      <c r="P265" s="474"/>
      <c r="Q265" s="474"/>
      <c r="R265" s="474"/>
      <c r="S265" s="546"/>
      <c r="T265" s="546"/>
      <c r="U265" s="546"/>
      <c r="V265" s="546"/>
      <c r="W265" s="546"/>
      <c r="X265" s="474"/>
      <c r="Y265" s="462"/>
      <c r="Z265" s="474"/>
      <c r="AA265" s="462"/>
      <c r="AB265" s="643"/>
      <c r="AC265" s="488"/>
      <c r="AD265" s="488"/>
      <c r="AE265" s="712"/>
      <c r="AF265" s="453"/>
      <c r="AG265" s="453"/>
      <c r="AH265" s="453"/>
      <c r="AI265" s="480"/>
      <c r="AJ265" s="1114"/>
      <c r="AK265" s="950"/>
      <c r="AL265" s="950"/>
      <c r="AM265" s="462"/>
      <c r="AN265" s="480"/>
    </row>
    <row r="266" spans="1:40">
      <c r="A266" s="316"/>
      <c r="B266" s="936"/>
      <c r="C266" s="462"/>
      <c r="D266" s="451"/>
      <c r="E266" s="834"/>
      <c r="F266" s="451"/>
      <c r="G266" s="834"/>
      <c r="H266" s="622" t="s">
        <v>221</v>
      </c>
      <c r="I266" s="945" t="s">
        <v>586</v>
      </c>
      <c r="J266" s="495"/>
      <c r="K266" s="498"/>
      <c r="L266" s="453"/>
      <c r="M266" s="821"/>
      <c r="N266" s="834"/>
      <c r="O266" s="462"/>
      <c r="P266" s="474"/>
      <c r="Q266" s="474"/>
      <c r="R266" s="474"/>
      <c r="S266" s="546"/>
      <c r="T266" s="546"/>
      <c r="U266" s="546"/>
      <c r="V266" s="546"/>
      <c r="W266" s="546"/>
      <c r="X266" s="474"/>
      <c r="Y266" s="462"/>
      <c r="Z266" s="474"/>
      <c r="AA266" s="462"/>
      <c r="AB266" s="643"/>
      <c r="AC266" s="488"/>
      <c r="AD266" s="488"/>
      <c r="AE266" s="712"/>
      <c r="AF266" s="453"/>
      <c r="AG266" s="453"/>
      <c r="AH266" s="453"/>
      <c r="AI266" s="480"/>
      <c r="AJ266" s="1114"/>
      <c r="AK266" s="950"/>
      <c r="AL266" s="950"/>
      <c r="AM266" s="462"/>
      <c r="AN266" s="480"/>
    </row>
    <row r="267" spans="1:40" ht="16" thickBot="1">
      <c r="A267" s="317"/>
      <c r="B267" s="937"/>
      <c r="C267" s="823"/>
      <c r="D267" s="989"/>
      <c r="E267" s="944"/>
      <c r="F267" s="989"/>
      <c r="G267" s="944"/>
      <c r="H267" s="623"/>
      <c r="I267" s="823" t="s">
        <v>68</v>
      </c>
      <c r="J267" s="603"/>
      <c r="K267" s="605"/>
      <c r="L267" s="453"/>
      <c r="M267" s="821"/>
      <c r="N267" s="944"/>
      <c r="O267" s="823"/>
      <c r="P267" s="981"/>
      <c r="Q267" s="981"/>
      <c r="R267" s="981"/>
      <c r="S267" s="589"/>
      <c r="T267" s="589"/>
      <c r="U267" s="589"/>
      <c r="V267" s="589"/>
      <c r="W267" s="589"/>
      <c r="X267" s="981"/>
      <c r="Y267" s="823"/>
      <c r="Z267" s="981"/>
      <c r="AA267" s="823"/>
      <c r="AB267" s="644"/>
      <c r="AC267" s="488"/>
      <c r="AD267" s="488"/>
      <c r="AE267" s="713"/>
      <c r="AF267" s="500"/>
      <c r="AG267" s="500"/>
      <c r="AH267" s="453"/>
      <c r="AI267" s="979"/>
      <c r="AJ267" s="1115"/>
      <c r="AK267" s="1116"/>
      <c r="AL267" s="1116"/>
      <c r="AM267" s="823"/>
      <c r="AN267" s="979"/>
    </row>
    <row r="268" spans="1:40" ht="15.75" customHeight="1" thickBot="1">
      <c r="A268" s="315">
        <v>9</v>
      </c>
      <c r="B268" s="452" t="s">
        <v>568</v>
      </c>
      <c r="C268" s="452" t="s">
        <v>858</v>
      </c>
      <c r="D268" s="967" t="s">
        <v>32</v>
      </c>
      <c r="E268" s="1049" t="s">
        <v>863</v>
      </c>
      <c r="F268" s="304" t="s">
        <v>367</v>
      </c>
      <c r="G268" s="943" t="s">
        <v>100</v>
      </c>
      <c r="H268" s="84" t="s">
        <v>252</v>
      </c>
      <c r="I268" s="273" t="s">
        <v>68</v>
      </c>
      <c r="J268" s="602">
        <v>11</v>
      </c>
      <c r="K268" s="604" t="str">
        <f>+IF(AND(J268&lt;6,J268&gt;0),"Moderado",IF(AND(J268&lt;12,J268&gt;5),"Mayor",IF(AND(J268&lt;20,J268&gt;11),"Catastrófico","Responda las Preguntas de Impacto")))</f>
        <v>Mayor</v>
      </c>
      <c r="L268" s="452"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Alto</v>
      </c>
      <c r="M268" s="940"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Evitar el Riesgo, Reducir el Riesgo, Compartir el Riesgo</v>
      </c>
      <c r="N268" s="327" t="s">
        <v>859</v>
      </c>
      <c r="O268" s="956" t="s">
        <v>65</v>
      </c>
      <c r="P268" s="101" t="s">
        <v>237</v>
      </c>
      <c r="Q268" s="267" t="s">
        <v>76</v>
      </c>
      <c r="R268" s="267">
        <f>+IFERROR(VLOOKUP(Q268,[16]DATOS!$E$2:$F$17,2,FALSE),"")</f>
        <v>15</v>
      </c>
      <c r="S268" s="646">
        <f>SUM(R268:R275)</f>
        <v>100</v>
      </c>
      <c r="T268" s="310" t="str">
        <f>+IF(AND(S268&lt;=100,S268&gt;=96),"Fuerte",IF(AND(S268&lt;=95,S268&gt;=86),"Moderado",IF(AND(S268&lt;=85,J268&gt;=0),"Débil"," ")))</f>
        <v>Fuerte</v>
      </c>
      <c r="U268" s="310" t="s">
        <v>90</v>
      </c>
      <c r="V268" s="310"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10">
        <f>IF(V268="Fuerte",100,IF(V268="Moderado",50,IF(V268="Débil",0)))</f>
        <v>100</v>
      </c>
      <c r="X268" s="473">
        <f>AVERAGE(W268:W293)</f>
        <v>100</v>
      </c>
      <c r="Y268" s="590" t="s">
        <v>365</v>
      </c>
      <c r="Z268" s="588" t="s">
        <v>598</v>
      </c>
      <c r="AA268" s="726" t="s">
        <v>861</v>
      </c>
      <c r="AB268" s="710" t="str">
        <f>+IF(X268=100,"Fuerte",IF(AND(X268&lt;=99,X268&gt;=50),"Moderado",IF(X268&lt;50,"Débil"," ")))</f>
        <v>Fuerte</v>
      </c>
      <c r="AC268" s="488" t="s">
        <v>95</v>
      </c>
      <c r="AD268" s="488" t="s">
        <v>95</v>
      </c>
      <c r="AE268" s="711"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52"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52" t="str">
        <f>K268</f>
        <v>Mayor</v>
      </c>
      <c r="AH268" s="452"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Alto</v>
      </c>
      <c r="AI268" s="948"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Evitar el Riesgo, Reducir el Riesgo, Compartir el Riesgo</v>
      </c>
      <c r="AJ268" s="443" t="s">
        <v>815</v>
      </c>
      <c r="AK268" s="949">
        <v>43831</v>
      </c>
      <c r="AL268" s="952">
        <v>44196</v>
      </c>
      <c r="AM268" s="655" t="s">
        <v>362</v>
      </c>
      <c r="AN268" s="775" t="s">
        <v>862</v>
      </c>
    </row>
    <row r="269" spans="1:40" ht="17" thickBot="1">
      <c r="A269" s="316"/>
      <c r="B269" s="453"/>
      <c r="C269" s="453"/>
      <c r="D269" s="451"/>
      <c r="E269" s="1050"/>
      <c r="F269" s="305"/>
      <c r="G269" s="834"/>
      <c r="H269" s="79" t="s">
        <v>245</v>
      </c>
      <c r="I269" s="273" t="s">
        <v>68</v>
      </c>
      <c r="J269" s="495"/>
      <c r="K269" s="498"/>
      <c r="L269" s="453"/>
      <c r="M269" s="941"/>
      <c r="N269" s="328"/>
      <c r="O269" s="447"/>
      <c r="P269" s="101" t="s">
        <v>235</v>
      </c>
      <c r="Q269" s="267" t="s">
        <v>78</v>
      </c>
      <c r="R269" s="267">
        <f>+IFERROR(VLOOKUP(Q269,[16]DATOS!$E$2:$F$17,2,FALSE),"")</f>
        <v>15</v>
      </c>
      <c r="S269" s="647"/>
      <c r="T269" s="310"/>
      <c r="U269" s="310"/>
      <c r="V269" s="310"/>
      <c r="W269" s="310"/>
      <c r="X269" s="474"/>
      <c r="Y269" s="453"/>
      <c r="Z269" s="546"/>
      <c r="AA269" s="505"/>
      <c r="AB269" s="643"/>
      <c r="AC269" s="488"/>
      <c r="AD269" s="488"/>
      <c r="AE269" s="712"/>
      <c r="AF269" s="453"/>
      <c r="AG269" s="453"/>
      <c r="AH269" s="453"/>
      <c r="AI269" s="821"/>
      <c r="AJ269" s="443"/>
      <c r="AK269" s="950"/>
      <c r="AL269" s="950"/>
      <c r="AM269" s="596"/>
      <c r="AN269" s="558"/>
    </row>
    <row r="270" spans="1:40" ht="17" thickBot="1">
      <c r="A270" s="316"/>
      <c r="B270" s="453"/>
      <c r="C270" s="453"/>
      <c r="D270" s="451"/>
      <c r="E270" s="1050"/>
      <c r="F270" s="305"/>
      <c r="G270" s="834"/>
      <c r="H270" s="79" t="s">
        <v>244</v>
      </c>
      <c r="I270" s="273" t="s">
        <v>586</v>
      </c>
      <c r="J270" s="495"/>
      <c r="K270" s="498"/>
      <c r="L270" s="453"/>
      <c r="M270" s="941"/>
      <c r="N270" s="328"/>
      <c r="O270" s="447"/>
      <c r="P270" s="101" t="s">
        <v>233</v>
      </c>
      <c r="Q270" s="267" t="s">
        <v>80</v>
      </c>
      <c r="R270" s="267">
        <f>+IFERROR(VLOOKUP(Q270,[16]DATOS!$E$2:$F$17,2,FALSE),"")</f>
        <v>15</v>
      </c>
      <c r="S270" s="647"/>
      <c r="T270" s="310"/>
      <c r="U270" s="310"/>
      <c r="V270" s="310"/>
      <c r="W270" s="310"/>
      <c r="X270" s="474"/>
      <c r="Y270" s="453"/>
      <c r="Z270" s="546"/>
      <c r="AA270" s="505"/>
      <c r="AB270" s="643"/>
      <c r="AC270" s="488"/>
      <c r="AD270" s="488"/>
      <c r="AE270" s="712"/>
      <c r="AF270" s="453"/>
      <c r="AG270" s="453"/>
      <c r="AH270" s="453"/>
      <c r="AI270" s="821"/>
      <c r="AJ270" s="443"/>
      <c r="AK270" s="950"/>
      <c r="AL270" s="950"/>
      <c r="AM270" s="596"/>
      <c r="AN270" s="558"/>
    </row>
    <row r="271" spans="1:40" ht="27.75" customHeight="1" thickBot="1">
      <c r="A271" s="316"/>
      <c r="B271" s="453"/>
      <c r="C271" s="453"/>
      <c r="D271" s="451"/>
      <c r="E271" s="1050"/>
      <c r="F271" s="305"/>
      <c r="G271" s="834"/>
      <c r="H271" s="79" t="s">
        <v>243</v>
      </c>
      <c r="I271" s="273" t="s">
        <v>586</v>
      </c>
      <c r="J271" s="495"/>
      <c r="K271" s="498"/>
      <c r="L271" s="453"/>
      <c r="M271" s="941"/>
      <c r="N271" s="328"/>
      <c r="O271" s="447"/>
      <c r="P271" s="101" t="s">
        <v>231</v>
      </c>
      <c r="Q271" s="267" t="s">
        <v>82</v>
      </c>
      <c r="R271" s="267">
        <f>+IFERROR(VLOOKUP(Q271,[16]DATOS!$E$2:$F$17,2,FALSE),"")</f>
        <v>15</v>
      </c>
      <c r="S271" s="647"/>
      <c r="T271" s="310"/>
      <c r="U271" s="310"/>
      <c r="V271" s="310"/>
      <c r="W271" s="310"/>
      <c r="X271" s="474"/>
      <c r="Y271" s="453"/>
      <c r="Z271" s="546"/>
      <c r="AA271" s="505"/>
      <c r="AB271" s="643"/>
      <c r="AC271" s="488"/>
      <c r="AD271" s="488"/>
      <c r="AE271" s="712"/>
      <c r="AF271" s="453"/>
      <c r="AG271" s="453"/>
      <c r="AH271" s="453"/>
      <c r="AI271" s="821"/>
      <c r="AJ271" s="443"/>
      <c r="AK271" s="950"/>
      <c r="AL271" s="950"/>
      <c r="AM271" s="596"/>
      <c r="AN271" s="558"/>
    </row>
    <row r="272" spans="1:40" ht="17" thickBot="1">
      <c r="A272" s="316"/>
      <c r="B272" s="453"/>
      <c r="C272" s="453"/>
      <c r="D272" s="451"/>
      <c r="E272" s="1050"/>
      <c r="F272" s="305"/>
      <c r="G272" s="834"/>
      <c r="H272" s="79" t="s">
        <v>242</v>
      </c>
      <c r="I272" s="273" t="s">
        <v>68</v>
      </c>
      <c r="J272" s="495"/>
      <c r="K272" s="498"/>
      <c r="L272" s="453"/>
      <c r="M272" s="941"/>
      <c r="N272" s="328"/>
      <c r="O272" s="447"/>
      <c r="P272" s="101" t="s">
        <v>229</v>
      </c>
      <c r="Q272" s="267" t="s">
        <v>85</v>
      </c>
      <c r="R272" s="267">
        <f>+IFERROR(VLOOKUP(Q272,[16]DATOS!$E$2:$F$17,2,FALSE),"")</f>
        <v>15</v>
      </c>
      <c r="S272" s="647"/>
      <c r="T272" s="310"/>
      <c r="U272" s="310"/>
      <c r="V272" s="310"/>
      <c r="W272" s="310"/>
      <c r="X272" s="474"/>
      <c r="Y272" s="453"/>
      <c r="Z272" s="546"/>
      <c r="AA272" s="505"/>
      <c r="AB272" s="643"/>
      <c r="AC272" s="488"/>
      <c r="AD272" s="488"/>
      <c r="AE272" s="712"/>
      <c r="AF272" s="453"/>
      <c r="AG272" s="453"/>
      <c r="AH272" s="453"/>
      <c r="AI272" s="821"/>
      <c r="AJ272" s="443"/>
      <c r="AK272" s="950"/>
      <c r="AL272" s="950"/>
      <c r="AM272" s="596"/>
      <c r="AN272" s="558"/>
    </row>
    <row r="273" spans="1:40" ht="17" thickBot="1">
      <c r="A273" s="316"/>
      <c r="B273" s="453"/>
      <c r="C273" s="453"/>
      <c r="D273" s="451"/>
      <c r="E273" s="1050"/>
      <c r="F273" s="305"/>
      <c r="G273" s="834"/>
      <c r="H273" s="79" t="s">
        <v>241</v>
      </c>
      <c r="I273" s="273" t="s">
        <v>586</v>
      </c>
      <c r="J273" s="495"/>
      <c r="K273" s="498"/>
      <c r="L273" s="453"/>
      <c r="M273" s="941"/>
      <c r="N273" s="328"/>
      <c r="O273" s="447"/>
      <c r="P273" s="270" t="s">
        <v>228</v>
      </c>
      <c r="Q273" s="267" t="s">
        <v>98</v>
      </c>
      <c r="R273" s="267">
        <f>+IFERROR(VLOOKUP(Q273,[16]DATOS!$E$2:$F$17,2,FALSE),"")</f>
        <v>15</v>
      </c>
      <c r="S273" s="647"/>
      <c r="T273" s="310"/>
      <c r="U273" s="310"/>
      <c r="V273" s="310"/>
      <c r="W273" s="310"/>
      <c r="X273" s="474"/>
      <c r="Y273" s="453"/>
      <c r="Z273" s="546"/>
      <c r="AA273" s="505"/>
      <c r="AB273" s="643"/>
      <c r="AC273" s="488"/>
      <c r="AD273" s="488"/>
      <c r="AE273" s="712"/>
      <c r="AF273" s="453"/>
      <c r="AG273" s="453"/>
      <c r="AH273" s="453"/>
      <c r="AI273" s="821"/>
      <c r="AJ273" s="443"/>
      <c r="AK273" s="950"/>
      <c r="AL273" s="950"/>
      <c r="AM273" s="596"/>
      <c r="AN273" s="558"/>
    </row>
    <row r="274" spans="1:40" ht="17" thickBot="1">
      <c r="A274" s="316"/>
      <c r="B274" s="453"/>
      <c r="C274" s="453"/>
      <c r="D274" s="451"/>
      <c r="E274" s="1050"/>
      <c r="F274" s="305"/>
      <c r="G274" s="834"/>
      <c r="H274" s="79" t="s">
        <v>240</v>
      </c>
      <c r="I274" s="273" t="s">
        <v>68</v>
      </c>
      <c r="J274" s="495"/>
      <c r="K274" s="498"/>
      <c r="L274" s="453"/>
      <c r="M274" s="941"/>
      <c r="N274" s="328"/>
      <c r="O274" s="447"/>
      <c r="P274" s="101" t="s">
        <v>226</v>
      </c>
      <c r="Q274" s="101" t="s">
        <v>87</v>
      </c>
      <c r="R274" s="101">
        <f>+IFERROR(VLOOKUP(Q274,[16]DATOS!$E$2:$F$17,2,FALSE),"")</f>
        <v>10</v>
      </c>
      <c r="S274" s="647"/>
      <c r="T274" s="310"/>
      <c r="U274" s="310"/>
      <c r="V274" s="310"/>
      <c r="W274" s="310"/>
      <c r="X274" s="474"/>
      <c r="Y274" s="453"/>
      <c r="Z274" s="546"/>
      <c r="AA274" s="505"/>
      <c r="AB274" s="643"/>
      <c r="AC274" s="488"/>
      <c r="AD274" s="488"/>
      <c r="AE274" s="712"/>
      <c r="AF274" s="453"/>
      <c r="AG274" s="453"/>
      <c r="AH274" s="453"/>
      <c r="AI274" s="821"/>
      <c r="AJ274" s="443"/>
      <c r="AK274" s="950"/>
      <c r="AL274" s="950"/>
      <c r="AM274" s="596"/>
      <c r="AN274" s="558"/>
    </row>
    <row r="275" spans="1:40" ht="54" customHeight="1" thickBot="1">
      <c r="A275" s="316"/>
      <c r="B275" s="453"/>
      <c r="C275" s="453"/>
      <c r="D275" s="451"/>
      <c r="E275" s="601"/>
      <c r="F275" s="305"/>
      <c r="G275" s="834"/>
      <c r="H275" s="79" t="s">
        <v>239</v>
      </c>
      <c r="I275" s="273" t="s">
        <v>586</v>
      </c>
      <c r="J275" s="495"/>
      <c r="K275" s="498"/>
      <c r="L275" s="453"/>
      <c r="M275" s="941"/>
      <c r="N275" s="328"/>
      <c r="O275" s="447"/>
      <c r="P275" s="269"/>
      <c r="Q275" s="269"/>
      <c r="R275" s="269"/>
      <c r="S275" s="648"/>
      <c r="T275" s="310"/>
      <c r="U275" s="310"/>
      <c r="V275" s="310"/>
      <c r="W275" s="310"/>
      <c r="X275" s="474"/>
      <c r="Y275" s="454"/>
      <c r="Z275" s="547"/>
      <c r="AA275" s="774"/>
      <c r="AB275" s="643"/>
      <c r="AC275" s="488"/>
      <c r="AD275" s="488"/>
      <c r="AE275" s="712"/>
      <c r="AF275" s="453"/>
      <c r="AG275" s="453"/>
      <c r="AH275" s="453"/>
      <c r="AI275" s="821"/>
      <c r="AJ275" s="443"/>
      <c r="AK275" s="951"/>
      <c r="AL275" s="951"/>
      <c r="AM275" s="597"/>
      <c r="AN275" s="558"/>
    </row>
    <row r="276" spans="1:40" ht="15.75" customHeight="1" thickBot="1">
      <c r="A276" s="316"/>
      <c r="B276" s="453"/>
      <c r="C276" s="453"/>
      <c r="D276" s="451"/>
      <c r="E276" s="1049" t="s">
        <v>864</v>
      </c>
      <c r="F276" s="305"/>
      <c r="G276" s="834"/>
      <c r="H276" s="79" t="s">
        <v>238</v>
      </c>
      <c r="I276" s="273" t="s">
        <v>68</v>
      </c>
      <c r="J276" s="495"/>
      <c r="K276" s="498"/>
      <c r="L276" s="453"/>
      <c r="M276" s="941"/>
      <c r="N276" s="328" t="s">
        <v>860</v>
      </c>
      <c r="O276" s="945" t="s">
        <v>65</v>
      </c>
      <c r="P276" s="267" t="s">
        <v>237</v>
      </c>
      <c r="Q276" s="267" t="s">
        <v>76</v>
      </c>
      <c r="R276" s="267">
        <f>+IFERROR(VLOOKUP(Q276,[16]DATOS!$E$2:$F$17,2,FALSE),"")</f>
        <v>15</v>
      </c>
      <c r="S276" s="588">
        <f>SUM(R276:R285)</f>
        <v>100</v>
      </c>
      <c r="T276" s="588" t="str">
        <f>+IF(AND(S276&lt;=100,S276&gt;=96),"Fuerte",IF(AND(S276&lt;=95,S276&gt;=86),"Moderado",IF(AND(S276&lt;=85,J276&gt;=0),"Débil"," ")))</f>
        <v>Fuerte</v>
      </c>
      <c r="U276" s="588" t="s">
        <v>90</v>
      </c>
      <c r="V276" s="588"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588">
        <f>IF(V276="Fuerte",100,IF(V276="Moderado",50,IF(V276="Débil",0)))</f>
        <v>100</v>
      </c>
      <c r="X276" s="474"/>
      <c r="Y276" s="590" t="s">
        <v>358</v>
      </c>
      <c r="Z276" s="645" t="s">
        <v>622</v>
      </c>
      <c r="AA276" s="590" t="s">
        <v>814</v>
      </c>
      <c r="AB276" s="643"/>
      <c r="AC276" s="488"/>
      <c r="AD276" s="488"/>
      <c r="AE276" s="712"/>
      <c r="AF276" s="453"/>
      <c r="AG276" s="453"/>
      <c r="AH276" s="453"/>
      <c r="AI276" s="821"/>
      <c r="AJ276" s="443" t="s">
        <v>813</v>
      </c>
      <c r="AK276" s="487">
        <v>43831</v>
      </c>
      <c r="AL276" s="487">
        <v>44196</v>
      </c>
      <c r="AM276" s="308" t="s">
        <v>356</v>
      </c>
      <c r="AN276" s="558"/>
    </row>
    <row r="277" spans="1:40" ht="17" thickBot="1">
      <c r="A277" s="316"/>
      <c r="B277" s="453"/>
      <c r="C277" s="453"/>
      <c r="D277" s="451"/>
      <c r="E277" s="1050"/>
      <c r="F277" s="305"/>
      <c r="G277" s="834"/>
      <c r="H277" s="79" t="s">
        <v>236</v>
      </c>
      <c r="I277" s="273" t="s">
        <v>68</v>
      </c>
      <c r="J277" s="495"/>
      <c r="K277" s="498"/>
      <c r="L277" s="453"/>
      <c r="M277" s="941"/>
      <c r="N277" s="328"/>
      <c r="O277" s="462"/>
      <c r="P277" s="268" t="s">
        <v>235</v>
      </c>
      <c r="Q277" s="267" t="s">
        <v>78</v>
      </c>
      <c r="R277" s="267">
        <f>+IFERROR(VLOOKUP(Q277,[16]DATOS!$E$2:$F$17,2,FALSE),"")</f>
        <v>15</v>
      </c>
      <c r="S277" s="546"/>
      <c r="T277" s="546"/>
      <c r="U277" s="546"/>
      <c r="V277" s="546"/>
      <c r="W277" s="546"/>
      <c r="X277" s="474"/>
      <c r="Y277" s="453"/>
      <c r="Z277" s="546"/>
      <c r="AA277" s="453"/>
      <c r="AB277" s="643"/>
      <c r="AC277" s="488"/>
      <c r="AD277" s="488"/>
      <c r="AE277" s="712"/>
      <c r="AF277" s="453"/>
      <c r="AG277" s="453"/>
      <c r="AH277" s="453"/>
      <c r="AI277" s="821"/>
      <c r="AJ277" s="443"/>
      <c r="AK277" s="487"/>
      <c r="AL277" s="487"/>
      <c r="AM277" s="308"/>
      <c r="AN277" s="558"/>
    </row>
    <row r="278" spans="1:40" ht="17" thickBot="1">
      <c r="A278" s="316"/>
      <c r="B278" s="453"/>
      <c r="C278" s="453"/>
      <c r="D278" s="451"/>
      <c r="E278" s="1050"/>
      <c r="F278" s="305"/>
      <c r="G278" s="834"/>
      <c r="H278" s="79" t="s">
        <v>234</v>
      </c>
      <c r="I278" s="273" t="s">
        <v>68</v>
      </c>
      <c r="J278" s="495"/>
      <c r="K278" s="498"/>
      <c r="L278" s="453"/>
      <c r="M278" s="941"/>
      <c r="N278" s="328"/>
      <c r="O278" s="462"/>
      <c r="P278" s="268" t="s">
        <v>233</v>
      </c>
      <c r="Q278" s="267" t="s">
        <v>80</v>
      </c>
      <c r="R278" s="267">
        <f>+IFERROR(VLOOKUP(Q278,[16]DATOS!$E$2:$F$17,2,FALSE),"")</f>
        <v>15</v>
      </c>
      <c r="S278" s="546"/>
      <c r="T278" s="546"/>
      <c r="U278" s="546"/>
      <c r="V278" s="546"/>
      <c r="W278" s="546"/>
      <c r="X278" s="474"/>
      <c r="Y278" s="453"/>
      <c r="Z278" s="546"/>
      <c r="AA278" s="453"/>
      <c r="AB278" s="643"/>
      <c r="AC278" s="488"/>
      <c r="AD278" s="488"/>
      <c r="AE278" s="712"/>
      <c r="AF278" s="453"/>
      <c r="AG278" s="453"/>
      <c r="AH278" s="453"/>
      <c r="AI278" s="821"/>
      <c r="AJ278" s="443"/>
      <c r="AK278" s="487"/>
      <c r="AL278" s="487"/>
      <c r="AM278" s="308"/>
      <c r="AN278" s="558"/>
    </row>
    <row r="279" spans="1:40" ht="17" thickBot="1">
      <c r="A279" s="316"/>
      <c r="B279" s="453"/>
      <c r="C279" s="453"/>
      <c r="D279" s="451"/>
      <c r="E279" s="1050"/>
      <c r="F279" s="305"/>
      <c r="G279" s="834"/>
      <c r="H279" s="79" t="s">
        <v>232</v>
      </c>
      <c r="I279" s="273" t="s">
        <v>68</v>
      </c>
      <c r="J279" s="495"/>
      <c r="K279" s="498"/>
      <c r="L279" s="453"/>
      <c r="M279" s="941"/>
      <c r="N279" s="328"/>
      <c r="O279" s="462"/>
      <c r="P279" s="268" t="s">
        <v>231</v>
      </c>
      <c r="Q279" s="267" t="s">
        <v>82</v>
      </c>
      <c r="R279" s="267">
        <f>+IFERROR(VLOOKUP(Q279,[16]DATOS!$E$2:$F$17,2,FALSE),"")</f>
        <v>15</v>
      </c>
      <c r="S279" s="546"/>
      <c r="T279" s="546"/>
      <c r="U279" s="546"/>
      <c r="V279" s="546"/>
      <c r="W279" s="546"/>
      <c r="X279" s="474"/>
      <c r="Y279" s="453"/>
      <c r="Z279" s="546"/>
      <c r="AA279" s="453"/>
      <c r="AB279" s="643"/>
      <c r="AC279" s="488"/>
      <c r="AD279" s="488"/>
      <c r="AE279" s="712"/>
      <c r="AF279" s="453"/>
      <c r="AG279" s="453"/>
      <c r="AH279" s="453"/>
      <c r="AI279" s="821"/>
      <c r="AJ279" s="443"/>
      <c r="AK279" s="487"/>
      <c r="AL279" s="487"/>
      <c r="AM279" s="308"/>
      <c r="AN279" s="558"/>
    </row>
    <row r="280" spans="1:40" ht="16" thickBot="1">
      <c r="A280" s="316"/>
      <c r="B280" s="453"/>
      <c r="C280" s="453"/>
      <c r="D280" s="451"/>
      <c r="E280" s="1050"/>
      <c r="F280" s="305"/>
      <c r="G280" s="834"/>
      <c r="H280" s="466" t="s">
        <v>230</v>
      </c>
      <c r="I280" s="945" t="s">
        <v>586</v>
      </c>
      <c r="J280" s="495"/>
      <c r="K280" s="498"/>
      <c r="L280" s="453"/>
      <c r="M280" s="941"/>
      <c r="N280" s="328"/>
      <c r="O280" s="462"/>
      <c r="P280" s="268" t="s">
        <v>229</v>
      </c>
      <c r="Q280" s="267" t="s">
        <v>85</v>
      </c>
      <c r="R280" s="267">
        <f>+IFERROR(VLOOKUP(Q280,[16]DATOS!$E$2:$F$17,2,FALSE),"")</f>
        <v>15</v>
      </c>
      <c r="S280" s="546"/>
      <c r="T280" s="546"/>
      <c r="U280" s="546"/>
      <c r="V280" s="546"/>
      <c r="W280" s="546"/>
      <c r="X280" s="474"/>
      <c r="Y280" s="453"/>
      <c r="Z280" s="546"/>
      <c r="AA280" s="453"/>
      <c r="AB280" s="643"/>
      <c r="AC280" s="488"/>
      <c r="AD280" s="488"/>
      <c r="AE280" s="712"/>
      <c r="AF280" s="453"/>
      <c r="AG280" s="453"/>
      <c r="AH280" s="453"/>
      <c r="AI280" s="821"/>
      <c r="AJ280" s="443"/>
      <c r="AK280" s="487"/>
      <c r="AL280" s="487"/>
      <c r="AM280" s="308"/>
      <c r="AN280" s="558"/>
    </row>
    <row r="281" spans="1:40" ht="16" thickBot="1">
      <c r="A281" s="316"/>
      <c r="B281" s="453"/>
      <c r="C281" s="453"/>
      <c r="D281" s="451"/>
      <c r="E281" s="1050"/>
      <c r="F281" s="305"/>
      <c r="G281" s="834"/>
      <c r="H281" s="466"/>
      <c r="I281" s="823"/>
      <c r="J281" s="495"/>
      <c r="K281" s="498"/>
      <c r="L281" s="453"/>
      <c r="M281" s="941"/>
      <c r="N281" s="328"/>
      <c r="O281" s="462"/>
      <c r="P281" s="268" t="s">
        <v>228</v>
      </c>
      <c r="Q281" s="267" t="s">
        <v>98</v>
      </c>
      <c r="R281" s="267">
        <f>+IFERROR(VLOOKUP(Q281,[16]DATOS!$E$2:$F$17,2,FALSE),"")</f>
        <v>15</v>
      </c>
      <c r="S281" s="546"/>
      <c r="T281" s="546"/>
      <c r="U281" s="546"/>
      <c r="V281" s="546"/>
      <c r="W281" s="546"/>
      <c r="X281" s="474"/>
      <c r="Y281" s="453"/>
      <c r="Z281" s="546"/>
      <c r="AA281" s="453"/>
      <c r="AB281" s="643"/>
      <c r="AC281" s="488"/>
      <c r="AD281" s="488"/>
      <c r="AE281" s="712"/>
      <c r="AF281" s="453"/>
      <c r="AG281" s="453"/>
      <c r="AH281" s="453"/>
      <c r="AI281" s="821"/>
      <c r="AJ281" s="443"/>
      <c r="AK281" s="487"/>
      <c r="AL281" s="487"/>
      <c r="AM281" s="308"/>
      <c r="AN281" s="558"/>
    </row>
    <row r="282" spans="1:40">
      <c r="A282" s="316"/>
      <c r="B282" s="453"/>
      <c r="C282" s="453"/>
      <c r="D282" s="451"/>
      <c r="E282" s="1050"/>
      <c r="F282" s="305"/>
      <c r="G282" s="834"/>
      <c r="H282" s="600" t="s">
        <v>227</v>
      </c>
      <c r="I282" s="945" t="s">
        <v>68</v>
      </c>
      <c r="J282" s="495"/>
      <c r="K282" s="498"/>
      <c r="L282" s="453"/>
      <c r="M282" s="941"/>
      <c r="N282" s="328"/>
      <c r="O282" s="462"/>
      <c r="P282" s="268" t="s">
        <v>226</v>
      </c>
      <c r="Q282" s="101" t="s">
        <v>87</v>
      </c>
      <c r="R282" s="267">
        <f>+IFERROR(VLOOKUP(Q282,[16]DATOS!$E$2:$F$17,2,FALSE),"")</f>
        <v>10</v>
      </c>
      <c r="S282" s="546"/>
      <c r="T282" s="546"/>
      <c r="U282" s="546"/>
      <c r="V282" s="546"/>
      <c r="W282" s="546"/>
      <c r="X282" s="474"/>
      <c r="Y282" s="453"/>
      <c r="Z282" s="546"/>
      <c r="AA282" s="453"/>
      <c r="AB282" s="643"/>
      <c r="AC282" s="488"/>
      <c r="AD282" s="488"/>
      <c r="AE282" s="712"/>
      <c r="AF282" s="453"/>
      <c r="AG282" s="453"/>
      <c r="AH282" s="453"/>
      <c r="AI282" s="821"/>
      <c r="AJ282" s="443"/>
      <c r="AK282" s="487"/>
      <c r="AL282" s="487"/>
      <c r="AM282" s="308"/>
      <c r="AN282" s="558"/>
    </row>
    <row r="283" spans="1:40" ht="15" customHeight="1" thickBot="1">
      <c r="A283" s="316"/>
      <c r="B283" s="453"/>
      <c r="C283" s="453"/>
      <c r="D283" s="451"/>
      <c r="E283" s="1050"/>
      <c r="F283" s="305"/>
      <c r="G283" s="834"/>
      <c r="H283" s="601"/>
      <c r="I283" s="823" t="s">
        <v>68</v>
      </c>
      <c r="J283" s="495"/>
      <c r="K283" s="498"/>
      <c r="L283" s="453"/>
      <c r="M283" s="941"/>
      <c r="N283" s="834"/>
      <c r="O283" s="462"/>
      <c r="P283" s="473"/>
      <c r="Q283" s="473"/>
      <c r="R283" s="473"/>
      <c r="S283" s="546"/>
      <c r="T283" s="546"/>
      <c r="U283" s="546"/>
      <c r="V283" s="546"/>
      <c r="W283" s="546"/>
      <c r="X283" s="474"/>
      <c r="Y283" s="453"/>
      <c r="Z283" s="546"/>
      <c r="AA283" s="453"/>
      <c r="AB283" s="643"/>
      <c r="AC283" s="488"/>
      <c r="AD283" s="488"/>
      <c r="AE283" s="712"/>
      <c r="AF283" s="453"/>
      <c r="AG283" s="453"/>
      <c r="AH283" s="453"/>
      <c r="AI283" s="480"/>
      <c r="AJ283" s="619" t="s">
        <v>526</v>
      </c>
      <c r="AK283" s="461" t="s">
        <v>297</v>
      </c>
      <c r="AL283" s="461" t="s">
        <v>257</v>
      </c>
      <c r="AM283" s="590" t="s">
        <v>256</v>
      </c>
      <c r="AN283" s="558"/>
    </row>
    <row r="284" spans="1:40">
      <c r="A284" s="316"/>
      <c r="B284" s="453"/>
      <c r="C284" s="453"/>
      <c r="D284" s="451"/>
      <c r="E284" s="1050"/>
      <c r="F284" s="305"/>
      <c r="G284" s="834"/>
      <c r="H284" s="466" t="s">
        <v>225</v>
      </c>
      <c r="I284" s="945" t="s">
        <v>68</v>
      </c>
      <c r="J284" s="495"/>
      <c r="K284" s="498"/>
      <c r="L284" s="453"/>
      <c r="M284" s="941"/>
      <c r="N284" s="834"/>
      <c r="O284" s="462"/>
      <c r="P284" s="474"/>
      <c r="Q284" s="474"/>
      <c r="R284" s="474"/>
      <c r="S284" s="546"/>
      <c r="T284" s="546"/>
      <c r="U284" s="546"/>
      <c r="V284" s="546"/>
      <c r="W284" s="546"/>
      <c r="X284" s="474"/>
      <c r="Y284" s="453"/>
      <c r="Z284" s="546"/>
      <c r="AA284" s="453"/>
      <c r="AB284" s="643"/>
      <c r="AC284" s="488"/>
      <c r="AD284" s="488"/>
      <c r="AE284" s="712"/>
      <c r="AF284" s="453"/>
      <c r="AG284" s="453"/>
      <c r="AH284" s="453"/>
      <c r="AI284" s="480"/>
      <c r="AJ284" s="620"/>
      <c r="AK284" s="462"/>
      <c r="AL284" s="462"/>
      <c r="AM284" s="453"/>
      <c r="AN284" s="558"/>
    </row>
    <row r="285" spans="1:40" ht="16" thickBot="1">
      <c r="A285" s="316"/>
      <c r="B285" s="453"/>
      <c r="C285" s="453"/>
      <c r="D285" s="451"/>
      <c r="E285" s="1050"/>
      <c r="F285" s="305"/>
      <c r="G285" s="834"/>
      <c r="H285" s="466"/>
      <c r="I285" s="823" t="s">
        <v>68</v>
      </c>
      <c r="J285" s="495"/>
      <c r="K285" s="498"/>
      <c r="L285" s="453"/>
      <c r="M285" s="941"/>
      <c r="N285" s="834"/>
      <c r="O285" s="462"/>
      <c r="P285" s="474"/>
      <c r="Q285" s="474"/>
      <c r="R285" s="474"/>
      <c r="S285" s="546"/>
      <c r="T285" s="546"/>
      <c r="U285" s="546"/>
      <c r="V285" s="546"/>
      <c r="W285" s="546"/>
      <c r="X285" s="474"/>
      <c r="Y285" s="453"/>
      <c r="Z285" s="546"/>
      <c r="AA285" s="453"/>
      <c r="AB285" s="643"/>
      <c r="AC285" s="488"/>
      <c r="AD285" s="488"/>
      <c r="AE285" s="712"/>
      <c r="AF285" s="453"/>
      <c r="AG285" s="453"/>
      <c r="AH285" s="453"/>
      <c r="AI285" s="480"/>
      <c r="AJ285" s="620"/>
      <c r="AK285" s="462"/>
      <c r="AL285" s="462"/>
      <c r="AM285" s="453"/>
      <c r="AN285" s="558"/>
    </row>
    <row r="286" spans="1:40">
      <c r="A286" s="316"/>
      <c r="B286" s="453"/>
      <c r="C286" s="453"/>
      <c r="D286" s="451"/>
      <c r="E286" s="1050"/>
      <c r="F286" s="305"/>
      <c r="G286" s="834"/>
      <c r="H286" s="466" t="s">
        <v>224</v>
      </c>
      <c r="I286" s="945" t="s">
        <v>586</v>
      </c>
      <c r="J286" s="495"/>
      <c r="K286" s="498"/>
      <c r="L286" s="453"/>
      <c r="M286" s="941"/>
      <c r="N286" s="834"/>
      <c r="O286" s="462"/>
      <c r="P286" s="474"/>
      <c r="Q286" s="474"/>
      <c r="R286" s="474"/>
      <c r="S286" s="546"/>
      <c r="T286" s="546"/>
      <c r="U286" s="546"/>
      <c r="V286" s="546"/>
      <c r="W286" s="546"/>
      <c r="X286" s="474"/>
      <c r="Y286" s="453"/>
      <c r="Z286" s="546"/>
      <c r="AA286" s="453"/>
      <c r="AB286" s="643"/>
      <c r="AC286" s="488"/>
      <c r="AD286" s="488"/>
      <c r="AE286" s="712"/>
      <c r="AF286" s="453"/>
      <c r="AG286" s="453"/>
      <c r="AH286" s="453"/>
      <c r="AI286" s="480"/>
      <c r="AJ286" s="620"/>
      <c r="AK286" s="462"/>
      <c r="AL286" s="462"/>
      <c r="AM286" s="453"/>
      <c r="AN286" s="558"/>
    </row>
    <row r="287" spans="1:40" ht="16" thickBot="1">
      <c r="A287" s="316"/>
      <c r="B287" s="453"/>
      <c r="C287" s="453"/>
      <c r="D287" s="451"/>
      <c r="E287" s="1050"/>
      <c r="F287" s="305"/>
      <c r="G287" s="834"/>
      <c r="H287" s="466"/>
      <c r="I287" s="823"/>
      <c r="J287" s="495"/>
      <c r="K287" s="498"/>
      <c r="L287" s="453"/>
      <c r="M287" s="941"/>
      <c r="N287" s="834"/>
      <c r="O287" s="462"/>
      <c r="P287" s="474"/>
      <c r="Q287" s="474"/>
      <c r="R287" s="474"/>
      <c r="S287" s="546"/>
      <c r="T287" s="546"/>
      <c r="U287" s="546"/>
      <c r="V287" s="546"/>
      <c r="W287" s="546"/>
      <c r="X287" s="474"/>
      <c r="Y287" s="453"/>
      <c r="Z287" s="546"/>
      <c r="AA287" s="453"/>
      <c r="AB287" s="643"/>
      <c r="AC287" s="488"/>
      <c r="AD287" s="488"/>
      <c r="AE287" s="712"/>
      <c r="AF287" s="453"/>
      <c r="AG287" s="453"/>
      <c r="AH287" s="453"/>
      <c r="AI287" s="480"/>
      <c r="AJ287" s="620"/>
      <c r="AK287" s="462"/>
      <c r="AL287" s="462"/>
      <c r="AM287" s="453"/>
      <c r="AN287" s="558"/>
    </row>
    <row r="288" spans="1:40">
      <c r="A288" s="316"/>
      <c r="B288" s="453"/>
      <c r="C288" s="453"/>
      <c r="D288" s="451"/>
      <c r="E288" s="1050"/>
      <c r="F288" s="305"/>
      <c r="G288" s="834"/>
      <c r="H288" s="466" t="s">
        <v>223</v>
      </c>
      <c r="I288" s="945" t="s">
        <v>68</v>
      </c>
      <c r="J288" s="495"/>
      <c r="K288" s="498"/>
      <c r="L288" s="453"/>
      <c r="M288" s="941"/>
      <c r="N288" s="834"/>
      <c r="O288" s="462"/>
      <c r="P288" s="474"/>
      <c r="Q288" s="474"/>
      <c r="R288" s="474"/>
      <c r="S288" s="546"/>
      <c r="T288" s="546"/>
      <c r="U288" s="546"/>
      <c r="V288" s="546"/>
      <c r="W288" s="546"/>
      <c r="X288" s="474"/>
      <c r="Y288" s="453"/>
      <c r="Z288" s="546"/>
      <c r="AA288" s="453"/>
      <c r="AB288" s="643"/>
      <c r="AC288" s="488"/>
      <c r="AD288" s="488"/>
      <c r="AE288" s="712"/>
      <c r="AF288" s="453"/>
      <c r="AG288" s="453"/>
      <c r="AH288" s="453"/>
      <c r="AI288" s="480"/>
      <c r="AJ288" s="620"/>
      <c r="AK288" s="462"/>
      <c r="AL288" s="462"/>
      <c r="AM288" s="453"/>
      <c r="AN288" s="558"/>
    </row>
    <row r="289" spans="1:40" ht="16" thickBot="1">
      <c r="A289" s="316"/>
      <c r="B289" s="453"/>
      <c r="C289" s="453"/>
      <c r="D289" s="451"/>
      <c r="E289" s="1050"/>
      <c r="F289" s="305"/>
      <c r="G289" s="834"/>
      <c r="H289" s="466"/>
      <c r="I289" s="823"/>
      <c r="J289" s="495"/>
      <c r="K289" s="498"/>
      <c r="L289" s="453"/>
      <c r="M289" s="941"/>
      <c r="N289" s="834"/>
      <c r="O289" s="462"/>
      <c r="P289" s="474"/>
      <c r="Q289" s="474"/>
      <c r="R289" s="474"/>
      <c r="S289" s="546"/>
      <c r="T289" s="546"/>
      <c r="U289" s="546"/>
      <c r="V289" s="546"/>
      <c r="W289" s="546"/>
      <c r="X289" s="474"/>
      <c r="Y289" s="453"/>
      <c r="Z289" s="546"/>
      <c r="AA289" s="453"/>
      <c r="AB289" s="643"/>
      <c r="AC289" s="488"/>
      <c r="AD289" s="488"/>
      <c r="AE289" s="712"/>
      <c r="AF289" s="453"/>
      <c r="AG289" s="453"/>
      <c r="AH289" s="453"/>
      <c r="AI289" s="480"/>
      <c r="AJ289" s="620"/>
      <c r="AK289" s="462"/>
      <c r="AL289" s="462"/>
      <c r="AM289" s="453"/>
      <c r="AN289" s="558"/>
    </row>
    <row r="290" spans="1:40">
      <c r="A290" s="316"/>
      <c r="B290" s="453"/>
      <c r="C290" s="453"/>
      <c r="D290" s="451"/>
      <c r="E290" s="1050"/>
      <c r="F290" s="305"/>
      <c r="G290" s="834"/>
      <c r="H290" s="600" t="s">
        <v>222</v>
      </c>
      <c r="I290" s="945" t="s">
        <v>68</v>
      </c>
      <c r="J290" s="495"/>
      <c r="K290" s="498"/>
      <c r="L290" s="453"/>
      <c r="M290" s="941"/>
      <c r="N290" s="834"/>
      <c r="O290" s="462"/>
      <c r="P290" s="474"/>
      <c r="Q290" s="474"/>
      <c r="R290" s="474"/>
      <c r="S290" s="546"/>
      <c r="T290" s="546"/>
      <c r="U290" s="546"/>
      <c r="V290" s="546"/>
      <c r="W290" s="546"/>
      <c r="X290" s="474"/>
      <c r="Y290" s="453"/>
      <c r="Z290" s="546"/>
      <c r="AA290" s="453"/>
      <c r="AB290" s="643"/>
      <c r="AC290" s="488"/>
      <c r="AD290" s="488"/>
      <c r="AE290" s="712"/>
      <c r="AF290" s="453"/>
      <c r="AG290" s="453"/>
      <c r="AH290" s="453"/>
      <c r="AI290" s="480"/>
      <c r="AJ290" s="620"/>
      <c r="AK290" s="462"/>
      <c r="AL290" s="462"/>
      <c r="AM290" s="453"/>
      <c r="AN290" s="558"/>
    </row>
    <row r="291" spans="1:40" ht="16" thickBot="1">
      <c r="A291" s="316"/>
      <c r="B291" s="453"/>
      <c r="C291" s="453"/>
      <c r="D291" s="451"/>
      <c r="E291" s="1050"/>
      <c r="F291" s="305"/>
      <c r="G291" s="834"/>
      <c r="H291" s="601"/>
      <c r="I291" s="823"/>
      <c r="J291" s="495"/>
      <c r="K291" s="498"/>
      <c r="L291" s="453"/>
      <c r="M291" s="941"/>
      <c r="N291" s="834"/>
      <c r="O291" s="462"/>
      <c r="P291" s="474"/>
      <c r="Q291" s="474"/>
      <c r="R291" s="474"/>
      <c r="S291" s="546"/>
      <c r="T291" s="546"/>
      <c r="U291" s="546"/>
      <c r="V291" s="546"/>
      <c r="W291" s="546"/>
      <c r="X291" s="474"/>
      <c r="Y291" s="453"/>
      <c r="Z291" s="546"/>
      <c r="AA291" s="453"/>
      <c r="AB291" s="643"/>
      <c r="AC291" s="488"/>
      <c r="AD291" s="488"/>
      <c r="AE291" s="712"/>
      <c r="AF291" s="453"/>
      <c r="AG291" s="453"/>
      <c r="AH291" s="453"/>
      <c r="AI291" s="480"/>
      <c r="AJ291" s="620"/>
      <c r="AK291" s="462"/>
      <c r="AL291" s="462"/>
      <c r="AM291" s="453"/>
      <c r="AN291" s="558"/>
    </row>
    <row r="292" spans="1:40">
      <c r="A292" s="316"/>
      <c r="B292" s="453"/>
      <c r="C292" s="453"/>
      <c r="D292" s="451"/>
      <c r="E292" s="1050"/>
      <c r="F292" s="305"/>
      <c r="G292" s="834"/>
      <c r="H292" s="622" t="s">
        <v>221</v>
      </c>
      <c r="I292" s="945" t="s">
        <v>68</v>
      </c>
      <c r="J292" s="495"/>
      <c r="K292" s="498"/>
      <c r="L292" s="453"/>
      <c r="M292" s="941"/>
      <c r="N292" s="834"/>
      <c r="O292" s="462"/>
      <c r="P292" s="474"/>
      <c r="Q292" s="474"/>
      <c r="R292" s="474"/>
      <c r="S292" s="546"/>
      <c r="T292" s="546"/>
      <c r="U292" s="546"/>
      <c r="V292" s="546"/>
      <c r="W292" s="546"/>
      <c r="X292" s="474"/>
      <c r="Y292" s="453"/>
      <c r="Z292" s="546"/>
      <c r="AA292" s="453"/>
      <c r="AB292" s="643"/>
      <c r="AC292" s="488"/>
      <c r="AD292" s="488"/>
      <c r="AE292" s="712"/>
      <c r="AF292" s="453"/>
      <c r="AG292" s="453"/>
      <c r="AH292" s="453"/>
      <c r="AI292" s="480"/>
      <c r="AJ292" s="620"/>
      <c r="AK292" s="462"/>
      <c r="AL292" s="462"/>
      <c r="AM292" s="453"/>
      <c r="AN292" s="558"/>
    </row>
    <row r="293" spans="1:40" ht="16" thickBot="1">
      <c r="A293" s="317"/>
      <c r="B293" s="500"/>
      <c r="C293" s="500"/>
      <c r="D293" s="989"/>
      <c r="E293" s="1050"/>
      <c r="F293" s="306"/>
      <c r="G293" s="944"/>
      <c r="H293" s="623"/>
      <c r="I293" s="823"/>
      <c r="J293" s="603"/>
      <c r="K293" s="605"/>
      <c r="L293" s="453"/>
      <c r="M293" s="990"/>
      <c r="N293" s="944"/>
      <c r="O293" s="823"/>
      <c r="P293" s="981"/>
      <c r="Q293" s="981"/>
      <c r="R293" s="981"/>
      <c r="S293" s="589"/>
      <c r="T293" s="589"/>
      <c r="U293" s="589"/>
      <c r="V293" s="589"/>
      <c r="W293" s="589"/>
      <c r="X293" s="981"/>
      <c r="Y293" s="500"/>
      <c r="Z293" s="589"/>
      <c r="AA293" s="500"/>
      <c r="AB293" s="644"/>
      <c r="AC293" s="488"/>
      <c r="AD293" s="488"/>
      <c r="AE293" s="713"/>
      <c r="AF293" s="500"/>
      <c r="AG293" s="500"/>
      <c r="AH293" s="453"/>
      <c r="AI293" s="979"/>
      <c r="AJ293" s="621"/>
      <c r="AK293" s="823"/>
      <c r="AL293" s="823"/>
      <c r="AM293" s="500"/>
      <c r="AN293" s="559"/>
    </row>
    <row r="294" spans="1:40" ht="15" customHeight="1" thickBot="1">
      <c r="A294" s="1046">
        <v>10</v>
      </c>
      <c r="B294" s="964" t="s">
        <v>569</v>
      </c>
      <c r="C294" s="462" t="s">
        <v>355</v>
      </c>
      <c r="D294" s="967" t="s">
        <v>32</v>
      </c>
      <c r="E294" s="462" t="s">
        <v>354</v>
      </c>
      <c r="F294" s="481" t="s">
        <v>353</v>
      </c>
      <c r="G294" s="943" t="s">
        <v>100</v>
      </c>
      <c r="H294" s="117" t="s">
        <v>252</v>
      </c>
      <c r="I294" s="273" t="s">
        <v>68</v>
      </c>
      <c r="J294" s="602">
        <v>9</v>
      </c>
      <c r="K294" s="498" t="str">
        <f>+IF(AND(J294&lt;6,J294&gt;0),"Moderado",IF(AND(J294&lt;12,J294&gt;5),"Mayor",IF(AND(J294&lt;20,J294&gt;11),"Catastrófico","Responda las Preguntas de Impacto")))</f>
        <v>Mayor</v>
      </c>
      <c r="L294" s="452"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Alto</v>
      </c>
      <c r="M294" s="940"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Evitar el Riesgo, Reducir el Riesgo, Compartir el Riesgo</v>
      </c>
      <c r="N294" s="835" t="s">
        <v>812</v>
      </c>
      <c r="O294" s="463" t="s">
        <v>65</v>
      </c>
      <c r="P294" s="269" t="s">
        <v>237</v>
      </c>
      <c r="Q294" s="267" t="s">
        <v>76</v>
      </c>
      <c r="R294" s="269">
        <f>+IFERROR(VLOOKUP(Q294,[17]DATOS!$E$2:$F$17,2,FALSE),"")</f>
        <v>15</v>
      </c>
      <c r="S294" s="547">
        <f>SUM(R294:R301)</f>
        <v>100</v>
      </c>
      <c r="T294" s="547" t="str">
        <f>+IF(AND(S294&lt;=100,S294&gt;=96),"Fuerte",IF(AND(S294&lt;=95,S294&gt;=86),"Moderado",IF(AND(S294&lt;=85,J294&gt;=0),"Débil"," ")))</f>
        <v>Fuerte</v>
      </c>
      <c r="U294" s="547" t="s">
        <v>90</v>
      </c>
      <c r="V294" s="547"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547">
        <f>IF(V294="Fuerte",100,IF(V294="Moderado",50,IF(V294="Débil",0)))</f>
        <v>100</v>
      </c>
      <c r="X294" s="474">
        <f>AVERAGE(W294:W319)</f>
        <v>100</v>
      </c>
      <c r="Y294" s="462" t="s">
        <v>349</v>
      </c>
      <c r="Z294" s="474" t="s">
        <v>598</v>
      </c>
      <c r="AA294" s="969" t="s">
        <v>811</v>
      </c>
      <c r="AB294" s="643" t="str">
        <f>+IF(X294=100,"Fuerte",IF(AND(X294&lt;=99,X294&gt;=50),"Moderado",IF(X294&lt;50,"Débil"," ")))</f>
        <v>Fuerte</v>
      </c>
      <c r="AC294" s="488" t="s">
        <v>95</v>
      </c>
      <c r="AD294" s="488" t="s">
        <v>95</v>
      </c>
      <c r="AE294" s="772"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53"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53" t="str">
        <f>K294</f>
        <v>Mayor</v>
      </c>
      <c r="AH294" s="452"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Alto</v>
      </c>
      <c r="AI294" s="948"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Evitar el Riesgo, Reducir el Riesgo, Compartir el Riesgo</v>
      </c>
      <c r="AJ294" s="478" t="s">
        <v>810</v>
      </c>
      <c r="AK294" s="950">
        <v>43831</v>
      </c>
      <c r="AL294" s="950">
        <v>44196</v>
      </c>
      <c r="AM294" s="878" t="s">
        <v>349</v>
      </c>
      <c r="AN294" s="1048" t="s">
        <v>809</v>
      </c>
    </row>
    <row r="295" spans="1:40" ht="17" thickBot="1">
      <c r="A295" s="962"/>
      <c r="B295" s="965"/>
      <c r="C295" s="462"/>
      <c r="D295" s="451"/>
      <c r="E295" s="462"/>
      <c r="F295" s="451"/>
      <c r="G295" s="834"/>
      <c r="H295" s="79" t="s">
        <v>245</v>
      </c>
      <c r="I295" s="273" t="s">
        <v>68</v>
      </c>
      <c r="J295" s="495"/>
      <c r="K295" s="498"/>
      <c r="L295" s="453"/>
      <c r="M295" s="941"/>
      <c r="N295" s="446"/>
      <c r="O295" s="447"/>
      <c r="P295" s="101" t="s">
        <v>235</v>
      </c>
      <c r="Q295" s="267" t="s">
        <v>78</v>
      </c>
      <c r="R295" s="101">
        <f>+IFERROR(VLOOKUP(Q295,[17]DATOS!$E$2:$F$17,2,FALSE),"")</f>
        <v>15</v>
      </c>
      <c r="S295" s="310"/>
      <c r="T295" s="310"/>
      <c r="U295" s="310"/>
      <c r="V295" s="310"/>
      <c r="W295" s="310"/>
      <c r="X295" s="474"/>
      <c r="Y295" s="474"/>
      <c r="Z295" s="474"/>
      <c r="AA295" s="969"/>
      <c r="AB295" s="643"/>
      <c r="AC295" s="488"/>
      <c r="AD295" s="488"/>
      <c r="AE295" s="712"/>
      <c r="AF295" s="453"/>
      <c r="AG295" s="453"/>
      <c r="AH295" s="453"/>
      <c r="AI295" s="821"/>
      <c r="AJ295" s="788"/>
      <c r="AK295" s="950"/>
      <c r="AL295" s="950"/>
      <c r="AM295" s="878"/>
      <c r="AN295" s="480"/>
    </row>
    <row r="296" spans="1:40" ht="17" thickBot="1">
      <c r="A296" s="962"/>
      <c r="B296" s="965"/>
      <c r="C296" s="462"/>
      <c r="D296" s="451"/>
      <c r="E296" s="462"/>
      <c r="F296" s="451"/>
      <c r="G296" s="834"/>
      <c r="H296" s="79" t="s">
        <v>244</v>
      </c>
      <c r="I296" s="273" t="s">
        <v>68</v>
      </c>
      <c r="J296" s="495"/>
      <c r="K296" s="498"/>
      <c r="L296" s="453"/>
      <c r="M296" s="941"/>
      <c r="N296" s="446"/>
      <c r="O296" s="447"/>
      <c r="P296" s="101" t="s">
        <v>233</v>
      </c>
      <c r="Q296" s="267" t="s">
        <v>80</v>
      </c>
      <c r="R296" s="101">
        <f>+IFERROR(VLOOKUP(Q296,[17]DATOS!$E$2:$F$17,2,FALSE),"")</f>
        <v>15</v>
      </c>
      <c r="S296" s="310"/>
      <c r="T296" s="310"/>
      <c r="U296" s="310"/>
      <c r="V296" s="310"/>
      <c r="W296" s="310"/>
      <c r="X296" s="474"/>
      <c r="Y296" s="474"/>
      <c r="Z296" s="474"/>
      <c r="AA296" s="969"/>
      <c r="AB296" s="643"/>
      <c r="AC296" s="488"/>
      <c r="AD296" s="488"/>
      <c r="AE296" s="712"/>
      <c r="AF296" s="453"/>
      <c r="AG296" s="453"/>
      <c r="AH296" s="453"/>
      <c r="AI296" s="821"/>
      <c r="AJ296" s="788"/>
      <c r="AK296" s="950"/>
      <c r="AL296" s="950"/>
      <c r="AM296" s="878"/>
      <c r="AN296" s="480"/>
    </row>
    <row r="297" spans="1:40" ht="27" customHeight="1" thickBot="1">
      <c r="A297" s="962"/>
      <c r="B297" s="965"/>
      <c r="C297" s="462"/>
      <c r="D297" s="451"/>
      <c r="E297" s="462"/>
      <c r="F297" s="451"/>
      <c r="G297" s="834"/>
      <c r="H297" s="79" t="s">
        <v>243</v>
      </c>
      <c r="I297" s="273" t="s">
        <v>586</v>
      </c>
      <c r="J297" s="495"/>
      <c r="K297" s="498"/>
      <c r="L297" s="453"/>
      <c r="M297" s="941"/>
      <c r="N297" s="446"/>
      <c r="O297" s="447"/>
      <c r="P297" s="101" t="s">
        <v>231</v>
      </c>
      <c r="Q297" s="267" t="s">
        <v>82</v>
      </c>
      <c r="R297" s="101">
        <f>+IFERROR(VLOOKUP(Q297,[17]DATOS!$E$2:$F$17,2,FALSE),"")</f>
        <v>15</v>
      </c>
      <c r="S297" s="310"/>
      <c r="T297" s="310"/>
      <c r="U297" s="310"/>
      <c r="V297" s="310"/>
      <c r="W297" s="310"/>
      <c r="X297" s="474"/>
      <c r="Y297" s="474"/>
      <c r="Z297" s="474"/>
      <c r="AA297" s="969"/>
      <c r="AB297" s="643"/>
      <c r="AC297" s="488"/>
      <c r="AD297" s="488"/>
      <c r="AE297" s="712"/>
      <c r="AF297" s="453"/>
      <c r="AG297" s="453"/>
      <c r="AH297" s="453"/>
      <c r="AI297" s="821"/>
      <c r="AJ297" s="788"/>
      <c r="AK297" s="950"/>
      <c r="AL297" s="950"/>
      <c r="AM297" s="878"/>
      <c r="AN297" s="480"/>
    </row>
    <row r="298" spans="1:40" ht="17" thickBot="1">
      <c r="A298" s="962"/>
      <c r="B298" s="965"/>
      <c r="C298" s="462"/>
      <c r="D298" s="451"/>
      <c r="E298" s="462"/>
      <c r="F298" s="451"/>
      <c r="G298" s="834"/>
      <c r="H298" s="79" t="s">
        <v>242</v>
      </c>
      <c r="I298" s="273" t="s">
        <v>68</v>
      </c>
      <c r="J298" s="495"/>
      <c r="K298" s="498"/>
      <c r="L298" s="453"/>
      <c r="M298" s="941"/>
      <c r="N298" s="446"/>
      <c r="O298" s="447"/>
      <c r="P298" s="101" t="s">
        <v>229</v>
      </c>
      <c r="Q298" s="267" t="s">
        <v>85</v>
      </c>
      <c r="R298" s="101">
        <f>+IFERROR(VLOOKUP(Q298,[17]DATOS!$E$2:$F$17,2,FALSE),"")</f>
        <v>15</v>
      </c>
      <c r="S298" s="310"/>
      <c r="T298" s="310"/>
      <c r="U298" s="310"/>
      <c r="V298" s="310"/>
      <c r="W298" s="310"/>
      <c r="X298" s="474"/>
      <c r="Y298" s="474"/>
      <c r="Z298" s="474"/>
      <c r="AA298" s="969"/>
      <c r="AB298" s="643"/>
      <c r="AC298" s="488"/>
      <c r="AD298" s="488"/>
      <c r="AE298" s="712"/>
      <c r="AF298" s="453"/>
      <c r="AG298" s="453"/>
      <c r="AH298" s="453"/>
      <c r="AI298" s="821"/>
      <c r="AJ298" s="788"/>
      <c r="AK298" s="950"/>
      <c r="AL298" s="950"/>
      <c r="AM298" s="878"/>
      <c r="AN298" s="480"/>
    </row>
    <row r="299" spans="1:40" ht="17" thickBot="1">
      <c r="A299" s="962"/>
      <c r="B299" s="965"/>
      <c r="C299" s="462"/>
      <c r="D299" s="451"/>
      <c r="E299" s="462"/>
      <c r="F299" s="451"/>
      <c r="G299" s="834"/>
      <c r="H299" s="79" t="s">
        <v>241</v>
      </c>
      <c r="I299" s="273" t="s">
        <v>586</v>
      </c>
      <c r="J299" s="495"/>
      <c r="K299" s="498"/>
      <c r="L299" s="453"/>
      <c r="M299" s="941"/>
      <c r="N299" s="446"/>
      <c r="O299" s="447"/>
      <c r="P299" s="270" t="s">
        <v>228</v>
      </c>
      <c r="Q299" s="267" t="s">
        <v>98</v>
      </c>
      <c r="R299" s="101">
        <f>+IFERROR(VLOOKUP(Q299,[17]DATOS!$E$2:$F$17,2,FALSE),"")</f>
        <v>15</v>
      </c>
      <c r="S299" s="310"/>
      <c r="T299" s="310"/>
      <c r="U299" s="310"/>
      <c r="V299" s="310"/>
      <c r="W299" s="310"/>
      <c r="X299" s="474"/>
      <c r="Y299" s="474"/>
      <c r="Z299" s="474"/>
      <c r="AA299" s="969"/>
      <c r="AB299" s="643"/>
      <c r="AC299" s="488"/>
      <c r="AD299" s="488"/>
      <c r="AE299" s="712"/>
      <c r="AF299" s="453"/>
      <c r="AG299" s="453"/>
      <c r="AH299" s="453"/>
      <c r="AI299" s="821"/>
      <c r="AJ299" s="788"/>
      <c r="AK299" s="950"/>
      <c r="AL299" s="950"/>
      <c r="AM299" s="878"/>
      <c r="AN299" s="480"/>
    </row>
    <row r="300" spans="1:40" ht="17" thickBot="1">
      <c r="A300" s="962"/>
      <c r="B300" s="965"/>
      <c r="C300" s="462"/>
      <c r="D300" s="451"/>
      <c r="E300" s="462"/>
      <c r="F300" s="451"/>
      <c r="G300" s="834"/>
      <c r="H300" s="79" t="s">
        <v>240</v>
      </c>
      <c r="I300" s="273" t="s">
        <v>68</v>
      </c>
      <c r="J300" s="495"/>
      <c r="K300" s="498"/>
      <c r="L300" s="453"/>
      <c r="M300" s="941"/>
      <c r="N300" s="446"/>
      <c r="O300" s="447"/>
      <c r="P300" s="101" t="s">
        <v>226</v>
      </c>
      <c r="Q300" s="101" t="s">
        <v>87</v>
      </c>
      <c r="R300" s="101">
        <f>+IFERROR(VLOOKUP(Q300,[17]DATOS!$E$2:$F$17,2,FALSE),"")</f>
        <v>10</v>
      </c>
      <c r="S300" s="310"/>
      <c r="T300" s="310"/>
      <c r="U300" s="310"/>
      <c r="V300" s="310"/>
      <c r="W300" s="310"/>
      <c r="X300" s="474"/>
      <c r="Y300" s="474"/>
      <c r="Z300" s="474"/>
      <c r="AA300" s="969"/>
      <c r="AB300" s="643"/>
      <c r="AC300" s="488"/>
      <c r="AD300" s="488"/>
      <c r="AE300" s="712"/>
      <c r="AF300" s="453"/>
      <c r="AG300" s="453"/>
      <c r="AH300" s="453"/>
      <c r="AI300" s="821"/>
      <c r="AJ300" s="788"/>
      <c r="AK300" s="950"/>
      <c r="AL300" s="950"/>
      <c r="AM300" s="878"/>
      <c r="AN300" s="480"/>
    </row>
    <row r="301" spans="1:40" ht="99.75" customHeight="1" thickBot="1">
      <c r="A301" s="962"/>
      <c r="B301" s="965"/>
      <c r="C301" s="462"/>
      <c r="D301" s="451"/>
      <c r="E301" s="463"/>
      <c r="F301" s="451"/>
      <c r="G301" s="834"/>
      <c r="H301" s="79" t="s">
        <v>239</v>
      </c>
      <c r="I301" s="273" t="s">
        <v>586</v>
      </c>
      <c r="J301" s="495"/>
      <c r="K301" s="498"/>
      <c r="L301" s="453"/>
      <c r="M301" s="941"/>
      <c r="N301" s="446"/>
      <c r="O301" s="461"/>
      <c r="P301" s="268"/>
      <c r="Q301" s="270"/>
      <c r="R301" s="270"/>
      <c r="S301" s="310"/>
      <c r="T301" s="310"/>
      <c r="U301" s="310"/>
      <c r="V301" s="310"/>
      <c r="W301" s="310"/>
      <c r="X301" s="474"/>
      <c r="Y301" s="475"/>
      <c r="Z301" s="475"/>
      <c r="AA301" s="970"/>
      <c r="AB301" s="643"/>
      <c r="AC301" s="488"/>
      <c r="AD301" s="488"/>
      <c r="AE301" s="712"/>
      <c r="AF301" s="453"/>
      <c r="AG301" s="453"/>
      <c r="AH301" s="453"/>
      <c r="AI301" s="821"/>
      <c r="AJ301" s="788"/>
      <c r="AK301" s="951"/>
      <c r="AL301" s="951"/>
      <c r="AM301" s="879"/>
      <c r="AN301" s="480"/>
    </row>
    <row r="302" spans="1:40" ht="17" thickBot="1">
      <c r="A302" s="962"/>
      <c r="B302" s="965"/>
      <c r="C302" s="462"/>
      <c r="D302" s="451"/>
      <c r="E302" s="833"/>
      <c r="F302" s="451"/>
      <c r="G302" s="834"/>
      <c r="H302" s="79" t="s">
        <v>238</v>
      </c>
      <c r="I302" s="273" t="s">
        <v>586</v>
      </c>
      <c r="J302" s="495"/>
      <c r="K302" s="498"/>
      <c r="L302" s="453"/>
      <c r="M302" s="941"/>
      <c r="N302" s="446"/>
      <c r="O302" s="447"/>
      <c r="P302" s="101" t="s">
        <v>237</v>
      </c>
      <c r="Q302" s="267" t="s">
        <v>76</v>
      </c>
      <c r="R302" s="101">
        <f>+IFERROR(VLOOKUP(Q302,[17]DATOS!$E$2:$F$17,2,FALSE),"")</f>
        <v>15</v>
      </c>
      <c r="S302" s="546">
        <f>SUM(R302:R311)</f>
        <v>100</v>
      </c>
      <c r="T302" s="588" t="str">
        <f>+IF(AND(S302&lt;=100,S302&gt;=96),"Fuerte",IF(AND(S302&lt;=95,S302&gt;=86),"Moderado",IF(AND(S302&lt;=85,J302&gt;=0),"Débil"," ")))</f>
        <v>Fuerte</v>
      </c>
      <c r="U302" s="588" t="s">
        <v>90</v>
      </c>
      <c r="V302" s="588"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588"/>
      <c r="X302" s="474"/>
      <c r="Y302" s="461"/>
      <c r="Z302" s="952"/>
      <c r="AA302" s="461"/>
      <c r="AB302" s="643"/>
      <c r="AC302" s="488"/>
      <c r="AD302" s="488"/>
      <c r="AE302" s="712"/>
      <c r="AF302" s="453"/>
      <c r="AG302" s="453"/>
      <c r="AH302" s="453"/>
      <c r="AI302" s="821"/>
      <c r="AJ302" s="788"/>
      <c r="AK302" s="487"/>
      <c r="AL302" s="487"/>
      <c r="AM302" s="447"/>
      <c r="AN302" s="480"/>
    </row>
    <row r="303" spans="1:40" ht="17" thickBot="1">
      <c r="A303" s="962"/>
      <c r="B303" s="965"/>
      <c r="C303" s="462"/>
      <c r="D303" s="451"/>
      <c r="E303" s="834"/>
      <c r="F303" s="451"/>
      <c r="G303" s="834"/>
      <c r="H303" s="79" t="s">
        <v>236</v>
      </c>
      <c r="I303" s="273" t="s">
        <v>68</v>
      </c>
      <c r="J303" s="495"/>
      <c r="K303" s="498"/>
      <c r="L303" s="453"/>
      <c r="M303" s="941"/>
      <c r="N303" s="446"/>
      <c r="O303" s="447"/>
      <c r="P303" s="101" t="s">
        <v>235</v>
      </c>
      <c r="Q303" s="267" t="s">
        <v>78</v>
      </c>
      <c r="R303" s="101">
        <f>+IFERROR(VLOOKUP(Q303,[17]DATOS!$E$2:$F$17,2,FALSE),"")</f>
        <v>15</v>
      </c>
      <c r="S303" s="546"/>
      <c r="T303" s="546"/>
      <c r="U303" s="546"/>
      <c r="V303" s="546"/>
      <c r="W303" s="546"/>
      <c r="X303" s="474"/>
      <c r="Y303" s="462"/>
      <c r="Z303" s="474"/>
      <c r="AA303" s="462"/>
      <c r="AB303" s="643"/>
      <c r="AC303" s="488"/>
      <c r="AD303" s="488"/>
      <c r="AE303" s="712"/>
      <c r="AF303" s="453"/>
      <c r="AG303" s="453"/>
      <c r="AH303" s="453"/>
      <c r="AI303" s="821"/>
      <c r="AJ303" s="788"/>
      <c r="AK303" s="487"/>
      <c r="AL303" s="487"/>
      <c r="AM303" s="447"/>
      <c r="AN303" s="480"/>
    </row>
    <row r="304" spans="1:40" ht="17" thickBot="1">
      <c r="A304" s="962"/>
      <c r="B304" s="965"/>
      <c r="C304" s="462"/>
      <c r="D304" s="451"/>
      <c r="E304" s="834"/>
      <c r="F304" s="451"/>
      <c r="G304" s="834"/>
      <c r="H304" s="79" t="s">
        <v>234</v>
      </c>
      <c r="I304" s="273" t="s">
        <v>586</v>
      </c>
      <c r="J304" s="495"/>
      <c r="K304" s="498"/>
      <c r="L304" s="453"/>
      <c r="M304" s="941"/>
      <c r="N304" s="446"/>
      <c r="O304" s="447"/>
      <c r="P304" s="101" t="s">
        <v>233</v>
      </c>
      <c r="Q304" s="267" t="s">
        <v>80</v>
      </c>
      <c r="R304" s="101">
        <f>+IFERROR(VLOOKUP(Q304,[17]DATOS!$E$2:$F$17,2,FALSE),"")</f>
        <v>15</v>
      </c>
      <c r="S304" s="546"/>
      <c r="T304" s="546"/>
      <c r="U304" s="546"/>
      <c r="V304" s="546"/>
      <c r="W304" s="546"/>
      <c r="X304" s="474"/>
      <c r="Y304" s="462"/>
      <c r="Z304" s="474"/>
      <c r="AA304" s="462"/>
      <c r="AB304" s="643"/>
      <c r="AC304" s="488"/>
      <c r="AD304" s="488"/>
      <c r="AE304" s="712"/>
      <c r="AF304" s="453"/>
      <c r="AG304" s="453"/>
      <c r="AH304" s="453"/>
      <c r="AI304" s="821"/>
      <c r="AJ304" s="788"/>
      <c r="AK304" s="487"/>
      <c r="AL304" s="487"/>
      <c r="AM304" s="447"/>
      <c r="AN304" s="480"/>
    </row>
    <row r="305" spans="1:40" ht="17" thickBot="1">
      <c r="A305" s="962"/>
      <c r="B305" s="965"/>
      <c r="C305" s="462"/>
      <c r="D305" s="451"/>
      <c r="E305" s="834"/>
      <c r="F305" s="451"/>
      <c r="G305" s="834"/>
      <c r="H305" s="79" t="s">
        <v>232</v>
      </c>
      <c r="I305" s="273" t="s">
        <v>68</v>
      </c>
      <c r="J305" s="495"/>
      <c r="K305" s="498"/>
      <c r="L305" s="453"/>
      <c r="M305" s="941"/>
      <c r="N305" s="446"/>
      <c r="O305" s="447"/>
      <c r="P305" s="101" t="s">
        <v>231</v>
      </c>
      <c r="Q305" s="267" t="s">
        <v>82</v>
      </c>
      <c r="R305" s="101">
        <f>+IFERROR(VLOOKUP(Q305,[17]DATOS!$E$2:$F$17,2,FALSE),"")</f>
        <v>15</v>
      </c>
      <c r="S305" s="546"/>
      <c r="T305" s="546"/>
      <c r="U305" s="546"/>
      <c r="V305" s="546"/>
      <c r="W305" s="546"/>
      <c r="X305" s="474"/>
      <c r="Y305" s="462"/>
      <c r="Z305" s="474"/>
      <c r="AA305" s="462"/>
      <c r="AB305" s="643"/>
      <c r="AC305" s="488"/>
      <c r="AD305" s="488"/>
      <c r="AE305" s="712"/>
      <c r="AF305" s="453"/>
      <c r="AG305" s="453"/>
      <c r="AH305" s="453"/>
      <c r="AI305" s="821"/>
      <c r="AJ305" s="788"/>
      <c r="AK305" s="487"/>
      <c r="AL305" s="487"/>
      <c r="AM305" s="447"/>
      <c r="AN305" s="480"/>
    </row>
    <row r="306" spans="1:40" ht="16" thickBot="1">
      <c r="A306" s="962"/>
      <c r="B306" s="965"/>
      <c r="C306" s="462"/>
      <c r="D306" s="451"/>
      <c r="E306" s="834"/>
      <c r="F306" s="451"/>
      <c r="G306" s="834"/>
      <c r="H306" s="466" t="s">
        <v>230</v>
      </c>
      <c r="I306" s="945" t="s">
        <v>586</v>
      </c>
      <c r="J306" s="495"/>
      <c r="K306" s="498"/>
      <c r="L306" s="453"/>
      <c r="M306" s="941"/>
      <c r="N306" s="446"/>
      <c r="O306" s="447"/>
      <c r="P306" s="101" t="s">
        <v>229</v>
      </c>
      <c r="Q306" s="267" t="s">
        <v>85</v>
      </c>
      <c r="R306" s="101">
        <f>+IFERROR(VLOOKUP(Q306,[17]DATOS!$E$2:$F$17,2,FALSE),"")</f>
        <v>15</v>
      </c>
      <c r="S306" s="546"/>
      <c r="T306" s="546"/>
      <c r="U306" s="546"/>
      <c r="V306" s="546"/>
      <c r="W306" s="546"/>
      <c r="X306" s="474"/>
      <c r="Y306" s="462"/>
      <c r="Z306" s="474"/>
      <c r="AA306" s="462"/>
      <c r="AB306" s="643"/>
      <c r="AC306" s="488"/>
      <c r="AD306" s="488"/>
      <c r="AE306" s="712"/>
      <c r="AF306" s="453"/>
      <c r="AG306" s="453"/>
      <c r="AH306" s="453"/>
      <c r="AI306" s="821"/>
      <c r="AJ306" s="788"/>
      <c r="AK306" s="487"/>
      <c r="AL306" s="487"/>
      <c r="AM306" s="447"/>
      <c r="AN306" s="480"/>
    </row>
    <row r="307" spans="1:40" ht="16" thickBot="1">
      <c r="A307" s="962"/>
      <c r="B307" s="965"/>
      <c r="C307" s="462"/>
      <c r="D307" s="451"/>
      <c r="E307" s="834"/>
      <c r="F307" s="451"/>
      <c r="G307" s="834"/>
      <c r="H307" s="466"/>
      <c r="I307" s="823"/>
      <c r="J307" s="495"/>
      <c r="K307" s="498"/>
      <c r="L307" s="453"/>
      <c r="M307" s="941"/>
      <c r="N307" s="446"/>
      <c r="O307" s="447"/>
      <c r="P307" s="101" t="s">
        <v>228</v>
      </c>
      <c r="Q307" s="267" t="s">
        <v>98</v>
      </c>
      <c r="R307" s="101">
        <f>+IFERROR(VLOOKUP(Q307,[17]DATOS!$E$2:$F$17,2,FALSE),"")</f>
        <v>15</v>
      </c>
      <c r="S307" s="546"/>
      <c r="T307" s="546"/>
      <c r="U307" s="546"/>
      <c r="V307" s="546"/>
      <c r="W307" s="546"/>
      <c r="X307" s="474"/>
      <c r="Y307" s="462"/>
      <c r="Z307" s="474"/>
      <c r="AA307" s="462"/>
      <c r="AB307" s="643"/>
      <c r="AC307" s="488"/>
      <c r="AD307" s="488"/>
      <c r="AE307" s="712"/>
      <c r="AF307" s="453"/>
      <c r="AG307" s="453"/>
      <c r="AH307" s="453"/>
      <c r="AI307" s="821"/>
      <c r="AJ307" s="788"/>
      <c r="AK307" s="487"/>
      <c r="AL307" s="487"/>
      <c r="AM307" s="447"/>
      <c r="AN307" s="480"/>
    </row>
    <row r="308" spans="1:40">
      <c r="A308" s="962"/>
      <c r="B308" s="965"/>
      <c r="C308" s="462"/>
      <c r="D308" s="451"/>
      <c r="E308" s="834"/>
      <c r="F308" s="451"/>
      <c r="G308" s="834"/>
      <c r="H308" s="600" t="s">
        <v>227</v>
      </c>
      <c r="I308" s="945" t="s">
        <v>68</v>
      </c>
      <c r="J308" s="495"/>
      <c r="K308" s="498"/>
      <c r="L308" s="453"/>
      <c r="M308" s="941"/>
      <c r="N308" s="446"/>
      <c r="O308" s="447"/>
      <c r="P308" s="101" t="s">
        <v>226</v>
      </c>
      <c r="Q308" s="101" t="s">
        <v>87</v>
      </c>
      <c r="R308" s="101">
        <f>+IFERROR(VLOOKUP(Q308,[17]DATOS!$E$2:$F$17,2,FALSE),"")</f>
        <v>10</v>
      </c>
      <c r="S308" s="546"/>
      <c r="T308" s="546"/>
      <c r="U308" s="546"/>
      <c r="V308" s="546"/>
      <c r="W308" s="546"/>
      <c r="X308" s="474"/>
      <c r="Y308" s="462"/>
      <c r="Z308" s="474"/>
      <c r="AA308" s="462"/>
      <c r="AB308" s="643"/>
      <c r="AC308" s="488"/>
      <c r="AD308" s="488"/>
      <c r="AE308" s="712"/>
      <c r="AF308" s="453"/>
      <c r="AG308" s="453"/>
      <c r="AH308" s="453"/>
      <c r="AI308" s="821"/>
      <c r="AJ308" s="788"/>
      <c r="AK308" s="487"/>
      <c r="AL308" s="487"/>
      <c r="AM308" s="447"/>
      <c r="AN308" s="480"/>
    </row>
    <row r="309" spans="1:40" ht="15" customHeight="1" thickBot="1">
      <c r="A309" s="962"/>
      <c r="B309" s="965"/>
      <c r="C309" s="462"/>
      <c r="D309" s="451"/>
      <c r="E309" s="834"/>
      <c r="F309" s="451"/>
      <c r="G309" s="834"/>
      <c r="H309" s="601"/>
      <c r="I309" s="823" t="s">
        <v>68</v>
      </c>
      <c r="J309" s="495"/>
      <c r="K309" s="498"/>
      <c r="L309" s="453"/>
      <c r="M309" s="941"/>
      <c r="N309" s="834"/>
      <c r="O309" s="447"/>
      <c r="P309" s="448"/>
      <c r="Q309" s="448"/>
      <c r="R309" s="448"/>
      <c r="S309" s="546"/>
      <c r="T309" s="546"/>
      <c r="U309" s="546"/>
      <c r="V309" s="546"/>
      <c r="W309" s="546"/>
      <c r="X309" s="474"/>
      <c r="Y309" s="462"/>
      <c r="Z309" s="474"/>
      <c r="AA309" s="462"/>
      <c r="AB309" s="643"/>
      <c r="AC309" s="488"/>
      <c r="AD309" s="488"/>
      <c r="AE309" s="712"/>
      <c r="AF309" s="453"/>
      <c r="AG309" s="453"/>
      <c r="AH309" s="453"/>
      <c r="AI309" s="480"/>
      <c r="AJ309" s="986" t="s">
        <v>350</v>
      </c>
      <c r="AK309" s="461" t="s">
        <v>258</v>
      </c>
      <c r="AL309" s="461" t="s">
        <v>257</v>
      </c>
      <c r="AM309" s="461" t="s">
        <v>349</v>
      </c>
      <c r="AN309" s="480"/>
    </row>
    <row r="310" spans="1:40">
      <c r="A310" s="962"/>
      <c r="B310" s="965"/>
      <c r="C310" s="462"/>
      <c r="D310" s="451"/>
      <c r="E310" s="834"/>
      <c r="F310" s="451"/>
      <c r="G310" s="834"/>
      <c r="H310" s="466" t="s">
        <v>225</v>
      </c>
      <c r="I310" s="945" t="s">
        <v>68</v>
      </c>
      <c r="J310" s="495"/>
      <c r="K310" s="498"/>
      <c r="L310" s="453"/>
      <c r="M310" s="941"/>
      <c r="N310" s="834"/>
      <c r="O310" s="447"/>
      <c r="P310" s="448"/>
      <c r="Q310" s="448"/>
      <c r="R310" s="448"/>
      <c r="S310" s="546"/>
      <c r="T310" s="546"/>
      <c r="U310" s="546"/>
      <c r="V310" s="546"/>
      <c r="W310" s="546"/>
      <c r="X310" s="474"/>
      <c r="Y310" s="462"/>
      <c r="Z310" s="474"/>
      <c r="AA310" s="462"/>
      <c r="AB310" s="643"/>
      <c r="AC310" s="488"/>
      <c r="AD310" s="488"/>
      <c r="AE310" s="712"/>
      <c r="AF310" s="453"/>
      <c r="AG310" s="453"/>
      <c r="AH310" s="453"/>
      <c r="AI310" s="480"/>
      <c r="AJ310" s="987"/>
      <c r="AK310" s="462"/>
      <c r="AL310" s="462"/>
      <c r="AM310" s="462"/>
      <c r="AN310" s="480"/>
    </row>
    <row r="311" spans="1:40" ht="16" thickBot="1">
      <c r="A311" s="962"/>
      <c r="B311" s="965"/>
      <c r="C311" s="462"/>
      <c r="D311" s="451"/>
      <c r="E311" s="834"/>
      <c r="F311" s="451"/>
      <c r="G311" s="834"/>
      <c r="H311" s="466"/>
      <c r="I311" s="823" t="s">
        <v>68</v>
      </c>
      <c r="J311" s="495"/>
      <c r="K311" s="498"/>
      <c r="L311" s="453"/>
      <c r="M311" s="941"/>
      <c r="N311" s="834"/>
      <c r="O311" s="447"/>
      <c r="P311" s="448"/>
      <c r="Q311" s="448"/>
      <c r="R311" s="448"/>
      <c r="S311" s="546"/>
      <c r="T311" s="546"/>
      <c r="U311" s="546"/>
      <c r="V311" s="546"/>
      <c r="W311" s="546"/>
      <c r="X311" s="474"/>
      <c r="Y311" s="462"/>
      <c r="Z311" s="474"/>
      <c r="AA311" s="462"/>
      <c r="AB311" s="643"/>
      <c r="AC311" s="488"/>
      <c r="AD311" s="488"/>
      <c r="AE311" s="712"/>
      <c r="AF311" s="453"/>
      <c r="AG311" s="453"/>
      <c r="AH311" s="453"/>
      <c r="AI311" s="480"/>
      <c r="AJ311" s="987"/>
      <c r="AK311" s="462"/>
      <c r="AL311" s="462"/>
      <c r="AM311" s="462"/>
      <c r="AN311" s="480"/>
    </row>
    <row r="312" spans="1:40">
      <c r="A312" s="962"/>
      <c r="B312" s="965"/>
      <c r="C312" s="462"/>
      <c r="D312" s="451"/>
      <c r="E312" s="834"/>
      <c r="F312" s="451"/>
      <c r="G312" s="834"/>
      <c r="H312" s="466" t="s">
        <v>224</v>
      </c>
      <c r="I312" s="945" t="s">
        <v>586</v>
      </c>
      <c r="J312" s="495"/>
      <c r="K312" s="498"/>
      <c r="L312" s="453"/>
      <c r="M312" s="941"/>
      <c r="N312" s="834"/>
      <c r="O312" s="447"/>
      <c r="P312" s="448"/>
      <c r="Q312" s="448"/>
      <c r="R312" s="448"/>
      <c r="S312" s="546"/>
      <c r="T312" s="546"/>
      <c r="U312" s="546"/>
      <c r="V312" s="546"/>
      <c r="W312" s="546"/>
      <c r="X312" s="474"/>
      <c r="Y312" s="462"/>
      <c r="Z312" s="474"/>
      <c r="AA312" s="462"/>
      <c r="AB312" s="643"/>
      <c r="AC312" s="488"/>
      <c r="AD312" s="488"/>
      <c r="AE312" s="712"/>
      <c r="AF312" s="453"/>
      <c r="AG312" s="453"/>
      <c r="AH312" s="453"/>
      <c r="AI312" s="480"/>
      <c r="AJ312" s="987"/>
      <c r="AK312" s="462"/>
      <c r="AL312" s="462"/>
      <c r="AM312" s="462"/>
      <c r="AN312" s="480"/>
    </row>
    <row r="313" spans="1:40" ht="16" thickBot="1">
      <c r="A313" s="962"/>
      <c r="B313" s="965"/>
      <c r="C313" s="462"/>
      <c r="D313" s="451"/>
      <c r="E313" s="834"/>
      <c r="F313" s="451"/>
      <c r="G313" s="834"/>
      <c r="H313" s="466"/>
      <c r="I313" s="823" t="s">
        <v>68</v>
      </c>
      <c r="J313" s="495"/>
      <c r="K313" s="498"/>
      <c r="L313" s="453"/>
      <c r="M313" s="941"/>
      <c r="N313" s="834"/>
      <c r="O313" s="447"/>
      <c r="P313" s="448"/>
      <c r="Q313" s="448"/>
      <c r="R313" s="448"/>
      <c r="S313" s="546"/>
      <c r="T313" s="546"/>
      <c r="U313" s="546"/>
      <c r="V313" s="546"/>
      <c r="W313" s="546"/>
      <c r="X313" s="474"/>
      <c r="Y313" s="462"/>
      <c r="Z313" s="474"/>
      <c r="AA313" s="462"/>
      <c r="AB313" s="643"/>
      <c r="AC313" s="488"/>
      <c r="AD313" s="488"/>
      <c r="AE313" s="712"/>
      <c r="AF313" s="453"/>
      <c r="AG313" s="453"/>
      <c r="AH313" s="453"/>
      <c r="AI313" s="480"/>
      <c r="AJ313" s="987"/>
      <c r="AK313" s="462"/>
      <c r="AL313" s="462"/>
      <c r="AM313" s="462"/>
      <c r="AN313" s="480"/>
    </row>
    <row r="314" spans="1:40">
      <c r="A314" s="962"/>
      <c r="B314" s="965"/>
      <c r="C314" s="462"/>
      <c r="D314" s="451"/>
      <c r="E314" s="834"/>
      <c r="F314" s="451"/>
      <c r="G314" s="834"/>
      <c r="H314" s="466" t="s">
        <v>223</v>
      </c>
      <c r="I314" s="945" t="s">
        <v>586</v>
      </c>
      <c r="J314" s="495"/>
      <c r="K314" s="498"/>
      <c r="L314" s="453"/>
      <c r="M314" s="941"/>
      <c r="N314" s="834"/>
      <c r="O314" s="447"/>
      <c r="P314" s="448"/>
      <c r="Q314" s="448"/>
      <c r="R314" s="448"/>
      <c r="S314" s="546"/>
      <c r="T314" s="546"/>
      <c r="U314" s="546"/>
      <c r="V314" s="546"/>
      <c r="W314" s="546"/>
      <c r="X314" s="474"/>
      <c r="Y314" s="462"/>
      <c r="Z314" s="474"/>
      <c r="AA314" s="462"/>
      <c r="AB314" s="643"/>
      <c r="AC314" s="488"/>
      <c r="AD314" s="488"/>
      <c r="AE314" s="712"/>
      <c r="AF314" s="453"/>
      <c r="AG314" s="453"/>
      <c r="AH314" s="453"/>
      <c r="AI314" s="480"/>
      <c r="AJ314" s="987"/>
      <c r="AK314" s="462"/>
      <c r="AL314" s="462"/>
      <c r="AM314" s="462"/>
      <c r="AN314" s="480"/>
    </row>
    <row r="315" spans="1:40" ht="16" thickBot="1">
      <c r="A315" s="962"/>
      <c r="B315" s="965"/>
      <c r="C315" s="462"/>
      <c r="D315" s="451"/>
      <c r="E315" s="834"/>
      <c r="F315" s="451"/>
      <c r="G315" s="834"/>
      <c r="H315" s="466"/>
      <c r="I315" s="823" t="s">
        <v>68</v>
      </c>
      <c r="J315" s="495"/>
      <c r="K315" s="498"/>
      <c r="L315" s="453"/>
      <c r="M315" s="941"/>
      <c r="N315" s="834"/>
      <c r="O315" s="447"/>
      <c r="P315" s="448"/>
      <c r="Q315" s="448"/>
      <c r="R315" s="448"/>
      <c r="S315" s="546"/>
      <c r="T315" s="546"/>
      <c r="U315" s="546"/>
      <c r="V315" s="546"/>
      <c r="W315" s="546"/>
      <c r="X315" s="474"/>
      <c r="Y315" s="462"/>
      <c r="Z315" s="474"/>
      <c r="AA315" s="462"/>
      <c r="AB315" s="643"/>
      <c r="AC315" s="488"/>
      <c r="AD315" s="488"/>
      <c r="AE315" s="712"/>
      <c r="AF315" s="453"/>
      <c r="AG315" s="453"/>
      <c r="AH315" s="453"/>
      <c r="AI315" s="480"/>
      <c r="AJ315" s="987"/>
      <c r="AK315" s="462"/>
      <c r="AL315" s="462"/>
      <c r="AM315" s="462"/>
      <c r="AN315" s="480"/>
    </row>
    <row r="316" spans="1:40">
      <c r="A316" s="962"/>
      <c r="B316" s="965"/>
      <c r="C316" s="462"/>
      <c r="D316" s="451"/>
      <c r="E316" s="834"/>
      <c r="F316" s="451"/>
      <c r="G316" s="834"/>
      <c r="H316" s="600" t="s">
        <v>222</v>
      </c>
      <c r="I316" s="945" t="s">
        <v>586</v>
      </c>
      <c r="J316" s="495"/>
      <c r="K316" s="498"/>
      <c r="L316" s="453"/>
      <c r="M316" s="941"/>
      <c r="N316" s="834"/>
      <c r="O316" s="447"/>
      <c r="P316" s="448"/>
      <c r="Q316" s="448"/>
      <c r="R316" s="448"/>
      <c r="S316" s="546"/>
      <c r="T316" s="546"/>
      <c r="U316" s="546"/>
      <c r="V316" s="546"/>
      <c r="W316" s="546"/>
      <c r="X316" s="474"/>
      <c r="Y316" s="462"/>
      <c r="Z316" s="474"/>
      <c r="AA316" s="462"/>
      <c r="AB316" s="643"/>
      <c r="AC316" s="488"/>
      <c r="AD316" s="488"/>
      <c r="AE316" s="712"/>
      <c r="AF316" s="453"/>
      <c r="AG316" s="453"/>
      <c r="AH316" s="453"/>
      <c r="AI316" s="480"/>
      <c r="AJ316" s="987"/>
      <c r="AK316" s="462"/>
      <c r="AL316" s="462"/>
      <c r="AM316" s="462"/>
      <c r="AN316" s="480"/>
    </row>
    <row r="317" spans="1:40" ht="16" thickBot="1">
      <c r="A317" s="962"/>
      <c r="B317" s="965"/>
      <c r="C317" s="462"/>
      <c r="D317" s="451"/>
      <c r="E317" s="834"/>
      <c r="F317" s="451"/>
      <c r="G317" s="834"/>
      <c r="H317" s="601"/>
      <c r="I317" s="823" t="s">
        <v>68</v>
      </c>
      <c r="J317" s="495"/>
      <c r="K317" s="498"/>
      <c r="L317" s="453"/>
      <c r="M317" s="941"/>
      <c r="N317" s="834"/>
      <c r="O317" s="447"/>
      <c r="P317" s="448"/>
      <c r="Q317" s="448"/>
      <c r="R317" s="448"/>
      <c r="S317" s="546"/>
      <c r="T317" s="546"/>
      <c r="U317" s="546"/>
      <c r="V317" s="546"/>
      <c r="W317" s="546"/>
      <c r="X317" s="474"/>
      <c r="Y317" s="462"/>
      <c r="Z317" s="474"/>
      <c r="AA317" s="462"/>
      <c r="AB317" s="643"/>
      <c r="AC317" s="488"/>
      <c r="AD317" s="488"/>
      <c r="AE317" s="712"/>
      <c r="AF317" s="453"/>
      <c r="AG317" s="453"/>
      <c r="AH317" s="453"/>
      <c r="AI317" s="480"/>
      <c r="AJ317" s="987"/>
      <c r="AK317" s="462"/>
      <c r="AL317" s="462"/>
      <c r="AM317" s="462"/>
      <c r="AN317" s="480"/>
    </row>
    <row r="318" spans="1:40">
      <c r="A318" s="962"/>
      <c r="B318" s="965"/>
      <c r="C318" s="462"/>
      <c r="D318" s="451"/>
      <c r="E318" s="834"/>
      <c r="F318" s="451"/>
      <c r="G318" s="834"/>
      <c r="H318" s="622" t="s">
        <v>221</v>
      </c>
      <c r="I318" s="945" t="s">
        <v>586</v>
      </c>
      <c r="J318" s="495"/>
      <c r="K318" s="498"/>
      <c r="L318" s="453"/>
      <c r="M318" s="941"/>
      <c r="N318" s="834"/>
      <c r="O318" s="447"/>
      <c r="P318" s="448"/>
      <c r="Q318" s="448"/>
      <c r="R318" s="448"/>
      <c r="S318" s="546"/>
      <c r="T318" s="546"/>
      <c r="U318" s="546"/>
      <c r="V318" s="546"/>
      <c r="W318" s="546"/>
      <c r="X318" s="474"/>
      <c r="Y318" s="462"/>
      <c r="Z318" s="474"/>
      <c r="AA318" s="462"/>
      <c r="AB318" s="643"/>
      <c r="AC318" s="488"/>
      <c r="AD318" s="488"/>
      <c r="AE318" s="712"/>
      <c r="AF318" s="453"/>
      <c r="AG318" s="453"/>
      <c r="AH318" s="453"/>
      <c r="AI318" s="480"/>
      <c r="AJ318" s="987"/>
      <c r="AK318" s="462"/>
      <c r="AL318" s="462"/>
      <c r="AM318" s="462"/>
      <c r="AN318" s="480"/>
    </row>
    <row r="319" spans="1:40" ht="16" thickBot="1">
      <c r="A319" s="1047"/>
      <c r="B319" s="966"/>
      <c r="C319" s="823"/>
      <c r="D319" s="989"/>
      <c r="E319" s="944"/>
      <c r="F319" s="989"/>
      <c r="G319" s="944"/>
      <c r="H319" s="623"/>
      <c r="I319" s="823" t="s">
        <v>68</v>
      </c>
      <c r="J319" s="603"/>
      <c r="K319" s="605"/>
      <c r="L319" s="453"/>
      <c r="M319" s="990"/>
      <c r="N319" s="944"/>
      <c r="O319" s="447"/>
      <c r="P319" s="448"/>
      <c r="Q319" s="448"/>
      <c r="R319" s="448"/>
      <c r="S319" s="589"/>
      <c r="T319" s="589"/>
      <c r="U319" s="547"/>
      <c r="V319" s="589"/>
      <c r="W319" s="589"/>
      <c r="X319" s="981"/>
      <c r="Y319" s="823"/>
      <c r="Z319" s="981"/>
      <c r="AA319" s="823"/>
      <c r="AB319" s="644"/>
      <c r="AC319" s="488"/>
      <c r="AD319" s="488"/>
      <c r="AE319" s="713"/>
      <c r="AF319" s="500"/>
      <c r="AG319" s="500"/>
      <c r="AH319" s="453"/>
      <c r="AI319" s="979"/>
      <c r="AJ319" s="988"/>
      <c r="AK319" s="823"/>
      <c r="AL319" s="823"/>
      <c r="AM319" s="823"/>
      <c r="AN319" s="480"/>
    </row>
    <row r="320" spans="1:40" ht="15.75" customHeight="1" thickBot="1">
      <c r="A320" s="315">
        <v>11</v>
      </c>
      <c r="B320" s="964" t="s">
        <v>570</v>
      </c>
      <c r="C320" s="945" t="s">
        <v>348</v>
      </c>
      <c r="D320" s="967" t="s">
        <v>32</v>
      </c>
      <c r="E320" s="945" t="s">
        <v>347</v>
      </c>
      <c r="F320" s="967" t="s">
        <v>346</v>
      </c>
      <c r="G320" s="943" t="s">
        <v>100</v>
      </c>
      <c r="H320" s="84" t="s">
        <v>252</v>
      </c>
      <c r="I320" s="273" t="s">
        <v>68</v>
      </c>
      <c r="J320" s="602">
        <v>11</v>
      </c>
      <c r="K320" s="604" t="str">
        <f>+IF(AND(J320&lt;6,J320&gt;0),"Moderado",IF(AND(J320&lt;12,J320&gt;5),"Mayor",IF(AND(J320&lt;20,J320&gt;11),"Catastrófico","Responda las Preguntas de Impacto")))</f>
        <v>Mayor</v>
      </c>
      <c r="L320" s="452"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Alto</v>
      </c>
      <c r="M320" s="940"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Evitar el Riesgo, Reducir el Riesgo, Compartir el Riesgo</v>
      </c>
      <c r="N320" s="942" t="s">
        <v>808</v>
      </c>
      <c r="O320" s="956" t="s">
        <v>65</v>
      </c>
      <c r="P320" s="101" t="s">
        <v>237</v>
      </c>
      <c r="Q320" s="267" t="s">
        <v>76</v>
      </c>
      <c r="R320" s="267">
        <f>+IFERROR(VLOOKUP(Q320,[18]DATOS!$E$2:$F$17,2,FALSE),"")</f>
        <v>15</v>
      </c>
      <c r="S320" s="646">
        <f>SUM(R320:R327)</f>
        <v>100</v>
      </c>
      <c r="T320" s="310" t="str">
        <f>+IF(AND(S320&lt;=100,S320&gt;=96),"Fuerte",IF(AND(S320&lt;=95,S320&gt;=86),"Moderado",IF(AND(S320&lt;=85,J320&gt;=0),"Débil"," ")))</f>
        <v>Fuerte</v>
      </c>
      <c r="U320" s="310" t="s">
        <v>90</v>
      </c>
      <c r="V320" s="310"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10">
        <f>IF(V320="Fuerte",100,IF(V320="Moderado",50,IF(V320="Débil",0)))</f>
        <v>100</v>
      </c>
      <c r="X320" s="473">
        <f>AVERAGE(W320:W345)</f>
        <v>100</v>
      </c>
      <c r="Y320" s="473" t="s">
        <v>339</v>
      </c>
      <c r="Z320" s="473" t="s">
        <v>598</v>
      </c>
      <c r="AA320" s="968" t="s">
        <v>807</v>
      </c>
      <c r="AB320" s="710" t="str">
        <f>+IF(X320=100,"Fuerte",IF(AND(X320&lt;=99,X320&gt;=50),"Moderado",IF(X320&lt;50,"Débil"," ")))</f>
        <v>Fuerte</v>
      </c>
      <c r="AC320" s="488" t="s">
        <v>95</v>
      </c>
      <c r="AD320" s="488" t="s">
        <v>95</v>
      </c>
      <c r="AE320" s="711"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52"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52" t="str">
        <f>K320</f>
        <v>Mayor</v>
      </c>
      <c r="AH320" s="452"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Alto</v>
      </c>
      <c r="AI320" s="948"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Evitar el Riesgo, Reducir el Riesgo, Compartir el Riesgo</v>
      </c>
      <c r="AJ320" s="450" t="s">
        <v>806</v>
      </c>
      <c r="AK320" s="949">
        <v>43831</v>
      </c>
      <c r="AL320" s="952">
        <v>44196</v>
      </c>
      <c r="AM320" s="1043" t="s">
        <v>805</v>
      </c>
      <c r="AN320" s="1038" t="s">
        <v>804</v>
      </c>
    </row>
    <row r="321" spans="1:40" ht="17" thickBot="1">
      <c r="A321" s="316"/>
      <c r="B321" s="965"/>
      <c r="C321" s="462"/>
      <c r="D321" s="451"/>
      <c r="E321" s="462"/>
      <c r="F321" s="451"/>
      <c r="G321" s="834"/>
      <c r="H321" s="79" t="s">
        <v>245</v>
      </c>
      <c r="I321" s="273" t="s">
        <v>68</v>
      </c>
      <c r="J321" s="495"/>
      <c r="K321" s="498"/>
      <c r="L321" s="453"/>
      <c r="M321" s="941"/>
      <c r="N321" s="446"/>
      <c r="O321" s="447"/>
      <c r="P321" s="101" t="s">
        <v>235</v>
      </c>
      <c r="Q321" s="267" t="s">
        <v>78</v>
      </c>
      <c r="R321" s="267">
        <f>+IFERROR(VLOOKUP(Q321,[18]DATOS!$E$2:$F$17,2,FALSE),"")</f>
        <v>15</v>
      </c>
      <c r="S321" s="647"/>
      <c r="T321" s="310"/>
      <c r="U321" s="310"/>
      <c r="V321" s="310"/>
      <c r="W321" s="310"/>
      <c r="X321" s="474"/>
      <c r="Y321" s="474"/>
      <c r="Z321" s="474"/>
      <c r="AA321" s="969"/>
      <c r="AB321" s="643"/>
      <c r="AC321" s="488"/>
      <c r="AD321" s="488"/>
      <c r="AE321" s="712"/>
      <c r="AF321" s="453"/>
      <c r="AG321" s="453"/>
      <c r="AH321" s="453"/>
      <c r="AI321" s="821"/>
      <c r="AJ321" s="788"/>
      <c r="AK321" s="950"/>
      <c r="AL321" s="950"/>
      <c r="AM321" s="1044"/>
      <c r="AN321" s="1039"/>
    </row>
    <row r="322" spans="1:40" ht="17" thickBot="1">
      <c r="A322" s="316"/>
      <c r="B322" s="965"/>
      <c r="C322" s="462"/>
      <c r="D322" s="451"/>
      <c r="E322" s="462"/>
      <c r="F322" s="451"/>
      <c r="G322" s="834"/>
      <c r="H322" s="79" t="s">
        <v>244</v>
      </c>
      <c r="I322" s="273" t="s">
        <v>586</v>
      </c>
      <c r="J322" s="495"/>
      <c r="K322" s="498"/>
      <c r="L322" s="453"/>
      <c r="M322" s="941"/>
      <c r="N322" s="446"/>
      <c r="O322" s="447"/>
      <c r="P322" s="101" t="s">
        <v>233</v>
      </c>
      <c r="Q322" s="267" t="s">
        <v>80</v>
      </c>
      <c r="R322" s="267">
        <f>+IFERROR(VLOOKUP(Q322,[18]DATOS!$E$2:$F$17,2,FALSE),"")</f>
        <v>15</v>
      </c>
      <c r="S322" s="647"/>
      <c r="T322" s="310"/>
      <c r="U322" s="310"/>
      <c r="V322" s="310"/>
      <c r="W322" s="310"/>
      <c r="X322" s="474"/>
      <c r="Y322" s="474"/>
      <c r="Z322" s="474"/>
      <c r="AA322" s="969"/>
      <c r="AB322" s="643"/>
      <c r="AC322" s="488"/>
      <c r="AD322" s="488"/>
      <c r="AE322" s="712"/>
      <c r="AF322" s="453"/>
      <c r="AG322" s="453"/>
      <c r="AH322" s="453"/>
      <c r="AI322" s="821"/>
      <c r="AJ322" s="788"/>
      <c r="AK322" s="950"/>
      <c r="AL322" s="950"/>
      <c r="AM322" s="1044"/>
      <c r="AN322" s="1039"/>
    </row>
    <row r="323" spans="1:40" ht="27" customHeight="1" thickBot="1">
      <c r="A323" s="316"/>
      <c r="B323" s="965"/>
      <c r="C323" s="462"/>
      <c r="D323" s="451"/>
      <c r="E323" s="462"/>
      <c r="F323" s="451"/>
      <c r="G323" s="834"/>
      <c r="H323" s="79" t="s">
        <v>243</v>
      </c>
      <c r="I323" s="273" t="s">
        <v>586</v>
      </c>
      <c r="J323" s="495"/>
      <c r="K323" s="498"/>
      <c r="L323" s="453"/>
      <c r="M323" s="941"/>
      <c r="N323" s="446"/>
      <c r="O323" s="447"/>
      <c r="P323" s="101" t="s">
        <v>231</v>
      </c>
      <c r="Q323" s="267" t="s">
        <v>82</v>
      </c>
      <c r="R323" s="267">
        <f>+IFERROR(VLOOKUP(Q323,[18]DATOS!$E$2:$F$17,2,FALSE),"")</f>
        <v>15</v>
      </c>
      <c r="S323" s="647"/>
      <c r="T323" s="310"/>
      <c r="U323" s="310"/>
      <c r="V323" s="310"/>
      <c r="W323" s="310"/>
      <c r="X323" s="474"/>
      <c r="Y323" s="474"/>
      <c r="Z323" s="474"/>
      <c r="AA323" s="969"/>
      <c r="AB323" s="643"/>
      <c r="AC323" s="488"/>
      <c r="AD323" s="488"/>
      <c r="AE323" s="712"/>
      <c r="AF323" s="453"/>
      <c r="AG323" s="453"/>
      <c r="AH323" s="453"/>
      <c r="AI323" s="821"/>
      <c r="AJ323" s="788"/>
      <c r="AK323" s="950"/>
      <c r="AL323" s="950"/>
      <c r="AM323" s="1044"/>
      <c r="AN323" s="1039"/>
    </row>
    <row r="324" spans="1:40" ht="17" thickBot="1">
      <c r="A324" s="316"/>
      <c r="B324" s="965"/>
      <c r="C324" s="462"/>
      <c r="D324" s="451"/>
      <c r="E324" s="462"/>
      <c r="F324" s="451"/>
      <c r="G324" s="834"/>
      <c r="H324" s="79" t="s">
        <v>242</v>
      </c>
      <c r="I324" s="273" t="s">
        <v>68</v>
      </c>
      <c r="J324" s="495"/>
      <c r="K324" s="498"/>
      <c r="L324" s="453"/>
      <c r="M324" s="941"/>
      <c r="N324" s="446"/>
      <c r="O324" s="447"/>
      <c r="P324" s="101" t="s">
        <v>229</v>
      </c>
      <c r="Q324" s="267" t="s">
        <v>85</v>
      </c>
      <c r="R324" s="267">
        <f>+IFERROR(VLOOKUP(Q324,[18]DATOS!$E$2:$F$17,2,FALSE),"")</f>
        <v>15</v>
      </c>
      <c r="S324" s="647"/>
      <c r="T324" s="310"/>
      <c r="U324" s="310"/>
      <c r="V324" s="310"/>
      <c r="W324" s="310"/>
      <c r="X324" s="474"/>
      <c r="Y324" s="474"/>
      <c r="Z324" s="474"/>
      <c r="AA324" s="969"/>
      <c r="AB324" s="643"/>
      <c r="AC324" s="488"/>
      <c r="AD324" s="488"/>
      <c r="AE324" s="712"/>
      <c r="AF324" s="453"/>
      <c r="AG324" s="453"/>
      <c r="AH324" s="453"/>
      <c r="AI324" s="821"/>
      <c r="AJ324" s="788"/>
      <c r="AK324" s="950"/>
      <c r="AL324" s="950"/>
      <c r="AM324" s="1044"/>
      <c r="AN324" s="1039"/>
    </row>
    <row r="325" spans="1:40" ht="17" thickBot="1">
      <c r="A325" s="316"/>
      <c r="B325" s="965"/>
      <c r="C325" s="462"/>
      <c r="D325" s="451"/>
      <c r="E325" s="462"/>
      <c r="F325" s="451"/>
      <c r="G325" s="834"/>
      <c r="H325" s="79" t="s">
        <v>241</v>
      </c>
      <c r="I325" s="273" t="s">
        <v>68</v>
      </c>
      <c r="J325" s="495"/>
      <c r="K325" s="498"/>
      <c r="L325" s="453"/>
      <c r="M325" s="941"/>
      <c r="N325" s="446"/>
      <c r="O325" s="447"/>
      <c r="P325" s="270" t="s">
        <v>228</v>
      </c>
      <c r="Q325" s="267" t="s">
        <v>98</v>
      </c>
      <c r="R325" s="267">
        <f>+IFERROR(VLOOKUP(Q325,[18]DATOS!$E$2:$F$17,2,FALSE),"")</f>
        <v>15</v>
      </c>
      <c r="S325" s="647"/>
      <c r="T325" s="310"/>
      <c r="U325" s="310"/>
      <c r="V325" s="310"/>
      <c r="W325" s="310"/>
      <c r="X325" s="474"/>
      <c r="Y325" s="474"/>
      <c r="Z325" s="474"/>
      <c r="AA325" s="969"/>
      <c r="AB325" s="643"/>
      <c r="AC325" s="488"/>
      <c r="AD325" s="488"/>
      <c r="AE325" s="712"/>
      <c r="AF325" s="453"/>
      <c r="AG325" s="453"/>
      <c r="AH325" s="453"/>
      <c r="AI325" s="821"/>
      <c r="AJ325" s="788"/>
      <c r="AK325" s="950"/>
      <c r="AL325" s="950"/>
      <c r="AM325" s="1044"/>
      <c r="AN325" s="1039"/>
    </row>
    <row r="326" spans="1:40" ht="17" thickBot="1">
      <c r="A326" s="316"/>
      <c r="B326" s="965"/>
      <c r="C326" s="462"/>
      <c r="D326" s="451"/>
      <c r="E326" s="462"/>
      <c r="F326" s="451"/>
      <c r="G326" s="834"/>
      <c r="H326" s="79" t="s">
        <v>240</v>
      </c>
      <c r="I326" s="273" t="s">
        <v>586</v>
      </c>
      <c r="J326" s="495"/>
      <c r="K326" s="498"/>
      <c r="L326" s="453"/>
      <c r="M326" s="941"/>
      <c r="N326" s="446"/>
      <c r="O326" s="447"/>
      <c r="P326" s="101" t="s">
        <v>226</v>
      </c>
      <c r="Q326" s="101" t="s">
        <v>87</v>
      </c>
      <c r="R326" s="101">
        <f>+IFERROR(VLOOKUP(Q326,[18]DATOS!$E$2:$F$17,2,FALSE),"")</f>
        <v>10</v>
      </c>
      <c r="S326" s="647"/>
      <c r="T326" s="310"/>
      <c r="U326" s="310"/>
      <c r="V326" s="310"/>
      <c r="W326" s="310"/>
      <c r="X326" s="474"/>
      <c r="Y326" s="474"/>
      <c r="Z326" s="474"/>
      <c r="AA326" s="969"/>
      <c r="AB326" s="643"/>
      <c r="AC326" s="488"/>
      <c r="AD326" s="488"/>
      <c r="AE326" s="712"/>
      <c r="AF326" s="453"/>
      <c r="AG326" s="453"/>
      <c r="AH326" s="453"/>
      <c r="AI326" s="821"/>
      <c r="AJ326" s="788"/>
      <c r="AK326" s="950"/>
      <c r="AL326" s="950"/>
      <c r="AM326" s="1044"/>
      <c r="AN326" s="1039"/>
    </row>
    <row r="327" spans="1:40" ht="33" thickBot="1">
      <c r="A327" s="316"/>
      <c r="B327" s="965"/>
      <c r="C327" s="462"/>
      <c r="D327" s="451"/>
      <c r="E327" s="463"/>
      <c r="F327" s="451"/>
      <c r="G327" s="834"/>
      <c r="H327" s="79" t="s">
        <v>239</v>
      </c>
      <c r="I327" s="273" t="s">
        <v>586</v>
      </c>
      <c r="J327" s="495"/>
      <c r="K327" s="498"/>
      <c r="L327" s="453"/>
      <c r="M327" s="941"/>
      <c r="N327" s="446"/>
      <c r="O327" s="447"/>
      <c r="P327" s="269"/>
      <c r="Q327" s="269"/>
      <c r="R327" s="269"/>
      <c r="S327" s="648"/>
      <c r="T327" s="310"/>
      <c r="U327" s="310"/>
      <c r="V327" s="310"/>
      <c r="W327" s="310"/>
      <c r="X327" s="474"/>
      <c r="Y327" s="475"/>
      <c r="Z327" s="475"/>
      <c r="AA327" s="970"/>
      <c r="AB327" s="643"/>
      <c r="AC327" s="488"/>
      <c r="AD327" s="488"/>
      <c r="AE327" s="712"/>
      <c r="AF327" s="453"/>
      <c r="AG327" s="453"/>
      <c r="AH327" s="453"/>
      <c r="AI327" s="821"/>
      <c r="AJ327" s="788"/>
      <c r="AK327" s="951"/>
      <c r="AL327" s="951"/>
      <c r="AM327" s="1045"/>
      <c r="AN327" s="1040"/>
    </row>
    <row r="328" spans="1:40" ht="15.75" customHeight="1" thickBot="1">
      <c r="A328" s="316"/>
      <c r="B328" s="965"/>
      <c r="C328" s="462"/>
      <c r="D328" s="451"/>
      <c r="E328" s="833" t="s">
        <v>341</v>
      </c>
      <c r="F328" s="451"/>
      <c r="G328" s="834"/>
      <c r="H328" s="79" t="s">
        <v>238</v>
      </c>
      <c r="I328" s="273" t="s">
        <v>586</v>
      </c>
      <c r="J328" s="495"/>
      <c r="K328" s="498"/>
      <c r="L328" s="453"/>
      <c r="M328" s="941"/>
      <c r="N328" s="446" t="s">
        <v>340</v>
      </c>
      <c r="O328" s="945" t="s">
        <v>65</v>
      </c>
      <c r="P328" s="267" t="s">
        <v>237</v>
      </c>
      <c r="Q328" s="267" t="s">
        <v>76</v>
      </c>
      <c r="R328" s="267">
        <f>+IFERROR(VLOOKUP(Q328,[18]DATOS!$E$2:$F$17,2,FALSE),"")</f>
        <v>15</v>
      </c>
      <c r="S328" s="588">
        <f>SUM(R328:R337)</f>
        <v>100</v>
      </c>
      <c r="T328" s="588" t="str">
        <f>+IF(AND(S328&lt;=100,S328&gt;=96),"Fuerte",IF(AND(S328&lt;=95,S328&gt;=86),"Moderado",IF(AND(S328&lt;=85,J328&gt;=0),"Débil"," ")))</f>
        <v>Fuerte</v>
      </c>
      <c r="U328" s="588" t="s">
        <v>90</v>
      </c>
      <c r="V328" s="588"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588">
        <f>IF(V328="Fuerte",100,IF(V328="Moderado",50,IF(V328="Débil",0)))</f>
        <v>100</v>
      </c>
      <c r="X328" s="474"/>
      <c r="Y328" s="461" t="s">
        <v>339</v>
      </c>
      <c r="Z328" s="952" t="s">
        <v>622</v>
      </c>
      <c r="AA328" s="461" t="s">
        <v>338</v>
      </c>
      <c r="AB328" s="643"/>
      <c r="AC328" s="488"/>
      <c r="AD328" s="488"/>
      <c r="AE328" s="712"/>
      <c r="AF328" s="453"/>
      <c r="AG328" s="453"/>
      <c r="AH328" s="453"/>
      <c r="AI328" s="821"/>
      <c r="AJ328" s="450" t="s">
        <v>803</v>
      </c>
      <c r="AK328" s="487">
        <v>43831</v>
      </c>
      <c r="AL328" s="487">
        <v>44196</v>
      </c>
      <c r="AM328" s="941" t="s">
        <v>336</v>
      </c>
      <c r="AN328" s="1032" t="s">
        <v>802</v>
      </c>
    </row>
    <row r="329" spans="1:40" ht="17" thickBot="1">
      <c r="A329" s="316"/>
      <c r="B329" s="965"/>
      <c r="C329" s="462"/>
      <c r="D329" s="451"/>
      <c r="E329" s="834"/>
      <c r="F329" s="451"/>
      <c r="G329" s="834"/>
      <c r="H329" s="79" t="s">
        <v>236</v>
      </c>
      <c r="I329" s="273" t="s">
        <v>68</v>
      </c>
      <c r="J329" s="495"/>
      <c r="K329" s="498"/>
      <c r="L329" s="453"/>
      <c r="M329" s="941"/>
      <c r="N329" s="446"/>
      <c r="O329" s="462"/>
      <c r="P329" s="268" t="s">
        <v>235</v>
      </c>
      <c r="Q329" s="267" t="s">
        <v>78</v>
      </c>
      <c r="R329" s="267">
        <f>+IFERROR(VLOOKUP(Q329,[18]DATOS!$E$2:$F$17,2,FALSE),"")</f>
        <v>15</v>
      </c>
      <c r="S329" s="546"/>
      <c r="T329" s="546"/>
      <c r="U329" s="546"/>
      <c r="V329" s="546"/>
      <c r="W329" s="546"/>
      <c r="X329" s="474"/>
      <c r="Y329" s="462"/>
      <c r="Z329" s="474"/>
      <c r="AA329" s="462"/>
      <c r="AB329" s="643"/>
      <c r="AC329" s="488"/>
      <c r="AD329" s="488"/>
      <c r="AE329" s="712"/>
      <c r="AF329" s="453"/>
      <c r="AG329" s="453"/>
      <c r="AH329" s="453"/>
      <c r="AI329" s="821"/>
      <c r="AJ329" s="788"/>
      <c r="AK329" s="487"/>
      <c r="AL329" s="487"/>
      <c r="AM329" s="941"/>
      <c r="AN329" s="1041"/>
    </row>
    <row r="330" spans="1:40" ht="17" thickBot="1">
      <c r="A330" s="316"/>
      <c r="B330" s="965"/>
      <c r="C330" s="462"/>
      <c r="D330" s="451"/>
      <c r="E330" s="834"/>
      <c r="F330" s="451"/>
      <c r="G330" s="834"/>
      <c r="H330" s="79" t="s">
        <v>234</v>
      </c>
      <c r="I330" s="273" t="s">
        <v>68</v>
      </c>
      <c r="J330" s="495"/>
      <c r="K330" s="498"/>
      <c r="L330" s="453"/>
      <c r="M330" s="941"/>
      <c r="N330" s="446"/>
      <c r="O330" s="462"/>
      <c r="P330" s="268" t="s">
        <v>233</v>
      </c>
      <c r="Q330" s="267" t="s">
        <v>80</v>
      </c>
      <c r="R330" s="267">
        <f>+IFERROR(VLOOKUP(Q330,[18]DATOS!$E$2:$F$17,2,FALSE),"")</f>
        <v>15</v>
      </c>
      <c r="S330" s="546"/>
      <c r="T330" s="546"/>
      <c r="U330" s="546"/>
      <c r="V330" s="546"/>
      <c r="W330" s="546"/>
      <c r="X330" s="474"/>
      <c r="Y330" s="462"/>
      <c r="Z330" s="474"/>
      <c r="AA330" s="462"/>
      <c r="AB330" s="643"/>
      <c r="AC330" s="488"/>
      <c r="AD330" s="488"/>
      <c r="AE330" s="712"/>
      <c r="AF330" s="453"/>
      <c r="AG330" s="453"/>
      <c r="AH330" s="453"/>
      <c r="AI330" s="821"/>
      <c r="AJ330" s="788"/>
      <c r="AK330" s="487"/>
      <c r="AL330" s="487"/>
      <c r="AM330" s="941"/>
      <c r="AN330" s="1041"/>
    </row>
    <row r="331" spans="1:40" ht="17" thickBot="1">
      <c r="A331" s="316"/>
      <c r="B331" s="965"/>
      <c r="C331" s="462"/>
      <c r="D331" s="451"/>
      <c r="E331" s="834"/>
      <c r="F331" s="451"/>
      <c r="G331" s="834"/>
      <c r="H331" s="79" t="s">
        <v>232</v>
      </c>
      <c r="I331" s="273" t="s">
        <v>68</v>
      </c>
      <c r="J331" s="495"/>
      <c r="K331" s="498"/>
      <c r="L331" s="453"/>
      <c r="M331" s="941"/>
      <c r="N331" s="446"/>
      <c r="O331" s="462"/>
      <c r="P331" s="268" t="s">
        <v>231</v>
      </c>
      <c r="Q331" s="267" t="s">
        <v>82</v>
      </c>
      <c r="R331" s="267">
        <f>+IFERROR(VLOOKUP(Q331,[18]DATOS!$E$2:$F$17,2,FALSE),"")</f>
        <v>15</v>
      </c>
      <c r="S331" s="546"/>
      <c r="T331" s="546"/>
      <c r="U331" s="546"/>
      <c r="V331" s="546"/>
      <c r="W331" s="546"/>
      <c r="X331" s="474"/>
      <c r="Y331" s="462"/>
      <c r="Z331" s="474"/>
      <c r="AA331" s="462"/>
      <c r="AB331" s="643"/>
      <c r="AC331" s="488"/>
      <c r="AD331" s="488"/>
      <c r="AE331" s="712"/>
      <c r="AF331" s="453"/>
      <c r="AG331" s="453"/>
      <c r="AH331" s="453"/>
      <c r="AI331" s="821"/>
      <c r="AJ331" s="788"/>
      <c r="AK331" s="487"/>
      <c r="AL331" s="487"/>
      <c r="AM331" s="941"/>
      <c r="AN331" s="1041"/>
    </row>
    <row r="332" spans="1:40" ht="17" thickBot="1">
      <c r="A332" s="316"/>
      <c r="B332" s="965"/>
      <c r="C332" s="462"/>
      <c r="D332" s="451"/>
      <c r="E332" s="834"/>
      <c r="F332" s="451"/>
      <c r="G332" s="834"/>
      <c r="H332" s="466" t="s">
        <v>230</v>
      </c>
      <c r="I332" s="273" t="s">
        <v>68</v>
      </c>
      <c r="J332" s="495"/>
      <c r="K332" s="498"/>
      <c r="L332" s="453"/>
      <c r="M332" s="941"/>
      <c r="N332" s="446"/>
      <c r="O332" s="462"/>
      <c r="P332" s="268" t="s">
        <v>229</v>
      </c>
      <c r="Q332" s="267" t="s">
        <v>85</v>
      </c>
      <c r="R332" s="267">
        <f>+IFERROR(VLOOKUP(Q332,[18]DATOS!$E$2:$F$17,2,FALSE),"")</f>
        <v>15</v>
      </c>
      <c r="S332" s="546"/>
      <c r="T332" s="546"/>
      <c r="U332" s="546"/>
      <c r="V332" s="546"/>
      <c r="W332" s="546"/>
      <c r="X332" s="474"/>
      <c r="Y332" s="462"/>
      <c r="Z332" s="474"/>
      <c r="AA332" s="462"/>
      <c r="AB332" s="643"/>
      <c r="AC332" s="488"/>
      <c r="AD332" s="488"/>
      <c r="AE332" s="712"/>
      <c r="AF332" s="453"/>
      <c r="AG332" s="453"/>
      <c r="AH332" s="453"/>
      <c r="AI332" s="821"/>
      <c r="AJ332" s="788"/>
      <c r="AK332" s="487"/>
      <c r="AL332" s="487"/>
      <c r="AM332" s="941"/>
      <c r="AN332" s="1041"/>
    </row>
    <row r="333" spans="1:40" ht="17" thickBot="1">
      <c r="A333" s="316"/>
      <c r="B333" s="965"/>
      <c r="C333" s="462"/>
      <c r="D333" s="451"/>
      <c r="E333" s="834"/>
      <c r="F333" s="451"/>
      <c r="G333" s="834"/>
      <c r="H333" s="466"/>
      <c r="I333" s="273" t="s">
        <v>68</v>
      </c>
      <c r="J333" s="495"/>
      <c r="K333" s="498"/>
      <c r="L333" s="453"/>
      <c r="M333" s="941"/>
      <c r="N333" s="446"/>
      <c r="O333" s="462"/>
      <c r="P333" s="268" t="s">
        <v>228</v>
      </c>
      <c r="Q333" s="267" t="s">
        <v>98</v>
      </c>
      <c r="R333" s="267">
        <f>+IFERROR(VLOOKUP(Q333,[18]DATOS!$E$2:$F$17,2,FALSE),"")</f>
        <v>15</v>
      </c>
      <c r="S333" s="546"/>
      <c r="T333" s="546"/>
      <c r="U333" s="546"/>
      <c r="V333" s="546"/>
      <c r="W333" s="546"/>
      <c r="X333" s="474"/>
      <c r="Y333" s="462"/>
      <c r="Z333" s="474"/>
      <c r="AA333" s="462"/>
      <c r="AB333" s="643"/>
      <c r="AC333" s="488"/>
      <c r="AD333" s="488"/>
      <c r="AE333" s="712"/>
      <c r="AF333" s="453"/>
      <c r="AG333" s="453"/>
      <c r="AH333" s="453"/>
      <c r="AI333" s="821"/>
      <c r="AJ333" s="788"/>
      <c r="AK333" s="487"/>
      <c r="AL333" s="487"/>
      <c r="AM333" s="941"/>
      <c r="AN333" s="1041"/>
    </row>
    <row r="334" spans="1:40" ht="17" thickBot="1">
      <c r="A334" s="316"/>
      <c r="B334" s="965"/>
      <c r="C334" s="462"/>
      <c r="D334" s="451"/>
      <c r="E334" s="834"/>
      <c r="F334" s="451"/>
      <c r="G334" s="834"/>
      <c r="H334" s="600" t="s">
        <v>227</v>
      </c>
      <c r="I334" s="273" t="s">
        <v>68</v>
      </c>
      <c r="J334" s="495"/>
      <c r="K334" s="498"/>
      <c r="L334" s="453"/>
      <c r="M334" s="941"/>
      <c r="N334" s="446"/>
      <c r="O334" s="462"/>
      <c r="P334" s="268" t="s">
        <v>226</v>
      </c>
      <c r="Q334" s="101" t="s">
        <v>87</v>
      </c>
      <c r="R334" s="267">
        <f>+IFERROR(VLOOKUP(Q334,[18]DATOS!$E$2:$F$17,2,FALSE),"")</f>
        <v>10</v>
      </c>
      <c r="S334" s="546"/>
      <c r="T334" s="546"/>
      <c r="U334" s="546"/>
      <c r="V334" s="546"/>
      <c r="W334" s="546"/>
      <c r="X334" s="474"/>
      <c r="Y334" s="462"/>
      <c r="Z334" s="474"/>
      <c r="AA334" s="462"/>
      <c r="AB334" s="643"/>
      <c r="AC334" s="488"/>
      <c r="AD334" s="488"/>
      <c r="AE334" s="712"/>
      <c r="AF334" s="453"/>
      <c r="AG334" s="453"/>
      <c r="AH334" s="453"/>
      <c r="AI334" s="821"/>
      <c r="AJ334" s="788"/>
      <c r="AK334" s="487"/>
      <c r="AL334" s="487"/>
      <c r="AM334" s="941"/>
      <c r="AN334" s="1033"/>
    </row>
    <row r="335" spans="1:40" ht="15" customHeight="1" thickBot="1">
      <c r="A335" s="316"/>
      <c r="B335" s="965"/>
      <c r="C335" s="462"/>
      <c r="D335" s="451"/>
      <c r="E335" s="834"/>
      <c r="F335" s="451"/>
      <c r="G335" s="834"/>
      <c r="H335" s="601"/>
      <c r="I335" s="273" t="s">
        <v>68</v>
      </c>
      <c r="J335" s="495"/>
      <c r="K335" s="498"/>
      <c r="L335" s="453"/>
      <c r="M335" s="941"/>
      <c r="N335" s="834"/>
      <c r="O335" s="462"/>
      <c r="P335" s="473"/>
      <c r="Q335" s="473"/>
      <c r="R335" s="473"/>
      <c r="S335" s="546"/>
      <c r="T335" s="546"/>
      <c r="U335" s="546"/>
      <c r="V335" s="546"/>
      <c r="W335" s="546"/>
      <c r="X335" s="474"/>
      <c r="Y335" s="462"/>
      <c r="Z335" s="474"/>
      <c r="AA335" s="462"/>
      <c r="AB335" s="643"/>
      <c r="AC335" s="488"/>
      <c r="AD335" s="488"/>
      <c r="AE335" s="712"/>
      <c r="AF335" s="453"/>
      <c r="AG335" s="453"/>
      <c r="AH335" s="453"/>
      <c r="AI335" s="480"/>
      <c r="AJ335" s="954" t="s">
        <v>523</v>
      </c>
      <c r="AK335" s="461" t="s">
        <v>258</v>
      </c>
      <c r="AL335" s="461" t="s">
        <v>257</v>
      </c>
      <c r="AM335" s="461" t="s">
        <v>256</v>
      </c>
      <c r="AN335" s="262"/>
    </row>
    <row r="336" spans="1:40" ht="17" thickBot="1">
      <c r="A336" s="316"/>
      <c r="B336" s="965"/>
      <c r="C336" s="462"/>
      <c r="D336" s="451"/>
      <c r="E336" s="834"/>
      <c r="F336" s="451"/>
      <c r="G336" s="834"/>
      <c r="H336" s="466" t="s">
        <v>225</v>
      </c>
      <c r="I336" s="273" t="s">
        <v>68</v>
      </c>
      <c r="J336" s="495"/>
      <c r="K336" s="498"/>
      <c r="L336" s="453"/>
      <c r="M336" s="941"/>
      <c r="N336" s="834"/>
      <c r="O336" s="462"/>
      <c r="P336" s="474"/>
      <c r="Q336" s="474"/>
      <c r="R336" s="474"/>
      <c r="S336" s="546"/>
      <c r="T336" s="546"/>
      <c r="U336" s="546"/>
      <c r="V336" s="546"/>
      <c r="W336" s="546"/>
      <c r="X336" s="474"/>
      <c r="Y336" s="462"/>
      <c r="Z336" s="474"/>
      <c r="AA336" s="462"/>
      <c r="AB336" s="643"/>
      <c r="AC336" s="488"/>
      <c r="AD336" s="488"/>
      <c r="AE336" s="712"/>
      <c r="AF336" s="453"/>
      <c r="AG336" s="453"/>
      <c r="AH336" s="453"/>
      <c r="AI336" s="480"/>
      <c r="AJ336" s="955"/>
      <c r="AK336" s="462"/>
      <c r="AL336" s="462"/>
      <c r="AM336" s="462"/>
      <c r="AN336" s="262"/>
    </row>
    <row r="337" spans="1:40" ht="17" thickBot="1">
      <c r="A337" s="316"/>
      <c r="B337" s="965"/>
      <c r="C337" s="462"/>
      <c r="D337" s="451"/>
      <c r="E337" s="834"/>
      <c r="F337" s="451"/>
      <c r="G337" s="834"/>
      <c r="H337" s="466"/>
      <c r="I337" s="273" t="s">
        <v>68</v>
      </c>
      <c r="J337" s="495"/>
      <c r="K337" s="498"/>
      <c r="L337" s="453"/>
      <c r="M337" s="941"/>
      <c r="N337" s="834"/>
      <c r="O337" s="462"/>
      <c r="P337" s="474"/>
      <c r="Q337" s="474"/>
      <c r="R337" s="474"/>
      <c r="S337" s="546"/>
      <c r="T337" s="546"/>
      <c r="U337" s="546"/>
      <c r="V337" s="546"/>
      <c r="W337" s="546"/>
      <c r="X337" s="474"/>
      <c r="Y337" s="462"/>
      <c r="Z337" s="474"/>
      <c r="AA337" s="462"/>
      <c r="AB337" s="643"/>
      <c r="AC337" s="488"/>
      <c r="AD337" s="488"/>
      <c r="AE337" s="712"/>
      <c r="AF337" s="453"/>
      <c r="AG337" s="453"/>
      <c r="AH337" s="453"/>
      <c r="AI337" s="480"/>
      <c r="AJ337" s="955"/>
      <c r="AK337" s="462"/>
      <c r="AL337" s="462"/>
      <c r="AM337" s="462"/>
      <c r="AN337" s="262"/>
    </row>
    <row r="338" spans="1:40">
      <c r="A338" s="316"/>
      <c r="B338" s="965"/>
      <c r="C338" s="462"/>
      <c r="D338" s="451"/>
      <c r="E338" s="834"/>
      <c r="F338" s="451"/>
      <c r="G338" s="834"/>
      <c r="H338" s="466" t="s">
        <v>224</v>
      </c>
      <c r="I338" s="945" t="s">
        <v>586</v>
      </c>
      <c r="J338" s="495"/>
      <c r="K338" s="498"/>
      <c r="L338" s="453"/>
      <c r="M338" s="941"/>
      <c r="N338" s="834"/>
      <c r="O338" s="462"/>
      <c r="P338" s="474"/>
      <c r="Q338" s="474"/>
      <c r="R338" s="474"/>
      <c r="S338" s="546"/>
      <c r="T338" s="546"/>
      <c r="U338" s="546"/>
      <c r="V338" s="546"/>
      <c r="W338" s="546"/>
      <c r="X338" s="474"/>
      <c r="Y338" s="462"/>
      <c r="Z338" s="474"/>
      <c r="AA338" s="462"/>
      <c r="AB338" s="643"/>
      <c r="AC338" s="488"/>
      <c r="AD338" s="488"/>
      <c r="AE338" s="712"/>
      <c r="AF338" s="453"/>
      <c r="AG338" s="453"/>
      <c r="AH338" s="453"/>
      <c r="AI338" s="480"/>
      <c r="AJ338" s="955"/>
      <c r="AK338" s="462"/>
      <c r="AL338" s="462"/>
      <c r="AM338" s="462"/>
      <c r="AN338" s="262"/>
    </row>
    <row r="339" spans="1:40" ht="16" thickBot="1">
      <c r="A339" s="316"/>
      <c r="B339" s="965"/>
      <c r="C339" s="462"/>
      <c r="D339" s="451"/>
      <c r="E339" s="834"/>
      <c r="F339" s="451"/>
      <c r="G339" s="834"/>
      <c r="H339" s="466"/>
      <c r="I339" s="823"/>
      <c r="J339" s="495"/>
      <c r="K339" s="498"/>
      <c r="L339" s="453"/>
      <c r="M339" s="941"/>
      <c r="N339" s="834"/>
      <c r="O339" s="462"/>
      <c r="P339" s="474"/>
      <c r="Q339" s="474"/>
      <c r="R339" s="474"/>
      <c r="S339" s="546"/>
      <c r="T339" s="546"/>
      <c r="U339" s="546"/>
      <c r="V339" s="546"/>
      <c r="W339" s="546"/>
      <c r="X339" s="474"/>
      <c r="Y339" s="462"/>
      <c r="Z339" s="474"/>
      <c r="AA339" s="462"/>
      <c r="AB339" s="643"/>
      <c r="AC339" s="488"/>
      <c r="AD339" s="488"/>
      <c r="AE339" s="712"/>
      <c r="AF339" s="453"/>
      <c r="AG339" s="453"/>
      <c r="AH339" s="453"/>
      <c r="AI339" s="480"/>
      <c r="AJ339" s="955"/>
      <c r="AK339" s="462"/>
      <c r="AL339" s="462"/>
      <c r="AM339" s="462"/>
      <c r="AN339" s="262"/>
    </row>
    <row r="340" spans="1:40">
      <c r="A340" s="316"/>
      <c r="B340" s="965"/>
      <c r="C340" s="462"/>
      <c r="D340" s="451"/>
      <c r="E340" s="834"/>
      <c r="F340" s="451"/>
      <c r="G340" s="834"/>
      <c r="H340" s="466" t="s">
        <v>223</v>
      </c>
      <c r="I340" s="945" t="s">
        <v>68</v>
      </c>
      <c r="J340" s="495"/>
      <c r="K340" s="498"/>
      <c r="L340" s="453"/>
      <c r="M340" s="941"/>
      <c r="N340" s="834"/>
      <c r="O340" s="462"/>
      <c r="P340" s="474"/>
      <c r="Q340" s="474"/>
      <c r="R340" s="474"/>
      <c r="S340" s="546"/>
      <c r="T340" s="546"/>
      <c r="U340" s="546"/>
      <c r="V340" s="546"/>
      <c r="W340" s="546"/>
      <c r="X340" s="474"/>
      <c r="Y340" s="462"/>
      <c r="Z340" s="474"/>
      <c r="AA340" s="462"/>
      <c r="AB340" s="643"/>
      <c r="AC340" s="488"/>
      <c r="AD340" s="488"/>
      <c r="AE340" s="712"/>
      <c r="AF340" s="453"/>
      <c r="AG340" s="453"/>
      <c r="AH340" s="453"/>
      <c r="AI340" s="480"/>
      <c r="AJ340" s="955"/>
      <c r="AK340" s="462"/>
      <c r="AL340" s="462"/>
      <c r="AM340" s="462"/>
      <c r="AN340" s="262"/>
    </row>
    <row r="341" spans="1:40" ht="16" thickBot="1">
      <c r="A341" s="316"/>
      <c r="B341" s="965"/>
      <c r="C341" s="462"/>
      <c r="D341" s="451"/>
      <c r="E341" s="834"/>
      <c r="F341" s="451"/>
      <c r="G341" s="834"/>
      <c r="H341" s="466"/>
      <c r="I341" s="823"/>
      <c r="J341" s="495"/>
      <c r="K341" s="498"/>
      <c r="L341" s="453"/>
      <c r="M341" s="941"/>
      <c r="N341" s="834"/>
      <c r="O341" s="462"/>
      <c r="P341" s="474"/>
      <c r="Q341" s="474"/>
      <c r="R341" s="474"/>
      <c r="S341" s="546"/>
      <c r="T341" s="546"/>
      <c r="U341" s="546"/>
      <c r="V341" s="546"/>
      <c r="W341" s="546"/>
      <c r="X341" s="474"/>
      <c r="Y341" s="462"/>
      <c r="Z341" s="474"/>
      <c r="AA341" s="462"/>
      <c r="AB341" s="643"/>
      <c r="AC341" s="488"/>
      <c r="AD341" s="488"/>
      <c r="AE341" s="712"/>
      <c r="AF341" s="453"/>
      <c r="AG341" s="453"/>
      <c r="AH341" s="453"/>
      <c r="AI341" s="480"/>
      <c r="AJ341" s="955"/>
      <c r="AK341" s="462"/>
      <c r="AL341" s="462"/>
      <c r="AM341" s="462"/>
      <c r="AN341" s="262"/>
    </row>
    <row r="342" spans="1:40">
      <c r="A342" s="316"/>
      <c r="B342" s="965"/>
      <c r="C342" s="462"/>
      <c r="D342" s="451"/>
      <c r="E342" s="834"/>
      <c r="F342" s="451"/>
      <c r="G342" s="834"/>
      <c r="H342" s="600" t="s">
        <v>222</v>
      </c>
      <c r="I342" s="945" t="s">
        <v>586</v>
      </c>
      <c r="J342" s="495"/>
      <c r="K342" s="498"/>
      <c r="L342" s="453"/>
      <c r="M342" s="941"/>
      <c r="N342" s="834"/>
      <c r="O342" s="462"/>
      <c r="P342" s="474"/>
      <c r="Q342" s="474"/>
      <c r="R342" s="474"/>
      <c r="S342" s="546"/>
      <c r="T342" s="546"/>
      <c r="U342" s="546"/>
      <c r="V342" s="546"/>
      <c r="W342" s="546"/>
      <c r="X342" s="474"/>
      <c r="Y342" s="462"/>
      <c r="Z342" s="474"/>
      <c r="AA342" s="462"/>
      <c r="AB342" s="643"/>
      <c r="AC342" s="488"/>
      <c r="AD342" s="488"/>
      <c r="AE342" s="712"/>
      <c r="AF342" s="453"/>
      <c r="AG342" s="453"/>
      <c r="AH342" s="453"/>
      <c r="AI342" s="480"/>
      <c r="AJ342" s="955"/>
      <c r="AK342" s="462"/>
      <c r="AL342" s="462"/>
      <c r="AM342" s="462"/>
      <c r="AN342" s="262"/>
    </row>
    <row r="343" spans="1:40" ht="16" thickBot="1">
      <c r="A343" s="316"/>
      <c r="B343" s="965"/>
      <c r="C343" s="462"/>
      <c r="D343" s="451"/>
      <c r="E343" s="834"/>
      <c r="F343" s="451"/>
      <c r="G343" s="834"/>
      <c r="H343" s="601"/>
      <c r="I343" s="823"/>
      <c r="J343" s="495"/>
      <c r="K343" s="498"/>
      <c r="L343" s="453"/>
      <c r="M343" s="941"/>
      <c r="N343" s="834"/>
      <c r="O343" s="462"/>
      <c r="P343" s="474"/>
      <c r="Q343" s="474"/>
      <c r="R343" s="474"/>
      <c r="S343" s="546"/>
      <c r="T343" s="546"/>
      <c r="U343" s="546"/>
      <c r="V343" s="546"/>
      <c r="W343" s="546"/>
      <c r="X343" s="474"/>
      <c r="Y343" s="462"/>
      <c r="Z343" s="474"/>
      <c r="AA343" s="462"/>
      <c r="AB343" s="643"/>
      <c r="AC343" s="488"/>
      <c r="AD343" s="488"/>
      <c r="AE343" s="712"/>
      <c r="AF343" s="453"/>
      <c r="AG343" s="453"/>
      <c r="AH343" s="453"/>
      <c r="AI343" s="480"/>
      <c r="AJ343" s="955"/>
      <c r="AK343" s="462"/>
      <c r="AL343" s="462"/>
      <c r="AM343" s="462"/>
      <c r="AN343" s="262"/>
    </row>
    <row r="344" spans="1:40">
      <c r="A344" s="316"/>
      <c r="B344" s="965"/>
      <c r="C344" s="462"/>
      <c r="D344" s="451"/>
      <c r="E344" s="834"/>
      <c r="F344" s="451"/>
      <c r="G344" s="834"/>
      <c r="H344" s="622" t="s">
        <v>221</v>
      </c>
      <c r="I344" s="945" t="s">
        <v>586</v>
      </c>
      <c r="J344" s="495"/>
      <c r="K344" s="498"/>
      <c r="L344" s="453"/>
      <c r="M344" s="941"/>
      <c r="N344" s="834"/>
      <c r="O344" s="462"/>
      <c r="P344" s="474"/>
      <c r="Q344" s="474"/>
      <c r="R344" s="474"/>
      <c r="S344" s="546"/>
      <c r="T344" s="546"/>
      <c r="U344" s="546"/>
      <c r="V344" s="546"/>
      <c r="W344" s="546"/>
      <c r="X344" s="474"/>
      <c r="Y344" s="462"/>
      <c r="Z344" s="474"/>
      <c r="AA344" s="462"/>
      <c r="AB344" s="643"/>
      <c r="AC344" s="488"/>
      <c r="AD344" s="488"/>
      <c r="AE344" s="712"/>
      <c r="AF344" s="453"/>
      <c r="AG344" s="453"/>
      <c r="AH344" s="453"/>
      <c r="AI344" s="480"/>
      <c r="AJ344" s="955"/>
      <c r="AK344" s="462"/>
      <c r="AL344" s="462"/>
      <c r="AM344" s="462"/>
      <c r="AN344" s="262"/>
    </row>
    <row r="345" spans="1:40" ht="16" thickBot="1">
      <c r="A345" s="317"/>
      <c r="B345" s="966"/>
      <c r="C345" s="823"/>
      <c r="D345" s="989"/>
      <c r="E345" s="944"/>
      <c r="F345" s="989"/>
      <c r="G345" s="944"/>
      <c r="H345" s="623"/>
      <c r="I345" s="823"/>
      <c r="J345" s="603"/>
      <c r="K345" s="605"/>
      <c r="L345" s="453"/>
      <c r="M345" s="990"/>
      <c r="N345" s="944"/>
      <c r="O345" s="823"/>
      <c r="P345" s="981"/>
      <c r="Q345" s="981"/>
      <c r="R345" s="981"/>
      <c r="S345" s="589"/>
      <c r="T345" s="589"/>
      <c r="U345" s="589"/>
      <c r="V345" s="589"/>
      <c r="W345" s="589"/>
      <c r="X345" s="981"/>
      <c r="Y345" s="823"/>
      <c r="Z345" s="981"/>
      <c r="AA345" s="823"/>
      <c r="AB345" s="644"/>
      <c r="AC345" s="488"/>
      <c r="AD345" s="488"/>
      <c r="AE345" s="713"/>
      <c r="AF345" s="500"/>
      <c r="AG345" s="500"/>
      <c r="AH345" s="453"/>
      <c r="AI345" s="979"/>
      <c r="AJ345" s="1031"/>
      <c r="AK345" s="823"/>
      <c r="AL345" s="823"/>
      <c r="AM345" s="823"/>
      <c r="AN345" s="278"/>
    </row>
    <row r="346" spans="1:40" ht="15.75" customHeight="1" thickBot="1">
      <c r="A346" s="315">
        <v>12</v>
      </c>
      <c r="B346" s="964" t="s">
        <v>571</v>
      </c>
      <c r="C346" s="945" t="s">
        <v>335</v>
      </c>
      <c r="D346" s="967" t="s">
        <v>32</v>
      </c>
      <c r="E346" s="945" t="s">
        <v>801</v>
      </c>
      <c r="F346" s="967" t="s">
        <v>800</v>
      </c>
      <c r="G346" s="943" t="s">
        <v>100</v>
      </c>
      <c r="H346" s="84" t="s">
        <v>252</v>
      </c>
      <c r="I346" s="273" t="s">
        <v>68</v>
      </c>
      <c r="J346" s="602">
        <v>8</v>
      </c>
      <c r="K346" s="604" t="str">
        <f>+IF(AND(J346&lt;6,J346&gt;0),"Moderado",IF(AND(J346&lt;12,J346&gt;5),"Mayor",IF(AND(J346&lt;20,J346&gt;11),"Catastrófico","Responda las Preguntas de Impacto")))</f>
        <v>Mayor</v>
      </c>
      <c r="L346" s="452"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Alto</v>
      </c>
      <c r="M346" s="940"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Evitar el Riesgo, Reducir el Riesgo, Compartir el Riesgo</v>
      </c>
      <c r="N346" s="942" t="s">
        <v>799</v>
      </c>
      <c r="O346" s="956" t="s">
        <v>65</v>
      </c>
      <c r="P346" s="101" t="s">
        <v>237</v>
      </c>
      <c r="Q346" s="267" t="s">
        <v>76</v>
      </c>
      <c r="R346" s="267">
        <f>+IFERROR(VLOOKUP(Q346,[18]DATOS!$E$2:$F$17,2,FALSE),"")</f>
        <v>15</v>
      </c>
      <c r="S346" s="646">
        <f>SUM(R346:R353)</f>
        <v>100</v>
      </c>
      <c r="T346" s="310" t="str">
        <f>+IF(AND(S346&lt;=100,S346&gt;=96),"Fuerte",IF(AND(S346&lt;=95,S346&gt;=86),"Moderado",IF(AND(S346&lt;=85,J346&gt;=0),"Débil"," ")))</f>
        <v>Fuerte</v>
      </c>
      <c r="U346" s="588" t="s">
        <v>90</v>
      </c>
      <c r="V346" s="310"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10">
        <f>IF(V346="Fuerte",100,IF(V346="Moderado",50,IF(V346="Débil",0)))</f>
        <v>100</v>
      </c>
      <c r="X346" s="473">
        <f>AVERAGE(W346:W371)</f>
        <v>100</v>
      </c>
      <c r="Y346" s="473" t="s">
        <v>798</v>
      </c>
      <c r="Z346" s="473" t="s">
        <v>598</v>
      </c>
      <c r="AA346" s="968" t="s">
        <v>331</v>
      </c>
      <c r="AB346" s="710" t="str">
        <f>+IF(X346=100,"Fuerte",IF(AND(X346&lt;=99,X346&gt;=50),"Moderado",IF(X346&lt;50,"Débil"," ")))</f>
        <v>Fuerte</v>
      </c>
      <c r="AC346" s="488" t="s">
        <v>95</v>
      </c>
      <c r="AD346" s="488" t="s">
        <v>95</v>
      </c>
      <c r="AE346" s="711"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52"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52" t="str">
        <f>K346</f>
        <v>Mayor</v>
      </c>
      <c r="AH346" s="452"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Alto</v>
      </c>
      <c r="AI346" s="948"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Evitar el Riesgo, Reducir el Riesgo, Compartir el Riesgo</v>
      </c>
      <c r="AJ346" s="450" t="s">
        <v>330</v>
      </c>
      <c r="AK346" s="949">
        <v>43831</v>
      </c>
      <c r="AL346" s="952">
        <v>44196</v>
      </c>
      <c r="AM346" s="953" t="s">
        <v>796</v>
      </c>
      <c r="AN346" s="479" t="s">
        <v>329</v>
      </c>
    </row>
    <row r="347" spans="1:40" ht="17" thickBot="1">
      <c r="A347" s="316"/>
      <c r="B347" s="936"/>
      <c r="C347" s="462"/>
      <c r="D347" s="451"/>
      <c r="E347" s="462"/>
      <c r="F347" s="451"/>
      <c r="G347" s="834"/>
      <c r="H347" s="79" t="s">
        <v>245</v>
      </c>
      <c r="I347" s="273" t="s">
        <v>586</v>
      </c>
      <c r="J347" s="495"/>
      <c r="K347" s="498"/>
      <c r="L347" s="453"/>
      <c r="M347" s="941"/>
      <c r="N347" s="446"/>
      <c r="O347" s="447"/>
      <c r="P347" s="101" t="s">
        <v>235</v>
      </c>
      <c r="Q347" s="267" t="s">
        <v>78</v>
      </c>
      <c r="R347" s="267">
        <f>+IFERROR(VLOOKUP(Q347,[18]DATOS!$E$2:$F$17,2,FALSE),"")</f>
        <v>15</v>
      </c>
      <c r="S347" s="647"/>
      <c r="T347" s="310"/>
      <c r="U347" s="546"/>
      <c r="V347" s="310"/>
      <c r="W347" s="310"/>
      <c r="X347" s="474"/>
      <c r="Y347" s="474"/>
      <c r="Z347" s="474"/>
      <c r="AA347" s="969"/>
      <c r="AB347" s="643"/>
      <c r="AC347" s="488"/>
      <c r="AD347" s="488"/>
      <c r="AE347" s="712"/>
      <c r="AF347" s="453"/>
      <c r="AG347" s="453"/>
      <c r="AH347" s="453"/>
      <c r="AI347" s="821"/>
      <c r="AJ347" s="788"/>
      <c r="AK347" s="950"/>
      <c r="AL347" s="950"/>
      <c r="AM347" s="878"/>
      <c r="AN347" s="480"/>
    </row>
    <row r="348" spans="1:40" ht="17" thickBot="1">
      <c r="A348" s="316"/>
      <c r="B348" s="936"/>
      <c r="C348" s="462"/>
      <c r="D348" s="451"/>
      <c r="E348" s="462"/>
      <c r="F348" s="451"/>
      <c r="G348" s="834"/>
      <c r="H348" s="79" t="s">
        <v>244</v>
      </c>
      <c r="I348" s="273" t="s">
        <v>586</v>
      </c>
      <c r="J348" s="495"/>
      <c r="K348" s="498"/>
      <c r="L348" s="453"/>
      <c r="M348" s="941"/>
      <c r="N348" s="446"/>
      <c r="O348" s="447"/>
      <c r="P348" s="101" t="s">
        <v>233</v>
      </c>
      <c r="Q348" s="267" t="s">
        <v>80</v>
      </c>
      <c r="R348" s="267">
        <f>+IFERROR(VLOOKUP(Q348,[18]DATOS!$E$2:$F$17,2,FALSE),"")</f>
        <v>15</v>
      </c>
      <c r="S348" s="647"/>
      <c r="T348" s="310"/>
      <c r="U348" s="546"/>
      <c r="V348" s="310"/>
      <c r="W348" s="310"/>
      <c r="X348" s="474"/>
      <c r="Y348" s="474"/>
      <c r="Z348" s="474"/>
      <c r="AA348" s="969"/>
      <c r="AB348" s="643"/>
      <c r="AC348" s="488"/>
      <c r="AD348" s="488"/>
      <c r="AE348" s="712"/>
      <c r="AF348" s="453"/>
      <c r="AG348" s="453"/>
      <c r="AH348" s="453"/>
      <c r="AI348" s="821"/>
      <c r="AJ348" s="788"/>
      <c r="AK348" s="950"/>
      <c r="AL348" s="950"/>
      <c r="AM348" s="878"/>
      <c r="AN348" s="480"/>
    </row>
    <row r="349" spans="1:40" ht="17" thickBot="1">
      <c r="A349" s="316"/>
      <c r="B349" s="936"/>
      <c r="C349" s="462"/>
      <c r="D349" s="451"/>
      <c r="E349" s="462"/>
      <c r="F349" s="451"/>
      <c r="G349" s="834"/>
      <c r="H349" s="79" t="s">
        <v>243</v>
      </c>
      <c r="I349" s="273" t="s">
        <v>586</v>
      </c>
      <c r="J349" s="495"/>
      <c r="K349" s="498"/>
      <c r="L349" s="453"/>
      <c r="M349" s="941"/>
      <c r="N349" s="446"/>
      <c r="O349" s="447"/>
      <c r="P349" s="101" t="s">
        <v>231</v>
      </c>
      <c r="Q349" s="267" t="s">
        <v>82</v>
      </c>
      <c r="R349" s="267">
        <f>+IFERROR(VLOOKUP(Q349,[18]DATOS!$E$2:$F$17,2,FALSE),"")</f>
        <v>15</v>
      </c>
      <c r="S349" s="647"/>
      <c r="T349" s="310"/>
      <c r="U349" s="546"/>
      <c r="V349" s="310"/>
      <c r="W349" s="310"/>
      <c r="X349" s="474"/>
      <c r="Y349" s="474"/>
      <c r="Z349" s="474"/>
      <c r="AA349" s="969"/>
      <c r="AB349" s="643"/>
      <c r="AC349" s="488"/>
      <c r="AD349" s="488"/>
      <c r="AE349" s="712"/>
      <c r="AF349" s="453"/>
      <c r="AG349" s="453"/>
      <c r="AH349" s="453"/>
      <c r="AI349" s="821"/>
      <c r="AJ349" s="788"/>
      <c r="AK349" s="950"/>
      <c r="AL349" s="950"/>
      <c r="AM349" s="878"/>
      <c r="AN349" s="480"/>
    </row>
    <row r="350" spans="1:40" ht="17" thickBot="1">
      <c r="A350" s="316"/>
      <c r="B350" s="936"/>
      <c r="C350" s="462"/>
      <c r="D350" s="451"/>
      <c r="E350" s="462"/>
      <c r="F350" s="451"/>
      <c r="G350" s="834"/>
      <c r="H350" s="79" t="s">
        <v>242</v>
      </c>
      <c r="I350" s="273" t="s">
        <v>68</v>
      </c>
      <c r="J350" s="495"/>
      <c r="K350" s="498"/>
      <c r="L350" s="453"/>
      <c r="M350" s="941"/>
      <c r="N350" s="446"/>
      <c r="O350" s="447"/>
      <c r="P350" s="101" t="s">
        <v>229</v>
      </c>
      <c r="Q350" s="267" t="s">
        <v>85</v>
      </c>
      <c r="R350" s="267">
        <f>+IFERROR(VLOOKUP(Q350,[18]DATOS!$E$2:$F$17,2,FALSE),"")</f>
        <v>15</v>
      </c>
      <c r="S350" s="647"/>
      <c r="T350" s="310"/>
      <c r="U350" s="546"/>
      <c r="V350" s="310"/>
      <c r="W350" s="310"/>
      <c r="X350" s="474"/>
      <c r="Y350" s="474"/>
      <c r="Z350" s="474"/>
      <c r="AA350" s="969"/>
      <c r="AB350" s="643"/>
      <c r="AC350" s="488"/>
      <c r="AD350" s="488"/>
      <c r="AE350" s="712"/>
      <c r="AF350" s="453"/>
      <c r="AG350" s="453"/>
      <c r="AH350" s="453"/>
      <c r="AI350" s="821"/>
      <c r="AJ350" s="788"/>
      <c r="AK350" s="950"/>
      <c r="AL350" s="950"/>
      <c r="AM350" s="878"/>
      <c r="AN350" s="480"/>
    </row>
    <row r="351" spans="1:40" ht="17" thickBot="1">
      <c r="A351" s="316"/>
      <c r="B351" s="936"/>
      <c r="C351" s="462"/>
      <c r="D351" s="451"/>
      <c r="E351" s="462"/>
      <c r="F351" s="451"/>
      <c r="G351" s="834"/>
      <c r="H351" s="79" t="s">
        <v>241</v>
      </c>
      <c r="I351" s="273" t="s">
        <v>586</v>
      </c>
      <c r="J351" s="495"/>
      <c r="K351" s="498"/>
      <c r="L351" s="453"/>
      <c r="M351" s="941"/>
      <c r="N351" s="446"/>
      <c r="O351" s="447"/>
      <c r="P351" s="270" t="s">
        <v>228</v>
      </c>
      <c r="Q351" s="267" t="s">
        <v>98</v>
      </c>
      <c r="R351" s="267">
        <f>+IFERROR(VLOOKUP(Q351,[18]DATOS!$E$2:$F$17,2,FALSE),"")</f>
        <v>15</v>
      </c>
      <c r="S351" s="647"/>
      <c r="T351" s="310"/>
      <c r="U351" s="546"/>
      <c r="V351" s="310"/>
      <c r="W351" s="310"/>
      <c r="X351" s="474"/>
      <c r="Y351" s="474"/>
      <c r="Z351" s="474"/>
      <c r="AA351" s="969"/>
      <c r="AB351" s="643"/>
      <c r="AC351" s="488"/>
      <c r="AD351" s="488"/>
      <c r="AE351" s="712"/>
      <c r="AF351" s="453"/>
      <c r="AG351" s="453"/>
      <c r="AH351" s="453"/>
      <c r="AI351" s="821"/>
      <c r="AJ351" s="788"/>
      <c r="AK351" s="950"/>
      <c r="AL351" s="950"/>
      <c r="AM351" s="878"/>
      <c r="AN351" s="480"/>
    </row>
    <row r="352" spans="1:40" ht="17" thickBot="1">
      <c r="A352" s="316"/>
      <c r="B352" s="936"/>
      <c r="C352" s="462"/>
      <c r="D352" s="451"/>
      <c r="E352" s="462"/>
      <c r="F352" s="451"/>
      <c r="G352" s="834"/>
      <c r="H352" s="79" t="s">
        <v>240</v>
      </c>
      <c r="I352" s="273" t="s">
        <v>586</v>
      </c>
      <c r="J352" s="495"/>
      <c r="K352" s="498"/>
      <c r="L352" s="453"/>
      <c r="M352" s="941"/>
      <c r="N352" s="446"/>
      <c r="O352" s="447"/>
      <c r="P352" s="101" t="s">
        <v>226</v>
      </c>
      <c r="Q352" s="101" t="s">
        <v>87</v>
      </c>
      <c r="R352" s="101">
        <f>+IFERROR(VLOOKUP(Q352,[18]DATOS!$E$2:$F$17,2,FALSE),"")</f>
        <v>10</v>
      </c>
      <c r="S352" s="647"/>
      <c r="T352" s="310"/>
      <c r="U352" s="546"/>
      <c r="V352" s="310"/>
      <c r="W352" s="310"/>
      <c r="X352" s="474"/>
      <c r="Y352" s="474"/>
      <c r="Z352" s="474"/>
      <c r="AA352" s="969"/>
      <c r="AB352" s="643"/>
      <c r="AC352" s="488"/>
      <c r="AD352" s="488"/>
      <c r="AE352" s="712"/>
      <c r="AF352" s="453"/>
      <c r="AG352" s="453"/>
      <c r="AH352" s="453"/>
      <c r="AI352" s="821"/>
      <c r="AJ352" s="788"/>
      <c r="AK352" s="950"/>
      <c r="AL352" s="950"/>
      <c r="AM352" s="878"/>
      <c r="AN352" s="480"/>
    </row>
    <row r="353" spans="1:40" ht="33" thickBot="1">
      <c r="A353" s="316"/>
      <c r="B353" s="936"/>
      <c r="C353" s="462"/>
      <c r="D353" s="451"/>
      <c r="E353" s="463"/>
      <c r="F353" s="451"/>
      <c r="G353" s="834"/>
      <c r="H353" s="79" t="s">
        <v>239</v>
      </c>
      <c r="I353" s="273" t="s">
        <v>586</v>
      </c>
      <c r="J353" s="495"/>
      <c r="K353" s="498"/>
      <c r="L353" s="453"/>
      <c r="M353" s="941"/>
      <c r="N353" s="446"/>
      <c r="O353" s="447"/>
      <c r="P353" s="269"/>
      <c r="Q353" s="269"/>
      <c r="R353" s="269"/>
      <c r="S353" s="648"/>
      <c r="T353" s="310"/>
      <c r="U353" s="546"/>
      <c r="V353" s="310"/>
      <c r="W353" s="310"/>
      <c r="X353" s="474"/>
      <c r="Y353" s="475"/>
      <c r="Z353" s="475"/>
      <c r="AA353" s="970"/>
      <c r="AB353" s="643"/>
      <c r="AC353" s="488"/>
      <c r="AD353" s="488"/>
      <c r="AE353" s="712"/>
      <c r="AF353" s="453"/>
      <c r="AG353" s="453"/>
      <c r="AH353" s="453"/>
      <c r="AI353" s="821"/>
      <c r="AJ353" s="788"/>
      <c r="AK353" s="951"/>
      <c r="AL353" s="951"/>
      <c r="AM353" s="879"/>
      <c r="AN353" s="480"/>
    </row>
    <row r="354" spans="1:40" ht="15.75" customHeight="1" thickBot="1">
      <c r="A354" s="316"/>
      <c r="B354" s="936"/>
      <c r="C354" s="462"/>
      <c r="D354" s="451"/>
      <c r="E354" s="833"/>
      <c r="F354" s="451"/>
      <c r="G354" s="834"/>
      <c r="H354" s="79" t="s">
        <v>238</v>
      </c>
      <c r="I354" s="273" t="s">
        <v>586</v>
      </c>
      <c r="J354" s="495"/>
      <c r="K354" s="498"/>
      <c r="L354" s="453"/>
      <c r="M354" s="941"/>
      <c r="N354" s="833" t="s">
        <v>328</v>
      </c>
      <c r="O354" s="945" t="s">
        <v>65</v>
      </c>
      <c r="P354" s="267" t="s">
        <v>237</v>
      </c>
      <c r="Q354" s="267" t="s">
        <v>76</v>
      </c>
      <c r="R354" s="267">
        <f>+IFERROR(VLOOKUP(Q354,[18]DATOS!$E$2:$F$17,2,FALSE),"")</f>
        <v>15</v>
      </c>
      <c r="S354" s="588">
        <f>SUM(R354:R363)</f>
        <v>100</v>
      </c>
      <c r="T354" s="588" t="str">
        <f>+IF(AND(S354&lt;=100,S354&gt;=96),"Fuerte",IF(AND(S354&lt;=95,S354&gt;=86),"Moderado",IF(AND(S354&lt;=85,J354&gt;=0),"Débil"," ")))</f>
        <v>Fuerte</v>
      </c>
      <c r="U354" s="588" t="s">
        <v>90</v>
      </c>
      <c r="V354" s="588"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588">
        <f>IF(V354="Fuerte",100,IF(V354="Moderado",50,IF(V354="Débil",0)))</f>
        <v>100</v>
      </c>
      <c r="X354" s="474"/>
      <c r="Y354" s="461" t="s">
        <v>798</v>
      </c>
      <c r="Z354" s="952" t="s">
        <v>622</v>
      </c>
      <c r="AA354" s="461" t="s">
        <v>327</v>
      </c>
      <c r="AB354" s="643"/>
      <c r="AC354" s="488"/>
      <c r="AD354" s="488"/>
      <c r="AE354" s="712"/>
      <c r="AF354" s="453"/>
      <c r="AG354" s="453"/>
      <c r="AH354" s="453"/>
      <c r="AI354" s="821"/>
      <c r="AJ354" s="450" t="s">
        <v>797</v>
      </c>
      <c r="AK354" s="487">
        <v>43831</v>
      </c>
      <c r="AL354" s="487">
        <v>44196</v>
      </c>
      <c r="AM354" s="447" t="s">
        <v>796</v>
      </c>
      <c r="AN354" s="480"/>
    </row>
    <row r="355" spans="1:40" ht="17" thickBot="1">
      <c r="A355" s="316"/>
      <c r="B355" s="936"/>
      <c r="C355" s="462"/>
      <c r="D355" s="451"/>
      <c r="E355" s="834"/>
      <c r="F355" s="451"/>
      <c r="G355" s="834"/>
      <c r="H355" s="79" t="s">
        <v>236</v>
      </c>
      <c r="I355" s="273" t="s">
        <v>68</v>
      </c>
      <c r="J355" s="495"/>
      <c r="K355" s="498"/>
      <c r="L355" s="453"/>
      <c r="M355" s="941"/>
      <c r="N355" s="834"/>
      <c r="O355" s="462"/>
      <c r="P355" s="268" t="s">
        <v>235</v>
      </c>
      <c r="Q355" s="267" t="s">
        <v>78</v>
      </c>
      <c r="R355" s="267">
        <f>+IFERROR(VLOOKUP(Q355,[18]DATOS!$E$2:$F$17,2,FALSE),"")</f>
        <v>15</v>
      </c>
      <c r="S355" s="546"/>
      <c r="T355" s="546"/>
      <c r="U355" s="546"/>
      <c r="V355" s="546"/>
      <c r="W355" s="546"/>
      <c r="X355" s="474"/>
      <c r="Y355" s="462"/>
      <c r="Z355" s="474"/>
      <c r="AA355" s="462"/>
      <c r="AB355" s="643"/>
      <c r="AC355" s="488"/>
      <c r="AD355" s="488"/>
      <c r="AE355" s="712"/>
      <c r="AF355" s="453"/>
      <c r="AG355" s="453"/>
      <c r="AH355" s="453"/>
      <c r="AI355" s="821"/>
      <c r="AJ355" s="788"/>
      <c r="AK355" s="487"/>
      <c r="AL355" s="487"/>
      <c r="AM355" s="447"/>
      <c r="AN355" s="480"/>
    </row>
    <row r="356" spans="1:40" ht="17" thickBot="1">
      <c r="A356" s="316"/>
      <c r="B356" s="936"/>
      <c r="C356" s="462"/>
      <c r="D356" s="451"/>
      <c r="E356" s="834"/>
      <c r="F356" s="451"/>
      <c r="G356" s="834"/>
      <c r="H356" s="79" t="s">
        <v>234</v>
      </c>
      <c r="I356" s="273" t="s">
        <v>68</v>
      </c>
      <c r="J356" s="495"/>
      <c r="K356" s="498"/>
      <c r="L356" s="453"/>
      <c r="M356" s="941"/>
      <c r="N356" s="834"/>
      <c r="O356" s="462"/>
      <c r="P356" s="268" t="s">
        <v>233</v>
      </c>
      <c r="Q356" s="267" t="s">
        <v>80</v>
      </c>
      <c r="R356" s="267">
        <f>+IFERROR(VLOOKUP(Q356,[18]DATOS!$E$2:$F$17,2,FALSE),"")</f>
        <v>15</v>
      </c>
      <c r="S356" s="546"/>
      <c r="T356" s="546"/>
      <c r="U356" s="546"/>
      <c r="V356" s="546"/>
      <c r="W356" s="546"/>
      <c r="X356" s="474"/>
      <c r="Y356" s="462"/>
      <c r="Z356" s="474"/>
      <c r="AA356" s="462"/>
      <c r="AB356" s="643"/>
      <c r="AC356" s="488"/>
      <c r="AD356" s="488"/>
      <c r="AE356" s="712"/>
      <c r="AF356" s="453"/>
      <c r="AG356" s="453"/>
      <c r="AH356" s="453"/>
      <c r="AI356" s="821"/>
      <c r="AJ356" s="788"/>
      <c r="AK356" s="487"/>
      <c r="AL356" s="487"/>
      <c r="AM356" s="447"/>
      <c r="AN356" s="480"/>
    </row>
    <row r="357" spans="1:40" ht="17" thickBot="1">
      <c r="A357" s="316"/>
      <c r="B357" s="936"/>
      <c r="C357" s="462"/>
      <c r="D357" s="451"/>
      <c r="E357" s="834"/>
      <c r="F357" s="451"/>
      <c r="G357" s="834"/>
      <c r="H357" s="79" t="s">
        <v>232</v>
      </c>
      <c r="I357" s="273" t="s">
        <v>68</v>
      </c>
      <c r="J357" s="495"/>
      <c r="K357" s="498"/>
      <c r="L357" s="453"/>
      <c r="M357" s="941"/>
      <c r="N357" s="834"/>
      <c r="O357" s="462"/>
      <c r="P357" s="268" t="s">
        <v>231</v>
      </c>
      <c r="Q357" s="267" t="s">
        <v>82</v>
      </c>
      <c r="R357" s="267">
        <f>+IFERROR(VLOOKUP(Q357,[18]DATOS!$E$2:$F$17,2,FALSE),"")</f>
        <v>15</v>
      </c>
      <c r="S357" s="546"/>
      <c r="T357" s="546"/>
      <c r="U357" s="546"/>
      <c r="V357" s="546"/>
      <c r="W357" s="546"/>
      <c r="X357" s="474"/>
      <c r="Y357" s="462"/>
      <c r="Z357" s="474"/>
      <c r="AA357" s="462"/>
      <c r="AB357" s="643"/>
      <c r="AC357" s="488"/>
      <c r="AD357" s="488"/>
      <c r="AE357" s="712"/>
      <c r="AF357" s="453"/>
      <c r="AG357" s="453"/>
      <c r="AH357" s="453"/>
      <c r="AI357" s="821"/>
      <c r="AJ357" s="788"/>
      <c r="AK357" s="487"/>
      <c r="AL357" s="487"/>
      <c r="AM357" s="447"/>
      <c r="AN357" s="480"/>
    </row>
    <row r="358" spans="1:40" ht="16" thickBot="1">
      <c r="A358" s="316"/>
      <c r="B358" s="936"/>
      <c r="C358" s="462"/>
      <c r="D358" s="451"/>
      <c r="E358" s="834"/>
      <c r="F358" s="451"/>
      <c r="G358" s="834"/>
      <c r="H358" s="466" t="s">
        <v>230</v>
      </c>
      <c r="I358" s="945" t="s">
        <v>586</v>
      </c>
      <c r="J358" s="495"/>
      <c r="K358" s="498"/>
      <c r="L358" s="453"/>
      <c r="M358" s="941"/>
      <c r="N358" s="834"/>
      <c r="O358" s="462"/>
      <c r="P358" s="268" t="s">
        <v>229</v>
      </c>
      <c r="Q358" s="267" t="s">
        <v>85</v>
      </c>
      <c r="R358" s="267">
        <f>+IFERROR(VLOOKUP(Q358,[18]DATOS!$E$2:$F$17,2,FALSE),"")</f>
        <v>15</v>
      </c>
      <c r="S358" s="546"/>
      <c r="T358" s="546"/>
      <c r="U358" s="546"/>
      <c r="V358" s="546"/>
      <c r="W358" s="546"/>
      <c r="X358" s="474"/>
      <c r="Y358" s="462"/>
      <c r="Z358" s="474"/>
      <c r="AA358" s="462"/>
      <c r="AB358" s="643"/>
      <c r="AC358" s="488"/>
      <c r="AD358" s="488"/>
      <c r="AE358" s="712"/>
      <c r="AF358" s="453"/>
      <c r="AG358" s="453"/>
      <c r="AH358" s="453"/>
      <c r="AI358" s="821"/>
      <c r="AJ358" s="788"/>
      <c r="AK358" s="487"/>
      <c r="AL358" s="487"/>
      <c r="AM358" s="447"/>
      <c r="AN358" s="480"/>
    </row>
    <row r="359" spans="1:40" ht="16" thickBot="1">
      <c r="A359" s="316"/>
      <c r="B359" s="936"/>
      <c r="C359" s="462"/>
      <c r="D359" s="451"/>
      <c r="E359" s="834"/>
      <c r="F359" s="451"/>
      <c r="G359" s="834"/>
      <c r="H359" s="466"/>
      <c r="I359" s="823"/>
      <c r="J359" s="495"/>
      <c r="K359" s="498"/>
      <c r="L359" s="453"/>
      <c r="M359" s="941"/>
      <c r="N359" s="834"/>
      <c r="O359" s="462"/>
      <c r="P359" s="268" t="s">
        <v>228</v>
      </c>
      <c r="Q359" s="267" t="s">
        <v>98</v>
      </c>
      <c r="R359" s="267">
        <f>+IFERROR(VLOOKUP(Q359,[18]DATOS!$E$2:$F$17,2,FALSE),"")</f>
        <v>15</v>
      </c>
      <c r="S359" s="546"/>
      <c r="T359" s="546"/>
      <c r="U359" s="546"/>
      <c r="V359" s="546"/>
      <c r="W359" s="546"/>
      <c r="X359" s="474"/>
      <c r="Y359" s="462"/>
      <c r="Z359" s="474"/>
      <c r="AA359" s="462"/>
      <c r="AB359" s="643"/>
      <c r="AC359" s="488"/>
      <c r="AD359" s="488"/>
      <c r="AE359" s="712"/>
      <c r="AF359" s="453"/>
      <c r="AG359" s="453"/>
      <c r="AH359" s="453"/>
      <c r="AI359" s="821"/>
      <c r="AJ359" s="788"/>
      <c r="AK359" s="487"/>
      <c r="AL359" s="487"/>
      <c r="AM359" s="447"/>
      <c r="AN359" s="480"/>
    </row>
    <row r="360" spans="1:40">
      <c r="A360" s="316"/>
      <c r="B360" s="936"/>
      <c r="C360" s="462"/>
      <c r="D360" s="451"/>
      <c r="E360" s="834"/>
      <c r="F360" s="451"/>
      <c r="G360" s="834"/>
      <c r="H360" s="600" t="s">
        <v>227</v>
      </c>
      <c r="I360" s="945" t="s">
        <v>68</v>
      </c>
      <c r="J360" s="495"/>
      <c r="K360" s="498"/>
      <c r="L360" s="453"/>
      <c r="M360" s="941"/>
      <c r="N360" s="834"/>
      <c r="O360" s="462"/>
      <c r="P360" s="268" t="s">
        <v>226</v>
      </c>
      <c r="Q360" s="101" t="s">
        <v>87</v>
      </c>
      <c r="R360" s="267">
        <f>+IFERROR(VLOOKUP(Q360,[18]DATOS!$E$2:$F$17,2,FALSE),"")</f>
        <v>10</v>
      </c>
      <c r="S360" s="546"/>
      <c r="T360" s="546"/>
      <c r="U360" s="546"/>
      <c r="V360" s="546"/>
      <c r="W360" s="546"/>
      <c r="X360" s="474"/>
      <c r="Y360" s="462"/>
      <c r="Z360" s="474"/>
      <c r="AA360" s="462"/>
      <c r="AB360" s="643"/>
      <c r="AC360" s="488"/>
      <c r="AD360" s="488"/>
      <c r="AE360" s="712"/>
      <c r="AF360" s="453"/>
      <c r="AG360" s="453"/>
      <c r="AH360" s="453"/>
      <c r="AI360" s="821"/>
      <c r="AJ360" s="788"/>
      <c r="AK360" s="487"/>
      <c r="AL360" s="487"/>
      <c r="AM360" s="447"/>
      <c r="AN360" s="480"/>
    </row>
    <row r="361" spans="1:40" ht="15" customHeight="1" thickBot="1">
      <c r="A361" s="316"/>
      <c r="B361" s="936"/>
      <c r="C361" s="462"/>
      <c r="D361" s="451"/>
      <c r="E361" s="834"/>
      <c r="F361" s="451"/>
      <c r="G361" s="834"/>
      <c r="H361" s="601"/>
      <c r="I361" s="823" t="s">
        <v>68</v>
      </c>
      <c r="J361" s="495"/>
      <c r="K361" s="498"/>
      <c r="L361" s="453"/>
      <c r="M361" s="941"/>
      <c r="N361" s="834"/>
      <c r="O361" s="462"/>
      <c r="P361" s="473"/>
      <c r="Q361" s="473"/>
      <c r="R361" s="473"/>
      <c r="S361" s="546"/>
      <c r="T361" s="546"/>
      <c r="U361" s="546"/>
      <c r="V361" s="546"/>
      <c r="W361" s="546"/>
      <c r="X361" s="474"/>
      <c r="Y361" s="462"/>
      <c r="Z361" s="474"/>
      <c r="AA361" s="462"/>
      <c r="AB361" s="643"/>
      <c r="AC361" s="488"/>
      <c r="AD361" s="488"/>
      <c r="AE361" s="712"/>
      <c r="AF361" s="453"/>
      <c r="AG361" s="453"/>
      <c r="AH361" s="453"/>
      <c r="AI361" s="480"/>
      <c r="AJ361" s="1042" t="s">
        <v>795</v>
      </c>
      <c r="AK361" s="461" t="s">
        <v>258</v>
      </c>
      <c r="AL361" s="461" t="s">
        <v>257</v>
      </c>
      <c r="AM361" s="461" t="s">
        <v>256</v>
      </c>
      <c r="AN361" s="480"/>
    </row>
    <row r="362" spans="1:40">
      <c r="A362" s="316"/>
      <c r="B362" s="936"/>
      <c r="C362" s="462"/>
      <c r="D362" s="451"/>
      <c r="E362" s="834"/>
      <c r="F362" s="451"/>
      <c r="G362" s="834"/>
      <c r="H362" s="466" t="s">
        <v>225</v>
      </c>
      <c r="I362" s="945" t="s">
        <v>68</v>
      </c>
      <c r="J362" s="495"/>
      <c r="K362" s="498"/>
      <c r="L362" s="453"/>
      <c r="M362" s="941"/>
      <c r="N362" s="834"/>
      <c r="O362" s="462"/>
      <c r="P362" s="474"/>
      <c r="Q362" s="474"/>
      <c r="R362" s="474"/>
      <c r="S362" s="546"/>
      <c r="T362" s="546"/>
      <c r="U362" s="546"/>
      <c r="V362" s="546"/>
      <c r="W362" s="546"/>
      <c r="X362" s="474"/>
      <c r="Y362" s="462"/>
      <c r="Z362" s="474"/>
      <c r="AA362" s="462"/>
      <c r="AB362" s="643"/>
      <c r="AC362" s="488"/>
      <c r="AD362" s="488"/>
      <c r="AE362" s="712"/>
      <c r="AF362" s="453"/>
      <c r="AG362" s="453"/>
      <c r="AH362" s="453"/>
      <c r="AI362" s="480"/>
      <c r="AJ362" s="955"/>
      <c r="AK362" s="462"/>
      <c r="AL362" s="462"/>
      <c r="AM362" s="462"/>
      <c r="AN362" s="480"/>
    </row>
    <row r="363" spans="1:40" ht="16" thickBot="1">
      <c r="A363" s="316"/>
      <c r="B363" s="936"/>
      <c r="C363" s="462"/>
      <c r="D363" s="451"/>
      <c r="E363" s="834"/>
      <c r="F363" s="451"/>
      <c r="G363" s="834"/>
      <c r="H363" s="466"/>
      <c r="I363" s="823" t="s">
        <v>68</v>
      </c>
      <c r="J363" s="495"/>
      <c r="K363" s="498"/>
      <c r="L363" s="453"/>
      <c r="M363" s="941"/>
      <c r="N363" s="834"/>
      <c r="O363" s="462"/>
      <c r="P363" s="474"/>
      <c r="Q363" s="474"/>
      <c r="R363" s="474"/>
      <c r="S363" s="546"/>
      <c r="T363" s="546"/>
      <c r="U363" s="546"/>
      <c r="V363" s="546"/>
      <c r="W363" s="546"/>
      <c r="X363" s="474"/>
      <c r="Y363" s="462"/>
      <c r="Z363" s="474"/>
      <c r="AA363" s="462"/>
      <c r="AB363" s="643"/>
      <c r="AC363" s="488"/>
      <c r="AD363" s="488"/>
      <c r="AE363" s="712"/>
      <c r="AF363" s="453"/>
      <c r="AG363" s="453"/>
      <c r="AH363" s="453"/>
      <c r="AI363" s="480"/>
      <c r="AJ363" s="955"/>
      <c r="AK363" s="462"/>
      <c r="AL363" s="462"/>
      <c r="AM363" s="462"/>
      <c r="AN363" s="480"/>
    </row>
    <row r="364" spans="1:40">
      <c r="A364" s="316"/>
      <c r="B364" s="936"/>
      <c r="C364" s="462"/>
      <c r="D364" s="451"/>
      <c r="E364" s="834"/>
      <c r="F364" s="451"/>
      <c r="G364" s="834"/>
      <c r="H364" s="466" t="s">
        <v>224</v>
      </c>
      <c r="I364" s="945" t="s">
        <v>586</v>
      </c>
      <c r="J364" s="495"/>
      <c r="K364" s="498"/>
      <c r="L364" s="453"/>
      <c r="M364" s="941"/>
      <c r="N364" s="834"/>
      <c r="O364" s="462"/>
      <c r="P364" s="474"/>
      <c r="Q364" s="474"/>
      <c r="R364" s="474"/>
      <c r="S364" s="546"/>
      <c r="T364" s="546"/>
      <c r="U364" s="546"/>
      <c r="V364" s="546"/>
      <c r="W364" s="546"/>
      <c r="X364" s="474"/>
      <c r="Y364" s="462"/>
      <c r="Z364" s="474"/>
      <c r="AA364" s="462"/>
      <c r="AB364" s="643"/>
      <c r="AC364" s="488"/>
      <c r="AD364" s="488"/>
      <c r="AE364" s="712"/>
      <c r="AF364" s="453"/>
      <c r="AG364" s="453"/>
      <c r="AH364" s="453"/>
      <c r="AI364" s="480"/>
      <c r="AJ364" s="955"/>
      <c r="AK364" s="462"/>
      <c r="AL364" s="462"/>
      <c r="AM364" s="462"/>
      <c r="AN364" s="480"/>
    </row>
    <row r="365" spans="1:40" ht="16" thickBot="1">
      <c r="A365" s="316"/>
      <c r="B365" s="936"/>
      <c r="C365" s="462"/>
      <c r="D365" s="451"/>
      <c r="E365" s="834"/>
      <c r="F365" s="451"/>
      <c r="G365" s="834"/>
      <c r="H365" s="466"/>
      <c r="I365" s="823"/>
      <c r="J365" s="495"/>
      <c r="K365" s="498"/>
      <c r="L365" s="453"/>
      <c r="M365" s="941"/>
      <c r="N365" s="834"/>
      <c r="O365" s="462"/>
      <c r="P365" s="474"/>
      <c r="Q365" s="474"/>
      <c r="R365" s="474"/>
      <c r="S365" s="546"/>
      <c r="T365" s="546"/>
      <c r="U365" s="546"/>
      <c r="V365" s="546"/>
      <c r="W365" s="546"/>
      <c r="X365" s="474"/>
      <c r="Y365" s="462"/>
      <c r="Z365" s="474"/>
      <c r="AA365" s="462"/>
      <c r="AB365" s="643"/>
      <c r="AC365" s="488"/>
      <c r="AD365" s="488"/>
      <c r="AE365" s="712"/>
      <c r="AF365" s="453"/>
      <c r="AG365" s="453"/>
      <c r="AH365" s="453"/>
      <c r="AI365" s="480"/>
      <c r="AJ365" s="955"/>
      <c r="AK365" s="462"/>
      <c r="AL365" s="462"/>
      <c r="AM365" s="462"/>
      <c r="AN365" s="480"/>
    </row>
    <row r="366" spans="1:40">
      <c r="A366" s="316"/>
      <c r="B366" s="936"/>
      <c r="C366" s="462"/>
      <c r="D366" s="451"/>
      <c r="E366" s="834"/>
      <c r="F366" s="451"/>
      <c r="G366" s="834"/>
      <c r="H366" s="466" t="s">
        <v>223</v>
      </c>
      <c r="I366" s="945" t="s">
        <v>68</v>
      </c>
      <c r="J366" s="495"/>
      <c r="K366" s="498"/>
      <c r="L366" s="453"/>
      <c r="M366" s="941"/>
      <c r="N366" s="834"/>
      <c r="O366" s="462"/>
      <c r="P366" s="474"/>
      <c r="Q366" s="474"/>
      <c r="R366" s="474"/>
      <c r="S366" s="546"/>
      <c r="T366" s="546"/>
      <c r="U366" s="546"/>
      <c r="V366" s="546"/>
      <c r="W366" s="546"/>
      <c r="X366" s="474"/>
      <c r="Y366" s="462"/>
      <c r="Z366" s="474"/>
      <c r="AA366" s="462"/>
      <c r="AB366" s="643"/>
      <c r="AC366" s="488"/>
      <c r="AD366" s="488"/>
      <c r="AE366" s="712"/>
      <c r="AF366" s="453"/>
      <c r="AG366" s="453"/>
      <c r="AH366" s="453"/>
      <c r="AI366" s="480"/>
      <c r="AJ366" s="955"/>
      <c r="AK366" s="462"/>
      <c r="AL366" s="462"/>
      <c r="AM366" s="462"/>
      <c r="AN366" s="480"/>
    </row>
    <row r="367" spans="1:40" ht="16" thickBot="1">
      <c r="A367" s="316"/>
      <c r="B367" s="936"/>
      <c r="C367" s="462"/>
      <c r="D367" s="451"/>
      <c r="E367" s="834"/>
      <c r="F367" s="451"/>
      <c r="G367" s="834"/>
      <c r="H367" s="466"/>
      <c r="I367" s="823" t="s">
        <v>68</v>
      </c>
      <c r="J367" s="495"/>
      <c r="K367" s="498"/>
      <c r="L367" s="453"/>
      <c r="M367" s="941"/>
      <c r="N367" s="834"/>
      <c r="O367" s="462"/>
      <c r="P367" s="474"/>
      <c r="Q367" s="474"/>
      <c r="R367" s="474"/>
      <c r="S367" s="546"/>
      <c r="T367" s="546"/>
      <c r="U367" s="546"/>
      <c r="V367" s="546"/>
      <c r="W367" s="546"/>
      <c r="X367" s="474"/>
      <c r="Y367" s="462"/>
      <c r="Z367" s="474"/>
      <c r="AA367" s="462"/>
      <c r="AB367" s="643"/>
      <c r="AC367" s="488"/>
      <c r="AD367" s="488"/>
      <c r="AE367" s="712"/>
      <c r="AF367" s="453"/>
      <c r="AG367" s="453"/>
      <c r="AH367" s="453"/>
      <c r="AI367" s="480"/>
      <c r="AJ367" s="955"/>
      <c r="AK367" s="462"/>
      <c r="AL367" s="462"/>
      <c r="AM367" s="462"/>
      <c r="AN367" s="480"/>
    </row>
    <row r="368" spans="1:40">
      <c r="A368" s="316"/>
      <c r="B368" s="936"/>
      <c r="C368" s="462"/>
      <c r="D368" s="451"/>
      <c r="E368" s="834"/>
      <c r="F368" s="451"/>
      <c r="G368" s="834"/>
      <c r="H368" s="600" t="s">
        <v>222</v>
      </c>
      <c r="I368" s="945" t="s">
        <v>586</v>
      </c>
      <c r="J368" s="495"/>
      <c r="K368" s="498"/>
      <c r="L368" s="453"/>
      <c r="M368" s="941"/>
      <c r="N368" s="834"/>
      <c r="O368" s="462"/>
      <c r="P368" s="474"/>
      <c r="Q368" s="474"/>
      <c r="R368" s="474"/>
      <c r="S368" s="546"/>
      <c r="T368" s="546"/>
      <c r="U368" s="546"/>
      <c r="V368" s="546"/>
      <c r="W368" s="546"/>
      <c r="X368" s="474"/>
      <c r="Y368" s="462"/>
      <c r="Z368" s="474"/>
      <c r="AA368" s="462"/>
      <c r="AB368" s="643"/>
      <c r="AC368" s="488"/>
      <c r="AD368" s="488"/>
      <c r="AE368" s="712"/>
      <c r="AF368" s="453"/>
      <c r="AG368" s="453"/>
      <c r="AH368" s="453"/>
      <c r="AI368" s="480"/>
      <c r="AJ368" s="955"/>
      <c r="AK368" s="462"/>
      <c r="AL368" s="462"/>
      <c r="AM368" s="462"/>
      <c r="AN368" s="480"/>
    </row>
    <row r="369" spans="1:40" ht="16" thickBot="1">
      <c r="A369" s="316"/>
      <c r="B369" s="936"/>
      <c r="C369" s="462"/>
      <c r="D369" s="451"/>
      <c r="E369" s="834"/>
      <c r="F369" s="451"/>
      <c r="G369" s="834"/>
      <c r="H369" s="601"/>
      <c r="I369" s="823"/>
      <c r="J369" s="495"/>
      <c r="K369" s="498"/>
      <c r="L369" s="453"/>
      <c r="M369" s="941"/>
      <c r="N369" s="834"/>
      <c r="O369" s="462"/>
      <c r="P369" s="474"/>
      <c r="Q369" s="474"/>
      <c r="R369" s="474"/>
      <c r="S369" s="546"/>
      <c r="T369" s="546"/>
      <c r="U369" s="546"/>
      <c r="V369" s="546"/>
      <c r="W369" s="546"/>
      <c r="X369" s="474"/>
      <c r="Y369" s="462"/>
      <c r="Z369" s="474"/>
      <c r="AA369" s="462"/>
      <c r="AB369" s="643"/>
      <c r="AC369" s="488"/>
      <c r="AD369" s="488"/>
      <c r="AE369" s="712"/>
      <c r="AF369" s="453"/>
      <c r="AG369" s="453"/>
      <c r="AH369" s="453"/>
      <c r="AI369" s="480"/>
      <c r="AJ369" s="955"/>
      <c r="AK369" s="462"/>
      <c r="AL369" s="462"/>
      <c r="AM369" s="462"/>
      <c r="AN369" s="480"/>
    </row>
    <row r="370" spans="1:40">
      <c r="A370" s="316"/>
      <c r="B370" s="936"/>
      <c r="C370" s="462"/>
      <c r="D370" s="451"/>
      <c r="E370" s="834"/>
      <c r="F370" s="451"/>
      <c r="G370" s="834"/>
      <c r="H370" s="622" t="s">
        <v>221</v>
      </c>
      <c r="I370" s="945" t="s">
        <v>586</v>
      </c>
      <c r="J370" s="495"/>
      <c r="K370" s="498"/>
      <c r="L370" s="453"/>
      <c r="M370" s="941"/>
      <c r="N370" s="834"/>
      <c r="O370" s="462"/>
      <c r="P370" s="474"/>
      <c r="Q370" s="474"/>
      <c r="R370" s="474"/>
      <c r="S370" s="546"/>
      <c r="T370" s="546"/>
      <c r="U370" s="546"/>
      <c r="V370" s="546"/>
      <c r="W370" s="546"/>
      <c r="X370" s="474"/>
      <c r="Y370" s="462"/>
      <c r="Z370" s="474"/>
      <c r="AA370" s="462"/>
      <c r="AB370" s="643"/>
      <c r="AC370" s="488"/>
      <c r="AD370" s="488"/>
      <c r="AE370" s="712"/>
      <c r="AF370" s="453"/>
      <c r="AG370" s="453"/>
      <c r="AH370" s="453"/>
      <c r="AI370" s="480"/>
      <c r="AJ370" s="955"/>
      <c r="AK370" s="462"/>
      <c r="AL370" s="462"/>
      <c r="AM370" s="462"/>
      <c r="AN370" s="480"/>
    </row>
    <row r="371" spans="1:40" ht="16" thickBot="1">
      <c r="A371" s="317"/>
      <c r="B371" s="937"/>
      <c r="C371" s="823"/>
      <c r="D371" s="989"/>
      <c r="E371" s="944"/>
      <c r="F371" s="989"/>
      <c r="G371" s="944"/>
      <c r="H371" s="623"/>
      <c r="I371" s="823" t="s">
        <v>68</v>
      </c>
      <c r="J371" s="603"/>
      <c r="K371" s="605"/>
      <c r="L371" s="453"/>
      <c r="M371" s="990"/>
      <c r="N371" s="944"/>
      <c r="O371" s="823"/>
      <c r="P371" s="981"/>
      <c r="Q371" s="981"/>
      <c r="R371" s="981"/>
      <c r="S371" s="589"/>
      <c r="T371" s="589"/>
      <c r="U371" s="589"/>
      <c r="V371" s="589"/>
      <c r="W371" s="589"/>
      <c r="X371" s="981"/>
      <c r="Y371" s="823"/>
      <c r="Z371" s="981"/>
      <c r="AA371" s="823"/>
      <c r="AB371" s="644"/>
      <c r="AC371" s="488"/>
      <c r="AD371" s="488"/>
      <c r="AE371" s="713"/>
      <c r="AF371" s="500"/>
      <c r="AG371" s="500"/>
      <c r="AH371" s="453"/>
      <c r="AI371" s="979"/>
      <c r="AJ371" s="1031"/>
      <c r="AK371" s="823"/>
      <c r="AL371" s="823"/>
      <c r="AM371" s="823"/>
      <c r="AN371" s="979"/>
    </row>
    <row r="372" spans="1:40" ht="15.75" customHeight="1" thickBot="1">
      <c r="A372" s="1028">
        <v>13</v>
      </c>
      <c r="B372" s="964" t="s">
        <v>572</v>
      </c>
      <c r="C372" s="945" t="s">
        <v>324</v>
      </c>
      <c r="D372" s="967" t="s">
        <v>32</v>
      </c>
      <c r="E372" s="943" t="s">
        <v>323</v>
      </c>
      <c r="F372" s="967" t="s">
        <v>322</v>
      </c>
      <c r="G372" s="943" t="s">
        <v>100</v>
      </c>
      <c r="H372" s="84" t="s">
        <v>252</v>
      </c>
      <c r="I372" s="273" t="s">
        <v>68</v>
      </c>
      <c r="J372" s="602">
        <f>COUNTIF(I372:I397,[3]DATOS!$D$24)</f>
        <v>7</v>
      </c>
      <c r="K372" s="604" t="str">
        <f>+IF(AND(J372&lt;6,J372&gt;0),"Moderado",IF(AND(J372&lt;12,J372&gt;5),"Mayor",IF(AND(J372&lt;20,J372&gt;11),"Catastrófico","Responda las Preguntas de Impacto")))</f>
        <v>Mayor</v>
      </c>
      <c r="L372" s="452"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Alto</v>
      </c>
      <c r="M372" s="940"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Evitar el Riesgo, Reducir el Riesgo, Compartir el Riesgo</v>
      </c>
      <c r="N372" s="942" t="s">
        <v>321</v>
      </c>
      <c r="O372" s="956" t="s">
        <v>65</v>
      </c>
      <c r="P372" s="101" t="s">
        <v>237</v>
      </c>
      <c r="Q372" s="267" t="s">
        <v>76</v>
      </c>
      <c r="R372" s="267">
        <f>+IFERROR(VLOOKUP(Q372,[19]DATOS!$E$2:$F$17,2,FALSE),"")</f>
        <v>15</v>
      </c>
      <c r="S372" s="646">
        <f>SUM(R372:R379)</f>
        <v>100</v>
      </c>
      <c r="T372" s="310" t="str">
        <f>+IF(AND(S372&lt;=100,S372&gt;=96),"Fuerte",IF(AND(S372&lt;=95,S372&gt;=86),"Moderado",IF(AND(S372&lt;=85,J372&gt;=0),"Débil"," ")))</f>
        <v>Fuerte</v>
      </c>
      <c r="U372" s="310" t="s">
        <v>90</v>
      </c>
      <c r="V372" s="310"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10">
        <f>IF(V372="Fuerte",100,IF(V372="Moderado",50,IF(V372="Débil",0)))</f>
        <v>100</v>
      </c>
      <c r="X372" s="473">
        <f>AVERAGE(W372:W397)</f>
        <v>100</v>
      </c>
      <c r="Y372" s="461" t="s">
        <v>315</v>
      </c>
      <c r="Z372" s="473" t="s">
        <v>598</v>
      </c>
      <c r="AA372" s="968" t="s">
        <v>320</v>
      </c>
      <c r="AB372" s="710" t="str">
        <f>+IF(X372=100,"Fuerte",IF(AND(X372&lt;=99,X372&gt;=50),"Moderado",IF(X372&lt;50,"Débil"," ")))</f>
        <v>Fuerte</v>
      </c>
      <c r="AC372" s="488" t="s">
        <v>95</v>
      </c>
      <c r="AD372" s="488" t="s">
        <v>95</v>
      </c>
      <c r="AE372" s="711"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52"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52" t="str">
        <f>K372</f>
        <v>Mayor</v>
      </c>
      <c r="AH372" s="452"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Alto</v>
      </c>
      <c r="AI372" s="948"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Evitar el Riesgo, Reducir el Riesgo, Compartir el Riesgo</v>
      </c>
      <c r="AJ372" s="788" t="s">
        <v>522</v>
      </c>
      <c r="AK372" s="949">
        <v>43831</v>
      </c>
      <c r="AL372" s="952">
        <v>44196</v>
      </c>
      <c r="AM372" s="953" t="s">
        <v>315</v>
      </c>
      <c r="AN372" s="451" t="s">
        <v>319</v>
      </c>
    </row>
    <row r="373" spans="1:40" ht="17" thickBot="1">
      <c r="A373" s="1029"/>
      <c r="B373" s="965"/>
      <c r="C373" s="462"/>
      <c r="D373" s="451"/>
      <c r="E373" s="834"/>
      <c r="F373" s="451"/>
      <c r="G373" s="834"/>
      <c r="H373" s="79" t="s">
        <v>245</v>
      </c>
      <c r="I373" s="273" t="s">
        <v>586</v>
      </c>
      <c r="J373" s="495"/>
      <c r="K373" s="498"/>
      <c r="L373" s="453"/>
      <c r="M373" s="941"/>
      <c r="N373" s="446"/>
      <c r="O373" s="447"/>
      <c r="P373" s="101" t="s">
        <v>235</v>
      </c>
      <c r="Q373" s="267" t="s">
        <v>78</v>
      </c>
      <c r="R373" s="267">
        <f>+IFERROR(VLOOKUP(Q373,[19]DATOS!$E$2:$F$17,2,FALSE),"")</f>
        <v>15</v>
      </c>
      <c r="S373" s="647"/>
      <c r="T373" s="310"/>
      <c r="U373" s="310"/>
      <c r="V373" s="310"/>
      <c r="W373" s="310"/>
      <c r="X373" s="474"/>
      <c r="Y373" s="462"/>
      <c r="Z373" s="474"/>
      <c r="AA373" s="969"/>
      <c r="AB373" s="643"/>
      <c r="AC373" s="488"/>
      <c r="AD373" s="488"/>
      <c r="AE373" s="712"/>
      <c r="AF373" s="453"/>
      <c r="AG373" s="453"/>
      <c r="AH373" s="453"/>
      <c r="AI373" s="821"/>
      <c r="AJ373" s="788"/>
      <c r="AK373" s="950"/>
      <c r="AL373" s="950"/>
      <c r="AM373" s="878"/>
      <c r="AN373" s="451"/>
    </row>
    <row r="374" spans="1:40" ht="17" thickBot="1">
      <c r="A374" s="1029"/>
      <c r="B374" s="965"/>
      <c r="C374" s="462"/>
      <c r="D374" s="451"/>
      <c r="E374" s="834"/>
      <c r="F374" s="451"/>
      <c r="G374" s="834"/>
      <c r="H374" s="79" t="s">
        <v>244</v>
      </c>
      <c r="I374" s="273" t="s">
        <v>586</v>
      </c>
      <c r="J374" s="495"/>
      <c r="K374" s="498"/>
      <c r="L374" s="453"/>
      <c r="M374" s="941"/>
      <c r="N374" s="446"/>
      <c r="O374" s="447"/>
      <c r="P374" s="101" t="s">
        <v>233</v>
      </c>
      <c r="Q374" s="267" t="s">
        <v>80</v>
      </c>
      <c r="R374" s="267">
        <f>+IFERROR(VLOOKUP(Q374,[19]DATOS!$E$2:$F$17,2,FALSE),"")</f>
        <v>15</v>
      </c>
      <c r="S374" s="647"/>
      <c r="T374" s="310"/>
      <c r="U374" s="310"/>
      <c r="V374" s="310"/>
      <c r="W374" s="310"/>
      <c r="X374" s="474"/>
      <c r="Y374" s="462"/>
      <c r="Z374" s="474"/>
      <c r="AA374" s="969"/>
      <c r="AB374" s="643"/>
      <c r="AC374" s="488"/>
      <c r="AD374" s="488"/>
      <c r="AE374" s="712"/>
      <c r="AF374" s="453"/>
      <c r="AG374" s="453"/>
      <c r="AH374" s="453"/>
      <c r="AI374" s="821"/>
      <c r="AJ374" s="788"/>
      <c r="AK374" s="950"/>
      <c r="AL374" s="950"/>
      <c r="AM374" s="878"/>
      <c r="AN374" s="451"/>
    </row>
    <row r="375" spans="1:40" ht="17" thickBot="1">
      <c r="A375" s="1029"/>
      <c r="B375" s="965"/>
      <c r="C375" s="462"/>
      <c r="D375" s="451"/>
      <c r="E375" s="834"/>
      <c r="F375" s="451"/>
      <c r="G375" s="834"/>
      <c r="H375" s="79" t="s">
        <v>243</v>
      </c>
      <c r="I375" s="273" t="s">
        <v>586</v>
      </c>
      <c r="J375" s="495"/>
      <c r="K375" s="498"/>
      <c r="L375" s="453"/>
      <c r="M375" s="941"/>
      <c r="N375" s="446"/>
      <c r="O375" s="447"/>
      <c r="P375" s="101" t="s">
        <v>231</v>
      </c>
      <c r="Q375" s="267" t="s">
        <v>82</v>
      </c>
      <c r="R375" s="267">
        <f>+IFERROR(VLOOKUP(Q375,[19]DATOS!$E$2:$F$17,2,FALSE),"")</f>
        <v>15</v>
      </c>
      <c r="S375" s="647"/>
      <c r="T375" s="310"/>
      <c r="U375" s="310"/>
      <c r="V375" s="310"/>
      <c r="W375" s="310"/>
      <c r="X375" s="474"/>
      <c r="Y375" s="462"/>
      <c r="Z375" s="474"/>
      <c r="AA375" s="969"/>
      <c r="AB375" s="643"/>
      <c r="AC375" s="488"/>
      <c r="AD375" s="488"/>
      <c r="AE375" s="712"/>
      <c r="AF375" s="453"/>
      <c r="AG375" s="453"/>
      <c r="AH375" s="453"/>
      <c r="AI375" s="821"/>
      <c r="AJ375" s="788"/>
      <c r="AK375" s="950"/>
      <c r="AL375" s="950"/>
      <c r="AM375" s="878"/>
      <c r="AN375" s="451"/>
    </row>
    <row r="376" spans="1:40" ht="17" thickBot="1">
      <c r="A376" s="1029"/>
      <c r="B376" s="965"/>
      <c r="C376" s="462"/>
      <c r="D376" s="451"/>
      <c r="E376" s="834"/>
      <c r="F376" s="451"/>
      <c r="G376" s="834"/>
      <c r="H376" s="79" t="s">
        <v>242</v>
      </c>
      <c r="I376" s="273" t="s">
        <v>586</v>
      </c>
      <c r="J376" s="495"/>
      <c r="K376" s="498"/>
      <c r="L376" s="453"/>
      <c r="M376" s="941"/>
      <c r="N376" s="446"/>
      <c r="O376" s="447"/>
      <c r="P376" s="101" t="s">
        <v>229</v>
      </c>
      <c r="Q376" s="267" t="s">
        <v>85</v>
      </c>
      <c r="R376" s="267">
        <f>+IFERROR(VLOOKUP(Q376,[19]DATOS!$E$2:$F$17,2,FALSE),"")</f>
        <v>15</v>
      </c>
      <c r="S376" s="647"/>
      <c r="T376" s="310"/>
      <c r="U376" s="310"/>
      <c r="V376" s="310"/>
      <c r="W376" s="310"/>
      <c r="X376" s="474"/>
      <c r="Y376" s="462"/>
      <c r="Z376" s="474"/>
      <c r="AA376" s="969"/>
      <c r="AB376" s="643"/>
      <c r="AC376" s="488"/>
      <c r="AD376" s="488"/>
      <c r="AE376" s="712"/>
      <c r="AF376" s="453"/>
      <c r="AG376" s="453"/>
      <c r="AH376" s="453"/>
      <c r="AI376" s="821"/>
      <c r="AJ376" s="788"/>
      <c r="AK376" s="950"/>
      <c r="AL376" s="950"/>
      <c r="AM376" s="878"/>
      <c r="AN376" s="451"/>
    </row>
    <row r="377" spans="1:40" ht="17" thickBot="1">
      <c r="A377" s="1029"/>
      <c r="B377" s="965"/>
      <c r="C377" s="462"/>
      <c r="D377" s="451"/>
      <c r="E377" s="834"/>
      <c r="F377" s="451"/>
      <c r="G377" s="834"/>
      <c r="H377" s="79" t="s">
        <v>241</v>
      </c>
      <c r="I377" s="273" t="s">
        <v>68</v>
      </c>
      <c r="J377" s="495"/>
      <c r="K377" s="498"/>
      <c r="L377" s="453"/>
      <c r="M377" s="941"/>
      <c r="N377" s="446"/>
      <c r="O377" s="447"/>
      <c r="P377" s="270" t="s">
        <v>228</v>
      </c>
      <c r="Q377" s="267" t="s">
        <v>98</v>
      </c>
      <c r="R377" s="267">
        <f>+IFERROR(VLOOKUP(Q377,[19]DATOS!$E$2:$F$17,2,FALSE),"")</f>
        <v>15</v>
      </c>
      <c r="S377" s="647"/>
      <c r="T377" s="310"/>
      <c r="U377" s="310"/>
      <c r="V377" s="310"/>
      <c r="W377" s="310"/>
      <c r="X377" s="474"/>
      <c r="Y377" s="462"/>
      <c r="Z377" s="474"/>
      <c r="AA377" s="969"/>
      <c r="AB377" s="643"/>
      <c r="AC377" s="488"/>
      <c r="AD377" s="488"/>
      <c r="AE377" s="712"/>
      <c r="AF377" s="453"/>
      <c r="AG377" s="453"/>
      <c r="AH377" s="453"/>
      <c r="AI377" s="821"/>
      <c r="AJ377" s="788"/>
      <c r="AK377" s="950"/>
      <c r="AL377" s="950"/>
      <c r="AM377" s="878"/>
      <c r="AN377" s="451"/>
    </row>
    <row r="378" spans="1:40" ht="17" thickBot="1">
      <c r="A378" s="1029"/>
      <c r="B378" s="965"/>
      <c r="C378" s="462"/>
      <c r="D378" s="451"/>
      <c r="E378" s="834"/>
      <c r="F378" s="451"/>
      <c r="G378" s="834"/>
      <c r="H378" s="79" t="s">
        <v>240</v>
      </c>
      <c r="I378" s="273" t="s">
        <v>586</v>
      </c>
      <c r="J378" s="495"/>
      <c r="K378" s="498"/>
      <c r="L378" s="453"/>
      <c r="M378" s="941"/>
      <c r="N378" s="446"/>
      <c r="O378" s="447"/>
      <c r="P378" s="101" t="s">
        <v>226</v>
      </c>
      <c r="Q378" s="101" t="s">
        <v>87</v>
      </c>
      <c r="R378" s="101">
        <f>+IFERROR(VLOOKUP(Q378,[19]DATOS!$E$2:$F$17,2,FALSE),"")</f>
        <v>10</v>
      </c>
      <c r="S378" s="647"/>
      <c r="T378" s="310"/>
      <c r="U378" s="310"/>
      <c r="V378" s="310"/>
      <c r="W378" s="310"/>
      <c r="X378" s="474"/>
      <c r="Y378" s="462"/>
      <c r="Z378" s="474"/>
      <c r="AA378" s="969"/>
      <c r="AB378" s="643"/>
      <c r="AC378" s="488"/>
      <c r="AD378" s="488"/>
      <c r="AE378" s="712"/>
      <c r="AF378" s="453"/>
      <c r="AG378" s="453"/>
      <c r="AH378" s="453"/>
      <c r="AI378" s="821"/>
      <c r="AJ378" s="788"/>
      <c r="AK378" s="950"/>
      <c r="AL378" s="950"/>
      <c r="AM378" s="878"/>
      <c r="AN378" s="451"/>
    </row>
    <row r="379" spans="1:40" ht="79.5" customHeight="1" thickBot="1">
      <c r="A379" s="1029"/>
      <c r="B379" s="965"/>
      <c r="C379" s="462"/>
      <c r="D379" s="451"/>
      <c r="E379" s="834"/>
      <c r="F379" s="451"/>
      <c r="G379" s="834"/>
      <c r="H379" s="79" t="s">
        <v>239</v>
      </c>
      <c r="I379" s="273" t="s">
        <v>586</v>
      </c>
      <c r="J379" s="495"/>
      <c r="K379" s="498"/>
      <c r="L379" s="453"/>
      <c r="M379" s="941"/>
      <c r="N379" s="446"/>
      <c r="O379" s="447"/>
      <c r="P379" s="269"/>
      <c r="Q379" s="269"/>
      <c r="R379" s="269"/>
      <c r="S379" s="648"/>
      <c r="T379" s="310"/>
      <c r="U379" s="310"/>
      <c r="V379" s="310"/>
      <c r="W379" s="310"/>
      <c r="X379" s="474"/>
      <c r="Y379" s="463"/>
      <c r="Z379" s="475"/>
      <c r="AA379" s="970"/>
      <c r="AB379" s="643"/>
      <c r="AC379" s="488"/>
      <c r="AD379" s="488"/>
      <c r="AE379" s="712"/>
      <c r="AF379" s="453"/>
      <c r="AG379" s="453"/>
      <c r="AH379" s="453"/>
      <c r="AI379" s="821"/>
      <c r="AJ379" s="788"/>
      <c r="AK379" s="951"/>
      <c r="AL379" s="951"/>
      <c r="AM379" s="879"/>
      <c r="AN379" s="451"/>
    </row>
    <row r="380" spans="1:40" ht="15.75" customHeight="1" thickBot="1">
      <c r="A380" s="1029"/>
      <c r="B380" s="965"/>
      <c r="C380" s="462"/>
      <c r="D380" s="451"/>
      <c r="E380" s="834"/>
      <c r="F380" s="451"/>
      <c r="G380" s="834"/>
      <c r="H380" s="79" t="s">
        <v>238</v>
      </c>
      <c r="I380" s="273" t="s">
        <v>586</v>
      </c>
      <c r="J380" s="495"/>
      <c r="K380" s="498"/>
      <c r="L380" s="453"/>
      <c r="M380" s="941"/>
      <c r="N380" s="446" t="s">
        <v>794</v>
      </c>
      <c r="O380" s="945" t="s">
        <v>65</v>
      </c>
      <c r="P380" s="267" t="s">
        <v>237</v>
      </c>
      <c r="Q380" s="267" t="s">
        <v>76</v>
      </c>
      <c r="R380" s="267">
        <f>+IFERROR(VLOOKUP(Q380,[19]DATOS!$E$2:$F$17,2,FALSE),"")</f>
        <v>15</v>
      </c>
      <c r="S380" s="588">
        <f>SUM(R380:R389)</f>
        <v>100</v>
      </c>
      <c r="T380" s="588" t="str">
        <f>+IF(AND(S380&lt;=100,S380&gt;=96),"Fuerte",IF(AND(S380&lt;=95,S380&gt;=86),"Moderado",IF(AND(S380&lt;=85,J380&gt;=0),"Débil"," ")))</f>
        <v>Fuerte</v>
      </c>
      <c r="U380" s="588" t="s">
        <v>90</v>
      </c>
      <c r="V380" s="588"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588">
        <f>IF(V380="Fuerte",100,IF(V380="Moderado",50,IF(V380="Débil",0)))</f>
        <v>100</v>
      </c>
      <c r="X380" s="474"/>
      <c r="Y380" s="461" t="s">
        <v>315</v>
      </c>
      <c r="Z380" s="952" t="s">
        <v>622</v>
      </c>
      <c r="AA380" s="461" t="s">
        <v>317</v>
      </c>
      <c r="AB380" s="643"/>
      <c r="AC380" s="488"/>
      <c r="AD380" s="488"/>
      <c r="AE380" s="712"/>
      <c r="AF380" s="453"/>
      <c r="AG380" s="453"/>
      <c r="AH380" s="453"/>
      <c r="AI380" s="821"/>
      <c r="AJ380" s="788" t="s">
        <v>793</v>
      </c>
      <c r="AK380" s="487">
        <v>43831</v>
      </c>
      <c r="AL380" s="487">
        <v>44196</v>
      </c>
      <c r="AM380" s="447" t="s">
        <v>315</v>
      </c>
      <c r="AN380" s="451" t="s">
        <v>316</v>
      </c>
    </row>
    <row r="381" spans="1:40" ht="17" thickBot="1">
      <c r="A381" s="1029"/>
      <c r="B381" s="965"/>
      <c r="C381" s="462"/>
      <c r="D381" s="451"/>
      <c r="E381" s="834"/>
      <c r="F381" s="451"/>
      <c r="G381" s="834"/>
      <c r="H381" s="79" t="s">
        <v>236</v>
      </c>
      <c r="I381" s="273" t="s">
        <v>68</v>
      </c>
      <c r="J381" s="495"/>
      <c r="K381" s="498"/>
      <c r="L381" s="453"/>
      <c r="M381" s="941"/>
      <c r="N381" s="446"/>
      <c r="O381" s="462"/>
      <c r="P381" s="268" t="s">
        <v>235</v>
      </c>
      <c r="Q381" s="267" t="s">
        <v>78</v>
      </c>
      <c r="R381" s="267">
        <f>+IFERROR(VLOOKUP(Q381,[19]DATOS!$E$2:$F$17,2,FALSE),"")</f>
        <v>15</v>
      </c>
      <c r="S381" s="546"/>
      <c r="T381" s="546"/>
      <c r="U381" s="546"/>
      <c r="V381" s="546"/>
      <c r="W381" s="546"/>
      <c r="X381" s="474"/>
      <c r="Y381" s="462"/>
      <c r="Z381" s="474"/>
      <c r="AA381" s="462"/>
      <c r="AB381" s="643"/>
      <c r="AC381" s="488"/>
      <c r="AD381" s="488"/>
      <c r="AE381" s="712"/>
      <c r="AF381" s="453"/>
      <c r="AG381" s="453"/>
      <c r="AH381" s="453"/>
      <c r="AI381" s="821"/>
      <c r="AJ381" s="788"/>
      <c r="AK381" s="487"/>
      <c r="AL381" s="487"/>
      <c r="AM381" s="447"/>
      <c r="AN381" s="451"/>
    </row>
    <row r="382" spans="1:40" ht="17" thickBot="1">
      <c r="A382" s="1029"/>
      <c r="B382" s="965"/>
      <c r="C382" s="462"/>
      <c r="D382" s="451"/>
      <c r="E382" s="834"/>
      <c r="F382" s="451"/>
      <c r="G382" s="834"/>
      <c r="H382" s="79" t="s">
        <v>234</v>
      </c>
      <c r="I382" s="273" t="s">
        <v>68</v>
      </c>
      <c r="J382" s="495"/>
      <c r="K382" s="498"/>
      <c r="L382" s="453"/>
      <c r="M382" s="941"/>
      <c r="N382" s="446"/>
      <c r="O382" s="462"/>
      <c r="P382" s="268" t="s">
        <v>233</v>
      </c>
      <c r="Q382" s="267" t="s">
        <v>80</v>
      </c>
      <c r="R382" s="267">
        <f>+IFERROR(VLOOKUP(Q382,[19]DATOS!$E$2:$F$17,2,FALSE),"")</f>
        <v>15</v>
      </c>
      <c r="S382" s="546"/>
      <c r="T382" s="546"/>
      <c r="U382" s="546"/>
      <c r="V382" s="546"/>
      <c r="W382" s="546"/>
      <c r="X382" s="474"/>
      <c r="Y382" s="462"/>
      <c r="Z382" s="474"/>
      <c r="AA382" s="462"/>
      <c r="AB382" s="643"/>
      <c r="AC382" s="488"/>
      <c r="AD382" s="488"/>
      <c r="AE382" s="712"/>
      <c r="AF382" s="453"/>
      <c r="AG382" s="453"/>
      <c r="AH382" s="453"/>
      <c r="AI382" s="821"/>
      <c r="AJ382" s="788"/>
      <c r="AK382" s="487"/>
      <c r="AL382" s="487"/>
      <c r="AM382" s="447"/>
      <c r="AN382" s="451"/>
    </row>
    <row r="383" spans="1:40" ht="17" thickBot="1">
      <c r="A383" s="1029"/>
      <c r="B383" s="965"/>
      <c r="C383" s="462"/>
      <c r="D383" s="451"/>
      <c r="E383" s="834"/>
      <c r="F383" s="451"/>
      <c r="G383" s="834"/>
      <c r="H383" s="79" t="s">
        <v>232</v>
      </c>
      <c r="I383" s="273" t="s">
        <v>68</v>
      </c>
      <c r="J383" s="495"/>
      <c r="K383" s="498"/>
      <c r="L383" s="453"/>
      <c r="M383" s="941"/>
      <c r="N383" s="446"/>
      <c r="O383" s="462"/>
      <c r="P383" s="268" t="s">
        <v>231</v>
      </c>
      <c r="Q383" s="267" t="s">
        <v>82</v>
      </c>
      <c r="R383" s="267">
        <f>+IFERROR(VLOOKUP(Q383,[19]DATOS!$E$2:$F$17,2,FALSE),"")</f>
        <v>15</v>
      </c>
      <c r="S383" s="546"/>
      <c r="T383" s="546"/>
      <c r="U383" s="546"/>
      <c r="V383" s="546"/>
      <c r="W383" s="546"/>
      <c r="X383" s="474"/>
      <c r="Y383" s="462"/>
      <c r="Z383" s="474"/>
      <c r="AA383" s="462"/>
      <c r="AB383" s="643"/>
      <c r="AC383" s="488"/>
      <c r="AD383" s="488"/>
      <c r="AE383" s="712"/>
      <c r="AF383" s="453"/>
      <c r="AG383" s="453"/>
      <c r="AH383" s="453"/>
      <c r="AI383" s="821"/>
      <c r="AJ383" s="788"/>
      <c r="AK383" s="487"/>
      <c r="AL383" s="487"/>
      <c r="AM383" s="447"/>
      <c r="AN383" s="451"/>
    </row>
    <row r="384" spans="1:40" ht="16" thickBot="1">
      <c r="A384" s="1029"/>
      <c r="B384" s="965"/>
      <c r="C384" s="462"/>
      <c r="D384" s="451"/>
      <c r="E384" s="834"/>
      <c r="F384" s="451"/>
      <c r="G384" s="834"/>
      <c r="H384" s="466" t="s">
        <v>230</v>
      </c>
      <c r="I384" s="945" t="s">
        <v>68</v>
      </c>
      <c r="J384" s="495"/>
      <c r="K384" s="498"/>
      <c r="L384" s="453"/>
      <c r="M384" s="941"/>
      <c r="N384" s="446"/>
      <c r="O384" s="462"/>
      <c r="P384" s="268" t="s">
        <v>229</v>
      </c>
      <c r="Q384" s="267" t="s">
        <v>85</v>
      </c>
      <c r="R384" s="267">
        <f>+IFERROR(VLOOKUP(Q384,[19]DATOS!$E$2:$F$17,2,FALSE),"")</f>
        <v>15</v>
      </c>
      <c r="S384" s="546"/>
      <c r="T384" s="546"/>
      <c r="U384" s="546"/>
      <c r="V384" s="546"/>
      <c r="W384" s="546"/>
      <c r="X384" s="474"/>
      <c r="Y384" s="462"/>
      <c r="Z384" s="474"/>
      <c r="AA384" s="462"/>
      <c r="AB384" s="643"/>
      <c r="AC384" s="488"/>
      <c r="AD384" s="488"/>
      <c r="AE384" s="712"/>
      <c r="AF384" s="453"/>
      <c r="AG384" s="453"/>
      <c r="AH384" s="453"/>
      <c r="AI384" s="821"/>
      <c r="AJ384" s="788"/>
      <c r="AK384" s="487"/>
      <c r="AL384" s="487"/>
      <c r="AM384" s="447"/>
      <c r="AN384" s="451"/>
    </row>
    <row r="385" spans="1:40" ht="16" thickBot="1">
      <c r="A385" s="1029"/>
      <c r="B385" s="965"/>
      <c r="C385" s="462"/>
      <c r="D385" s="451"/>
      <c r="E385" s="834"/>
      <c r="F385" s="451"/>
      <c r="G385" s="834"/>
      <c r="H385" s="466"/>
      <c r="I385" s="823"/>
      <c r="J385" s="495"/>
      <c r="K385" s="498"/>
      <c r="L385" s="453"/>
      <c r="M385" s="941"/>
      <c r="N385" s="446"/>
      <c r="O385" s="462"/>
      <c r="P385" s="268" t="s">
        <v>228</v>
      </c>
      <c r="Q385" s="267" t="s">
        <v>98</v>
      </c>
      <c r="R385" s="267">
        <f>+IFERROR(VLOOKUP(Q385,[19]DATOS!$E$2:$F$17,2,FALSE),"")</f>
        <v>15</v>
      </c>
      <c r="S385" s="546"/>
      <c r="T385" s="546"/>
      <c r="U385" s="546"/>
      <c r="V385" s="546"/>
      <c r="W385" s="546"/>
      <c r="X385" s="474"/>
      <c r="Y385" s="462"/>
      <c r="Z385" s="474"/>
      <c r="AA385" s="462"/>
      <c r="AB385" s="643"/>
      <c r="AC385" s="488"/>
      <c r="AD385" s="488"/>
      <c r="AE385" s="712"/>
      <c r="AF385" s="453"/>
      <c r="AG385" s="453"/>
      <c r="AH385" s="453"/>
      <c r="AI385" s="821"/>
      <c r="AJ385" s="788"/>
      <c r="AK385" s="487"/>
      <c r="AL385" s="487"/>
      <c r="AM385" s="447"/>
      <c r="AN385" s="451"/>
    </row>
    <row r="386" spans="1:40" ht="63.75" customHeight="1">
      <c r="A386" s="1029"/>
      <c r="B386" s="965"/>
      <c r="C386" s="462"/>
      <c r="D386" s="451"/>
      <c r="E386" s="834"/>
      <c r="F386" s="451"/>
      <c r="G386" s="834"/>
      <c r="H386" s="600" t="s">
        <v>227</v>
      </c>
      <c r="I386" s="945" t="s">
        <v>68</v>
      </c>
      <c r="J386" s="495"/>
      <c r="K386" s="498"/>
      <c r="L386" s="453"/>
      <c r="M386" s="941"/>
      <c r="N386" s="446"/>
      <c r="O386" s="462"/>
      <c r="P386" s="268" t="s">
        <v>226</v>
      </c>
      <c r="Q386" s="101" t="s">
        <v>87</v>
      </c>
      <c r="R386" s="267">
        <f>+IFERROR(VLOOKUP(Q386,[19]DATOS!$E$2:$F$17,2,FALSE),"")</f>
        <v>10</v>
      </c>
      <c r="S386" s="546"/>
      <c r="T386" s="546"/>
      <c r="U386" s="546"/>
      <c r="V386" s="546"/>
      <c r="W386" s="546"/>
      <c r="X386" s="474"/>
      <c r="Y386" s="462"/>
      <c r="Z386" s="474"/>
      <c r="AA386" s="462"/>
      <c r="AB386" s="643"/>
      <c r="AC386" s="488"/>
      <c r="AD386" s="488"/>
      <c r="AE386" s="712"/>
      <c r="AF386" s="453"/>
      <c r="AG386" s="453"/>
      <c r="AH386" s="453"/>
      <c r="AI386" s="821"/>
      <c r="AJ386" s="788"/>
      <c r="AK386" s="487"/>
      <c r="AL386" s="487"/>
      <c r="AM386" s="447"/>
      <c r="AN386" s="451"/>
    </row>
    <row r="387" spans="1:40" ht="15" customHeight="1" thickBot="1">
      <c r="A387" s="1029"/>
      <c r="B387" s="965"/>
      <c r="C387" s="462"/>
      <c r="D387" s="451"/>
      <c r="E387" s="834"/>
      <c r="F387" s="451"/>
      <c r="G387" s="834"/>
      <c r="H387" s="601"/>
      <c r="I387" s="823"/>
      <c r="J387" s="495"/>
      <c r="K387" s="498"/>
      <c r="L387" s="453"/>
      <c r="M387" s="941"/>
      <c r="N387" s="834"/>
      <c r="O387" s="462"/>
      <c r="P387" s="473"/>
      <c r="Q387" s="473"/>
      <c r="R387" s="473"/>
      <c r="S387" s="546"/>
      <c r="T387" s="546"/>
      <c r="U387" s="546"/>
      <c r="V387" s="546"/>
      <c r="W387" s="546"/>
      <c r="X387" s="474"/>
      <c r="Y387" s="462"/>
      <c r="Z387" s="474"/>
      <c r="AA387" s="462"/>
      <c r="AB387" s="643"/>
      <c r="AC387" s="488"/>
      <c r="AD387" s="488"/>
      <c r="AE387" s="712"/>
      <c r="AF387" s="453"/>
      <c r="AG387" s="453"/>
      <c r="AH387" s="453"/>
      <c r="AI387" s="480"/>
      <c r="AJ387" s="954" t="s">
        <v>520</v>
      </c>
      <c r="AK387" s="461" t="s">
        <v>258</v>
      </c>
      <c r="AL387" s="461" t="s">
        <v>257</v>
      </c>
      <c r="AM387" s="461" t="s">
        <v>315</v>
      </c>
      <c r="AN387" s="1036"/>
    </row>
    <row r="388" spans="1:40">
      <c r="A388" s="1029"/>
      <c r="B388" s="965"/>
      <c r="C388" s="462"/>
      <c r="D388" s="451"/>
      <c r="E388" s="834"/>
      <c r="F388" s="451"/>
      <c r="G388" s="834"/>
      <c r="H388" s="466" t="s">
        <v>225</v>
      </c>
      <c r="I388" s="945" t="s">
        <v>586</v>
      </c>
      <c r="J388" s="495"/>
      <c r="K388" s="498"/>
      <c r="L388" s="453"/>
      <c r="M388" s="941"/>
      <c r="N388" s="834"/>
      <c r="O388" s="462"/>
      <c r="P388" s="474"/>
      <c r="Q388" s="474"/>
      <c r="R388" s="474"/>
      <c r="S388" s="546"/>
      <c r="T388" s="546"/>
      <c r="U388" s="546"/>
      <c r="V388" s="546"/>
      <c r="W388" s="546"/>
      <c r="X388" s="474"/>
      <c r="Y388" s="462"/>
      <c r="Z388" s="474"/>
      <c r="AA388" s="462"/>
      <c r="AB388" s="643"/>
      <c r="AC388" s="488"/>
      <c r="AD388" s="488"/>
      <c r="AE388" s="712"/>
      <c r="AF388" s="453"/>
      <c r="AG388" s="453"/>
      <c r="AH388" s="453"/>
      <c r="AI388" s="480"/>
      <c r="AJ388" s="955"/>
      <c r="AK388" s="462"/>
      <c r="AL388" s="462"/>
      <c r="AM388" s="462"/>
      <c r="AN388" s="1036"/>
    </row>
    <row r="389" spans="1:40" ht="16" thickBot="1">
      <c r="A389" s="1029"/>
      <c r="B389" s="965"/>
      <c r="C389" s="462"/>
      <c r="D389" s="451"/>
      <c r="E389" s="834"/>
      <c r="F389" s="451"/>
      <c r="G389" s="834"/>
      <c r="H389" s="466"/>
      <c r="I389" s="823"/>
      <c r="J389" s="495"/>
      <c r="K389" s="498"/>
      <c r="L389" s="453"/>
      <c r="M389" s="941"/>
      <c r="N389" s="834"/>
      <c r="O389" s="462"/>
      <c r="P389" s="474"/>
      <c r="Q389" s="474"/>
      <c r="R389" s="474"/>
      <c r="S389" s="546"/>
      <c r="T389" s="546"/>
      <c r="U389" s="546"/>
      <c r="V389" s="546"/>
      <c r="W389" s="546"/>
      <c r="X389" s="474"/>
      <c r="Y389" s="462"/>
      <c r="Z389" s="474"/>
      <c r="AA389" s="462"/>
      <c r="AB389" s="643"/>
      <c r="AC389" s="488"/>
      <c r="AD389" s="488"/>
      <c r="AE389" s="712"/>
      <c r="AF389" s="453"/>
      <c r="AG389" s="453"/>
      <c r="AH389" s="453"/>
      <c r="AI389" s="480"/>
      <c r="AJ389" s="955"/>
      <c r="AK389" s="462"/>
      <c r="AL389" s="462"/>
      <c r="AM389" s="462"/>
      <c r="AN389" s="1036"/>
    </row>
    <row r="390" spans="1:40">
      <c r="A390" s="1029"/>
      <c r="B390" s="965"/>
      <c r="C390" s="462"/>
      <c r="D390" s="451"/>
      <c r="E390" s="834"/>
      <c r="F390" s="451"/>
      <c r="G390" s="834"/>
      <c r="H390" s="466" t="s">
        <v>224</v>
      </c>
      <c r="I390" s="945" t="s">
        <v>586</v>
      </c>
      <c r="J390" s="495"/>
      <c r="K390" s="498"/>
      <c r="L390" s="453"/>
      <c r="M390" s="941"/>
      <c r="N390" s="834"/>
      <c r="O390" s="462"/>
      <c r="P390" s="474"/>
      <c r="Q390" s="474"/>
      <c r="R390" s="474"/>
      <c r="S390" s="546"/>
      <c r="T390" s="546"/>
      <c r="U390" s="546"/>
      <c r="V390" s="546"/>
      <c r="W390" s="546"/>
      <c r="X390" s="474"/>
      <c r="Y390" s="462"/>
      <c r="Z390" s="474"/>
      <c r="AA390" s="462"/>
      <c r="AB390" s="643"/>
      <c r="AC390" s="488"/>
      <c r="AD390" s="488"/>
      <c r="AE390" s="712"/>
      <c r="AF390" s="453"/>
      <c r="AG390" s="453"/>
      <c r="AH390" s="453"/>
      <c r="AI390" s="480"/>
      <c r="AJ390" s="955"/>
      <c r="AK390" s="462"/>
      <c r="AL390" s="462"/>
      <c r="AM390" s="462"/>
      <c r="AN390" s="1036"/>
    </row>
    <row r="391" spans="1:40" ht="16" thickBot="1">
      <c r="A391" s="1029"/>
      <c r="B391" s="965"/>
      <c r="C391" s="462"/>
      <c r="D391" s="451"/>
      <c r="E391" s="834"/>
      <c r="F391" s="451"/>
      <c r="G391" s="834"/>
      <c r="H391" s="466"/>
      <c r="I391" s="823"/>
      <c r="J391" s="495"/>
      <c r="K391" s="498"/>
      <c r="L391" s="453"/>
      <c r="M391" s="941"/>
      <c r="N391" s="834"/>
      <c r="O391" s="462"/>
      <c r="P391" s="474"/>
      <c r="Q391" s="474"/>
      <c r="R391" s="474"/>
      <c r="S391" s="546"/>
      <c r="T391" s="546"/>
      <c r="U391" s="546"/>
      <c r="V391" s="546"/>
      <c r="W391" s="546"/>
      <c r="X391" s="474"/>
      <c r="Y391" s="462"/>
      <c r="Z391" s="474"/>
      <c r="AA391" s="462"/>
      <c r="AB391" s="643"/>
      <c r="AC391" s="488"/>
      <c r="AD391" s="488"/>
      <c r="AE391" s="712"/>
      <c r="AF391" s="453"/>
      <c r="AG391" s="453"/>
      <c r="AH391" s="453"/>
      <c r="AI391" s="480"/>
      <c r="AJ391" s="955"/>
      <c r="AK391" s="462"/>
      <c r="AL391" s="462"/>
      <c r="AM391" s="462"/>
      <c r="AN391" s="1036"/>
    </row>
    <row r="392" spans="1:40">
      <c r="A392" s="1029"/>
      <c r="B392" s="965"/>
      <c r="C392" s="462"/>
      <c r="D392" s="451"/>
      <c r="E392" s="834"/>
      <c r="F392" s="451"/>
      <c r="G392" s="834"/>
      <c r="H392" s="466" t="s">
        <v>223</v>
      </c>
      <c r="I392" s="945" t="s">
        <v>586</v>
      </c>
      <c r="J392" s="495"/>
      <c r="K392" s="498"/>
      <c r="L392" s="453"/>
      <c r="M392" s="941"/>
      <c r="N392" s="834"/>
      <c r="O392" s="462"/>
      <c r="P392" s="474"/>
      <c r="Q392" s="474"/>
      <c r="R392" s="474"/>
      <c r="S392" s="546"/>
      <c r="T392" s="546"/>
      <c r="U392" s="546"/>
      <c r="V392" s="546"/>
      <c r="W392" s="546"/>
      <c r="X392" s="474"/>
      <c r="Y392" s="462"/>
      <c r="Z392" s="474"/>
      <c r="AA392" s="462"/>
      <c r="AB392" s="643"/>
      <c r="AC392" s="488"/>
      <c r="AD392" s="488"/>
      <c r="AE392" s="712"/>
      <c r="AF392" s="453"/>
      <c r="AG392" s="453"/>
      <c r="AH392" s="453"/>
      <c r="AI392" s="480"/>
      <c r="AJ392" s="955"/>
      <c r="AK392" s="462"/>
      <c r="AL392" s="462"/>
      <c r="AM392" s="462"/>
      <c r="AN392" s="1036"/>
    </row>
    <row r="393" spans="1:40" ht="16" thickBot="1">
      <c r="A393" s="1029"/>
      <c r="B393" s="965"/>
      <c r="C393" s="462"/>
      <c r="D393" s="451"/>
      <c r="E393" s="834"/>
      <c r="F393" s="451"/>
      <c r="G393" s="834"/>
      <c r="H393" s="466"/>
      <c r="I393" s="823"/>
      <c r="J393" s="495"/>
      <c r="K393" s="498"/>
      <c r="L393" s="453"/>
      <c r="M393" s="941"/>
      <c r="N393" s="834"/>
      <c r="O393" s="462"/>
      <c r="P393" s="474"/>
      <c r="Q393" s="474"/>
      <c r="R393" s="474"/>
      <c r="S393" s="546"/>
      <c r="T393" s="546"/>
      <c r="U393" s="546"/>
      <c r="V393" s="546"/>
      <c r="W393" s="546"/>
      <c r="X393" s="474"/>
      <c r="Y393" s="462"/>
      <c r="Z393" s="474"/>
      <c r="AA393" s="462"/>
      <c r="AB393" s="643"/>
      <c r="AC393" s="488"/>
      <c r="AD393" s="488"/>
      <c r="AE393" s="712"/>
      <c r="AF393" s="453"/>
      <c r="AG393" s="453"/>
      <c r="AH393" s="453"/>
      <c r="AI393" s="480"/>
      <c r="AJ393" s="955"/>
      <c r="AK393" s="462"/>
      <c r="AL393" s="462"/>
      <c r="AM393" s="462"/>
      <c r="AN393" s="1036"/>
    </row>
    <row r="394" spans="1:40">
      <c r="A394" s="1029"/>
      <c r="B394" s="965"/>
      <c r="C394" s="462"/>
      <c r="D394" s="451"/>
      <c r="E394" s="834"/>
      <c r="F394" s="451"/>
      <c r="G394" s="834"/>
      <c r="H394" s="600" t="s">
        <v>222</v>
      </c>
      <c r="I394" s="945" t="s">
        <v>586</v>
      </c>
      <c r="J394" s="495"/>
      <c r="K394" s="498"/>
      <c r="L394" s="453"/>
      <c r="M394" s="941"/>
      <c r="N394" s="834"/>
      <c r="O394" s="462"/>
      <c r="P394" s="474"/>
      <c r="Q394" s="474"/>
      <c r="R394" s="474"/>
      <c r="S394" s="546"/>
      <c r="T394" s="546"/>
      <c r="U394" s="546"/>
      <c r="V394" s="546"/>
      <c r="W394" s="546"/>
      <c r="X394" s="474"/>
      <c r="Y394" s="462"/>
      <c r="Z394" s="474"/>
      <c r="AA394" s="462"/>
      <c r="AB394" s="643"/>
      <c r="AC394" s="488"/>
      <c r="AD394" s="488"/>
      <c r="AE394" s="712"/>
      <c r="AF394" s="453"/>
      <c r="AG394" s="453"/>
      <c r="AH394" s="453"/>
      <c r="AI394" s="480"/>
      <c r="AJ394" s="955"/>
      <c r="AK394" s="462"/>
      <c r="AL394" s="462"/>
      <c r="AM394" s="462"/>
      <c r="AN394" s="1036"/>
    </row>
    <row r="395" spans="1:40" ht="16" thickBot="1">
      <c r="A395" s="1029"/>
      <c r="B395" s="965"/>
      <c r="C395" s="462"/>
      <c r="D395" s="451"/>
      <c r="E395" s="834"/>
      <c r="F395" s="451"/>
      <c r="G395" s="834"/>
      <c r="H395" s="601"/>
      <c r="I395" s="823"/>
      <c r="J395" s="495"/>
      <c r="K395" s="498"/>
      <c r="L395" s="453"/>
      <c r="M395" s="941"/>
      <c r="N395" s="834"/>
      <c r="O395" s="462"/>
      <c r="P395" s="474"/>
      <c r="Q395" s="474"/>
      <c r="R395" s="474"/>
      <c r="S395" s="546"/>
      <c r="T395" s="546"/>
      <c r="U395" s="546"/>
      <c r="V395" s="546"/>
      <c r="W395" s="546"/>
      <c r="X395" s="474"/>
      <c r="Y395" s="462"/>
      <c r="Z395" s="474"/>
      <c r="AA395" s="462"/>
      <c r="AB395" s="643"/>
      <c r="AC395" s="488"/>
      <c r="AD395" s="488"/>
      <c r="AE395" s="712"/>
      <c r="AF395" s="453"/>
      <c r="AG395" s="453"/>
      <c r="AH395" s="453"/>
      <c r="AI395" s="480"/>
      <c r="AJ395" s="955"/>
      <c r="AK395" s="462"/>
      <c r="AL395" s="462"/>
      <c r="AM395" s="462"/>
      <c r="AN395" s="1036"/>
    </row>
    <row r="396" spans="1:40">
      <c r="A396" s="1029"/>
      <c r="B396" s="965"/>
      <c r="C396" s="462"/>
      <c r="D396" s="451"/>
      <c r="E396" s="834"/>
      <c r="F396" s="451"/>
      <c r="G396" s="834"/>
      <c r="H396" s="622" t="s">
        <v>221</v>
      </c>
      <c r="I396" s="1032" t="s">
        <v>586</v>
      </c>
      <c r="J396" s="1034"/>
      <c r="K396" s="498"/>
      <c r="L396" s="453"/>
      <c r="M396" s="941"/>
      <c r="N396" s="834"/>
      <c r="O396" s="462"/>
      <c r="P396" s="474"/>
      <c r="Q396" s="474"/>
      <c r="R396" s="474"/>
      <c r="S396" s="546"/>
      <c r="T396" s="546"/>
      <c r="U396" s="546"/>
      <c r="V396" s="546"/>
      <c r="W396" s="546"/>
      <c r="X396" s="474"/>
      <c r="Y396" s="462"/>
      <c r="Z396" s="474"/>
      <c r="AA396" s="462"/>
      <c r="AB396" s="643"/>
      <c r="AC396" s="488"/>
      <c r="AD396" s="488"/>
      <c r="AE396" s="712"/>
      <c r="AF396" s="453"/>
      <c r="AG396" s="453"/>
      <c r="AH396" s="453"/>
      <c r="AI396" s="480"/>
      <c r="AJ396" s="955"/>
      <c r="AK396" s="462"/>
      <c r="AL396" s="462"/>
      <c r="AM396" s="462"/>
      <c r="AN396" s="1036"/>
    </row>
    <row r="397" spans="1:40" ht="16" thickBot="1">
      <c r="A397" s="1030"/>
      <c r="B397" s="966"/>
      <c r="C397" s="823"/>
      <c r="D397" s="989"/>
      <c r="E397" s="944"/>
      <c r="F397" s="989"/>
      <c r="G397" s="944"/>
      <c r="H397" s="623"/>
      <c r="I397" s="1033"/>
      <c r="J397" s="1035"/>
      <c r="K397" s="605"/>
      <c r="L397" s="453"/>
      <c r="M397" s="990"/>
      <c r="N397" s="944"/>
      <c r="O397" s="823"/>
      <c r="P397" s="981"/>
      <c r="Q397" s="981"/>
      <c r="R397" s="981"/>
      <c r="S397" s="589"/>
      <c r="T397" s="589"/>
      <c r="U397" s="589"/>
      <c r="V397" s="589"/>
      <c r="W397" s="589"/>
      <c r="X397" s="981"/>
      <c r="Y397" s="823"/>
      <c r="Z397" s="981"/>
      <c r="AA397" s="823"/>
      <c r="AB397" s="644"/>
      <c r="AC397" s="488"/>
      <c r="AD397" s="488"/>
      <c r="AE397" s="713"/>
      <c r="AF397" s="500"/>
      <c r="AG397" s="500"/>
      <c r="AH397" s="453"/>
      <c r="AI397" s="979"/>
      <c r="AJ397" s="1031"/>
      <c r="AK397" s="823"/>
      <c r="AL397" s="823"/>
      <c r="AM397" s="823"/>
      <c r="AN397" s="1037"/>
    </row>
    <row r="398" spans="1:40" ht="15" customHeight="1" thickBot="1">
      <c r="A398" s="766">
        <v>14</v>
      </c>
      <c r="B398" s="965" t="s">
        <v>573</v>
      </c>
      <c r="C398" s="462" t="s">
        <v>314</v>
      </c>
      <c r="D398" s="967" t="s">
        <v>32</v>
      </c>
      <c r="E398" s="462" t="s">
        <v>313</v>
      </c>
      <c r="F398" s="481" t="s">
        <v>312</v>
      </c>
      <c r="G398" s="943" t="s">
        <v>100</v>
      </c>
      <c r="H398" s="117" t="s">
        <v>252</v>
      </c>
      <c r="I398" s="273" t="s">
        <v>68</v>
      </c>
      <c r="J398" s="602">
        <v>5</v>
      </c>
      <c r="K398" s="498" t="str">
        <f>+IF(AND(J398&lt;6,J398&gt;0),"Moderado",IF(AND(J398&lt;12,J398&gt;5),"Mayor",IF(AND(J398&lt;20,J398&gt;11),"Catastrófico","Responda las Preguntas de Impacto")))</f>
        <v>Moderado</v>
      </c>
      <c r="L398" s="452"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Moderado</v>
      </c>
      <c r="M398" s="940"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Evitar el Riesgo, Reducir el Riesgo, Compartir el Riesgo</v>
      </c>
      <c r="N398" s="835" t="s">
        <v>311</v>
      </c>
      <c r="O398" s="463" t="s">
        <v>65</v>
      </c>
      <c r="P398" s="269" t="s">
        <v>237</v>
      </c>
      <c r="Q398" s="267" t="s">
        <v>76</v>
      </c>
      <c r="R398" s="269">
        <f>+IFERROR(VLOOKUP(Q398,[20]DATOS!$E$2:$F$17,2,FALSE),"")</f>
        <v>15</v>
      </c>
      <c r="S398" s="547">
        <f>SUM(R398:R405)</f>
        <v>100</v>
      </c>
      <c r="T398" s="547" t="str">
        <f>+IF(AND(S398&lt;=100,S398&gt;=96),"Fuerte",IF(AND(S398&lt;=95,S398&gt;=86),"Moderado",IF(AND(S398&lt;=85,J398&gt;=0),"Débil"," ")))</f>
        <v>Fuerte</v>
      </c>
      <c r="U398" s="547" t="s">
        <v>90</v>
      </c>
      <c r="V398" s="547"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547">
        <f>IF(V398="Fuerte",100,IF(V398="Moderado",50,IF(V398="Débil",0)))</f>
        <v>100</v>
      </c>
      <c r="X398" s="474">
        <f>AVERAGE(W398:W423)</f>
        <v>100</v>
      </c>
      <c r="Y398" s="462" t="s">
        <v>310</v>
      </c>
      <c r="Z398" s="474" t="s">
        <v>598</v>
      </c>
      <c r="AA398" s="969" t="s">
        <v>309</v>
      </c>
      <c r="AB398" s="643" t="str">
        <f>+IF(X398=100,"Fuerte",IF(AND(X398&lt;=99,X398&gt;=50),"Moderado",IF(X398&lt;50,"Débil"," ")))</f>
        <v>Fuerte</v>
      </c>
      <c r="AC398" s="488" t="s">
        <v>95</v>
      </c>
      <c r="AD398" s="488" t="s">
        <v>97</v>
      </c>
      <c r="AE398" s="772"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53"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53" t="str">
        <f>K398</f>
        <v>Moderado</v>
      </c>
      <c r="AH398" s="452"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Moderado</v>
      </c>
      <c r="AI398" s="948"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Evitar el Riesgo, Reducir el Riesgo, Compartir el Riesgo</v>
      </c>
      <c r="AJ398" s="879" t="s">
        <v>792</v>
      </c>
      <c r="AK398" s="950">
        <v>43831</v>
      </c>
      <c r="AL398" s="950">
        <v>44196</v>
      </c>
      <c r="AM398" s="878" t="s">
        <v>308</v>
      </c>
      <c r="AN398" s="880" t="s">
        <v>518</v>
      </c>
    </row>
    <row r="399" spans="1:40" ht="17" thickBot="1">
      <c r="A399" s="316"/>
      <c r="B399" s="965"/>
      <c r="C399" s="462"/>
      <c r="D399" s="451"/>
      <c r="E399" s="462"/>
      <c r="F399" s="451"/>
      <c r="G399" s="834"/>
      <c r="H399" s="79" t="s">
        <v>245</v>
      </c>
      <c r="I399" s="273" t="s">
        <v>586</v>
      </c>
      <c r="J399" s="495"/>
      <c r="K399" s="498"/>
      <c r="L399" s="453"/>
      <c r="M399" s="941"/>
      <c r="N399" s="446"/>
      <c r="O399" s="447"/>
      <c r="P399" s="101" t="s">
        <v>235</v>
      </c>
      <c r="Q399" s="267" t="s">
        <v>78</v>
      </c>
      <c r="R399" s="101">
        <f>+IFERROR(VLOOKUP(Q399,[20]DATOS!$E$2:$F$17,2,FALSE),"")</f>
        <v>15</v>
      </c>
      <c r="S399" s="310"/>
      <c r="T399" s="310"/>
      <c r="U399" s="310"/>
      <c r="V399" s="310"/>
      <c r="W399" s="310"/>
      <c r="X399" s="474"/>
      <c r="Y399" s="474"/>
      <c r="Z399" s="474"/>
      <c r="AA399" s="969"/>
      <c r="AB399" s="643"/>
      <c r="AC399" s="488"/>
      <c r="AD399" s="488"/>
      <c r="AE399" s="712"/>
      <c r="AF399" s="453"/>
      <c r="AG399" s="453"/>
      <c r="AH399" s="453"/>
      <c r="AI399" s="821"/>
      <c r="AJ399" s="788"/>
      <c r="AK399" s="950"/>
      <c r="AL399" s="950"/>
      <c r="AM399" s="878"/>
      <c r="AN399" s="880"/>
    </row>
    <row r="400" spans="1:40" ht="17" thickBot="1">
      <c r="A400" s="316"/>
      <c r="B400" s="965"/>
      <c r="C400" s="462"/>
      <c r="D400" s="451"/>
      <c r="E400" s="462"/>
      <c r="F400" s="451"/>
      <c r="G400" s="834"/>
      <c r="H400" s="79" t="s">
        <v>244</v>
      </c>
      <c r="I400" s="273" t="s">
        <v>68</v>
      </c>
      <c r="J400" s="495"/>
      <c r="K400" s="498"/>
      <c r="L400" s="453"/>
      <c r="M400" s="941"/>
      <c r="N400" s="446"/>
      <c r="O400" s="447"/>
      <c r="P400" s="101" t="s">
        <v>233</v>
      </c>
      <c r="Q400" s="267" t="s">
        <v>80</v>
      </c>
      <c r="R400" s="101">
        <f>+IFERROR(VLOOKUP(Q400,[20]DATOS!$E$2:$F$17,2,FALSE),"")</f>
        <v>15</v>
      </c>
      <c r="S400" s="310"/>
      <c r="T400" s="310"/>
      <c r="U400" s="310"/>
      <c r="V400" s="310"/>
      <c r="W400" s="310"/>
      <c r="X400" s="474"/>
      <c r="Y400" s="474"/>
      <c r="Z400" s="474"/>
      <c r="AA400" s="969"/>
      <c r="AB400" s="643"/>
      <c r="AC400" s="488"/>
      <c r="AD400" s="488"/>
      <c r="AE400" s="712"/>
      <c r="AF400" s="453"/>
      <c r="AG400" s="453"/>
      <c r="AH400" s="453"/>
      <c r="AI400" s="821"/>
      <c r="AJ400" s="788"/>
      <c r="AK400" s="950"/>
      <c r="AL400" s="950"/>
      <c r="AM400" s="878"/>
      <c r="AN400" s="880"/>
    </row>
    <row r="401" spans="1:40" ht="17" thickBot="1">
      <c r="A401" s="316"/>
      <c r="B401" s="965"/>
      <c r="C401" s="462"/>
      <c r="D401" s="451"/>
      <c r="E401" s="462"/>
      <c r="F401" s="451"/>
      <c r="G401" s="834"/>
      <c r="H401" s="79" t="s">
        <v>243</v>
      </c>
      <c r="I401" s="273" t="s">
        <v>586</v>
      </c>
      <c r="J401" s="495"/>
      <c r="K401" s="498"/>
      <c r="L401" s="453"/>
      <c r="M401" s="941"/>
      <c r="N401" s="446"/>
      <c r="O401" s="447"/>
      <c r="P401" s="101" t="s">
        <v>231</v>
      </c>
      <c r="Q401" s="267" t="s">
        <v>82</v>
      </c>
      <c r="R401" s="101">
        <f>+IFERROR(VLOOKUP(Q401,[20]DATOS!$E$2:$F$17,2,FALSE),"")</f>
        <v>15</v>
      </c>
      <c r="S401" s="310"/>
      <c r="T401" s="310"/>
      <c r="U401" s="310"/>
      <c r="V401" s="310"/>
      <c r="W401" s="310"/>
      <c r="X401" s="474"/>
      <c r="Y401" s="474"/>
      <c r="Z401" s="474"/>
      <c r="AA401" s="969"/>
      <c r="AB401" s="643"/>
      <c r="AC401" s="488"/>
      <c r="AD401" s="488"/>
      <c r="AE401" s="712"/>
      <c r="AF401" s="453"/>
      <c r="AG401" s="453"/>
      <c r="AH401" s="453"/>
      <c r="AI401" s="821"/>
      <c r="AJ401" s="788"/>
      <c r="AK401" s="950"/>
      <c r="AL401" s="950"/>
      <c r="AM401" s="878"/>
      <c r="AN401" s="880"/>
    </row>
    <row r="402" spans="1:40" ht="17" thickBot="1">
      <c r="A402" s="316"/>
      <c r="B402" s="965"/>
      <c r="C402" s="462"/>
      <c r="D402" s="451"/>
      <c r="E402" s="462"/>
      <c r="F402" s="451"/>
      <c r="G402" s="834"/>
      <c r="H402" s="79" t="s">
        <v>242</v>
      </c>
      <c r="I402" s="273" t="s">
        <v>68</v>
      </c>
      <c r="J402" s="495"/>
      <c r="K402" s="498"/>
      <c r="L402" s="453"/>
      <c r="M402" s="941"/>
      <c r="N402" s="446"/>
      <c r="O402" s="447"/>
      <c r="P402" s="101" t="s">
        <v>229</v>
      </c>
      <c r="Q402" s="267" t="s">
        <v>85</v>
      </c>
      <c r="R402" s="101">
        <f>+IFERROR(VLOOKUP(Q402,[20]DATOS!$E$2:$F$17,2,FALSE),"")</f>
        <v>15</v>
      </c>
      <c r="S402" s="310"/>
      <c r="T402" s="310"/>
      <c r="U402" s="310"/>
      <c r="V402" s="310"/>
      <c r="W402" s="310"/>
      <c r="X402" s="474"/>
      <c r="Y402" s="474"/>
      <c r="Z402" s="474"/>
      <c r="AA402" s="969"/>
      <c r="AB402" s="643"/>
      <c r="AC402" s="488"/>
      <c r="AD402" s="488"/>
      <c r="AE402" s="712"/>
      <c r="AF402" s="453"/>
      <c r="AG402" s="453"/>
      <c r="AH402" s="453"/>
      <c r="AI402" s="821"/>
      <c r="AJ402" s="788"/>
      <c r="AK402" s="950"/>
      <c r="AL402" s="950"/>
      <c r="AM402" s="878"/>
      <c r="AN402" s="880"/>
    </row>
    <row r="403" spans="1:40" ht="17" thickBot="1">
      <c r="A403" s="316"/>
      <c r="B403" s="965"/>
      <c r="C403" s="462"/>
      <c r="D403" s="451"/>
      <c r="E403" s="462"/>
      <c r="F403" s="451"/>
      <c r="G403" s="834"/>
      <c r="H403" s="79" t="s">
        <v>241</v>
      </c>
      <c r="I403" s="273" t="s">
        <v>586</v>
      </c>
      <c r="J403" s="495"/>
      <c r="K403" s="498"/>
      <c r="L403" s="453"/>
      <c r="M403" s="941"/>
      <c r="N403" s="446"/>
      <c r="O403" s="447"/>
      <c r="P403" s="270" t="s">
        <v>228</v>
      </c>
      <c r="Q403" s="267" t="s">
        <v>98</v>
      </c>
      <c r="R403" s="101">
        <f>+IFERROR(VLOOKUP(Q403,[20]DATOS!$E$2:$F$17,2,FALSE),"")</f>
        <v>15</v>
      </c>
      <c r="S403" s="310"/>
      <c r="T403" s="310"/>
      <c r="U403" s="310"/>
      <c r="V403" s="310"/>
      <c r="W403" s="310"/>
      <c r="X403" s="474"/>
      <c r="Y403" s="474"/>
      <c r="Z403" s="474"/>
      <c r="AA403" s="969"/>
      <c r="AB403" s="643"/>
      <c r="AC403" s="488"/>
      <c r="AD403" s="488"/>
      <c r="AE403" s="712"/>
      <c r="AF403" s="453"/>
      <c r="AG403" s="453"/>
      <c r="AH403" s="453"/>
      <c r="AI403" s="821"/>
      <c r="AJ403" s="788"/>
      <c r="AK403" s="950"/>
      <c r="AL403" s="950"/>
      <c r="AM403" s="878"/>
      <c r="AN403" s="880"/>
    </row>
    <row r="404" spans="1:40" ht="17" thickBot="1">
      <c r="A404" s="316"/>
      <c r="B404" s="965"/>
      <c r="C404" s="462"/>
      <c r="D404" s="451"/>
      <c r="E404" s="462"/>
      <c r="F404" s="451"/>
      <c r="G404" s="834"/>
      <c r="H404" s="79" t="s">
        <v>240</v>
      </c>
      <c r="I404" s="273" t="s">
        <v>68</v>
      </c>
      <c r="J404" s="495"/>
      <c r="K404" s="498"/>
      <c r="L404" s="453"/>
      <c r="M404" s="941"/>
      <c r="N404" s="446"/>
      <c r="O404" s="447"/>
      <c r="P404" s="101" t="s">
        <v>226</v>
      </c>
      <c r="Q404" s="101" t="s">
        <v>87</v>
      </c>
      <c r="R404" s="101">
        <f>+IFERROR(VLOOKUP(Q404,[20]DATOS!$E$2:$F$17,2,FALSE),"")</f>
        <v>10</v>
      </c>
      <c r="S404" s="310"/>
      <c r="T404" s="310"/>
      <c r="U404" s="310"/>
      <c r="V404" s="310"/>
      <c r="W404" s="310"/>
      <c r="X404" s="474"/>
      <c r="Y404" s="474"/>
      <c r="Z404" s="474"/>
      <c r="AA404" s="969"/>
      <c r="AB404" s="643"/>
      <c r="AC404" s="488"/>
      <c r="AD404" s="488"/>
      <c r="AE404" s="712"/>
      <c r="AF404" s="453"/>
      <c r="AG404" s="453"/>
      <c r="AH404" s="453"/>
      <c r="AI404" s="821"/>
      <c r="AJ404" s="788"/>
      <c r="AK404" s="950"/>
      <c r="AL404" s="950"/>
      <c r="AM404" s="878"/>
      <c r="AN404" s="880"/>
    </row>
    <row r="405" spans="1:40" ht="33" thickBot="1">
      <c r="A405" s="316"/>
      <c r="B405" s="965"/>
      <c r="C405" s="462"/>
      <c r="D405" s="451"/>
      <c r="E405" s="463"/>
      <c r="F405" s="451"/>
      <c r="G405" s="834"/>
      <c r="H405" s="79" t="s">
        <v>239</v>
      </c>
      <c r="I405" s="273" t="s">
        <v>586</v>
      </c>
      <c r="J405" s="495"/>
      <c r="K405" s="498"/>
      <c r="L405" s="453"/>
      <c r="M405" s="941"/>
      <c r="N405" s="446"/>
      <c r="O405" s="461"/>
      <c r="P405" s="268"/>
      <c r="Q405" s="270"/>
      <c r="R405" s="270"/>
      <c r="S405" s="310"/>
      <c r="T405" s="310"/>
      <c r="U405" s="310"/>
      <c r="V405" s="310"/>
      <c r="W405" s="310"/>
      <c r="X405" s="474"/>
      <c r="Y405" s="475"/>
      <c r="Z405" s="475"/>
      <c r="AA405" s="970"/>
      <c r="AB405" s="643"/>
      <c r="AC405" s="488"/>
      <c r="AD405" s="488"/>
      <c r="AE405" s="712"/>
      <c r="AF405" s="453"/>
      <c r="AG405" s="453"/>
      <c r="AH405" s="453"/>
      <c r="AI405" s="821"/>
      <c r="AJ405" s="788"/>
      <c r="AK405" s="951"/>
      <c r="AL405" s="951"/>
      <c r="AM405" s="879"/>
      <c r="AN405" s="880"/>
    </row>
    <row r="406" spans="1:40" ht="17" thickBot="1">
      <c r="A406" s="316"/>
      <c r="B406" s="965"/>
      <c r="C406" s="462"/>
      <c r="D406" s="451"/>
      <c r="E406" s="833"/>
      <c r="F406" s="451"/>
      <c r="G406" s="834"/>
      <c r="H406" s="79" t="s">
        <v>238</v>
      </c>
      <c r="I406" s="273" t="s">
        <v>586</v>
      </c>
      <c r="J406" s="495"/>
      <c r="K406" s="498"/>
      <c r="L406" s="453"/>
      <c r="M406" s="941"/>
      <c r="N406" s="446"/>
      <c r="O406" s="447" t="s">
        <v>65</v>
      </c>
      <c r="P406" s="101" t="s">
        <v>237</v>
      </c>
      <c r="Q406" s="267" t="s">
        <v>76</v>
      </c>
      <c r="R406" s="101">
        <f>+IFERROR(VLOOKUP(Q406,[20]DATOS!$E$2:$F$17,2,FALSE),"")</f>
        <v>15</v>
      </c>
      <c r="S406" s="546">
        <f>SUM(R406:R415)</f>
        <v>100</v>
      </c>
      <c r="T406" s="588" t="str">
        <f>+IF(AND(S406&lt;=100,S406&gt;=96),"Fuerte",IF(AND(S406&lt;=95,S406&gt;=86),"Moderado",IF(AND(S406&lt;=85,J406&gt;=0),"Débil"," ")))</f>
        <v>Fuerte</v>
      </c>
      <c r="U406" s="588" t="s">
        <v>90</v>
      </c>
      <c r="V406" s="588"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588"/>
      <c r="X406" s="474"/>
      <c r="Y406" s="461"/>
      <c r="Z406" s="952"/>
      <c r="AA406" s="461"/>
      <c r="AB406" s="643"/>
      <c r="AC406" s="488"/>
      <c r="AD406" s="488"/>
      <c r="AE406" s="712"/>
      <c r="AF406" s="453"/>
      <c r="AG406" s="453"/>
      <c r="AH406" s="453"/>
      <c r="AI406" s="821"/>
      <c r="AJ406" s="788"/>
      <c r="AK406" s="487"/>
      <c r="AL406" s="487"/>
      <c r="AM406" s="447"/>
      <c r="AN406" s="880"/>
    </row>
    <row r="407" spans="1:40" ht="17" thickBot="1">
      <c r="A407" s="316"/>
      <c r="B407" s="965"/>
      <c r="C407" s="462"/>
      <c r="D407" s="451"/>
      <c r="E407" s="834"/>
      <c r="F407" s="451"/>
      <c r="G407" s="834"/>
      <c r="H407" s="79" t="s">
        <v>236</v>
      </c>
      <c r="I407" s="273" t="s">
        <v>586</v>
      </c>
      <c r="J407" s="495"/>
      <c r="K407" s="498"/>
      <c r="L407" s="453"/>
      <c r="M407" s="941"/>
      <c r="N407" s="446"/>
      <c r="O407" s="447"/>
      <c r="P407" s="101" t="s">
        <v>235</v>
      </c>
      <c r="Q407" s="267" t="s">
        <v>78</v>
      </c>
      <c r="R407" s="101">
        <f>+IFERROR(VLOOKUP(Q407,[20]DATOS!$E$2:$F$17,2,FALSE),"")</f>
        <v>15</v>
      </c>
      <c r="S407" s="546"/>
      <c r="T407" s="546"/>
      <c r="U407" s="546"/>
      <c r="V407" s="546"/>
      <c r="W407" s="546"/>
      <c r="X407" s="474"/>
      <c r="Y407" s="462"/>
      <c r="Z407" s="474"/>
      <c r="AA407" s="462"/>
      <c r="AB407" s="643"/>
      <c r="AC407" s="488"/>
      <c r="AD407" s="488"/>
      <c r="AE407" s="712"/>
      <c r="AF407" s="453"/>
      <c r="AG407" s="453"/>
      <c r="AH407" s="453"/>
      <c r="AI407" s="821"/>
      <c r="AJ407" s="788"/>
      <c r="AK407" s="487"/>
      <c r="AL407" s="487"/>
      <c r="AM407" s="447"/>
      <c r="AN407" s="880"/>
    </row>
    <row r="408" spans="1:40" ht="17" thickBot="1">
      <c r="A408" s="316"/>
      <c r="B408" s="965"/>
      <c r="C408" s="462"/>
      <c r="D408" s="451"/>
      <c r="E408" s="834"/>
      <c r="F408" s="451"/>
      <c r="G408" s="834"/>
      <c r="H408" s="79" t="s">
        <v>234</v>
      </c>
      <c r="I408" s="273" t="s">
        <v>586</v>
      </c>
      <c r="J408" s="495"/>
      <c r="K408" s="498"/>
      <c r="L408" s="453"/>
      <c r="M408" s="941"/>
      <c r="N408" s="446"/>
      <c r="O408" s="447"/>
      <c r="P408" s="101" t="s">
        <v>233</v>
      </c>
      <c r="Q408" s="267" t="s">
        <v>80</v>
      </c>
      <c r="R408" s="101">
        <f>+IFERROR(VLOOKUP(Q408,[20]DATOS!$E$2:$F$17,2,FALSE),"")</f>
        <v>15</v>
      </c>
      <c r="S408" s="546"/>
      <c r="T408" s="546"/>
      <c r="U408" s="546"/>
      <c r="V408" s="546"/>
      <c r="W408" s="546"/>
      <c r="X408" s="474"/>
      <c r="Y408" s="462"/>
      <c r="Z408" s="474"/>
      <c r="AA408" s="462"/>
      <c r="AB408" s="643"/>
      <c r="AC408" s="488"/>
      <c r="AD408" s="488"/>
      <c r="AE408" s="712"/>
      <c r="AF408" s="453"/>
      <c r="AG408" s="453"/>
      <c r="AH408" s="453"/>
      <c r="AI408" s="821"/>
      <c r="AJ408" s="788"/>
      <c r="AK408" s="487"/>
      <c r="AL408" s="487"/>
      <c r="AM408" s="447"/>
      <c r="AN408" s="880"/>
    </row>
    <row r="409" spans="1:40" ht="17" thickBot="1">
      <c r="A409" s="316"/>
      <c r="B409" s="965"/>
      <c r="C409" s="462"/>
      <c r="D409" s="451"/>
      <c r="E409" s="834"/>
      <c r="F409" s="451"/>
      <c r="G409" s="834"/>
      <c r="H409" s="79" t="s">
        <v>232</v>
      </c>
      <c r="I409" s="273" t="s">
        <v>68</v>
      </c>
      <c r="J409" s="495"/>
      <c r="K409" s="498"/>
      <c r="L409" s="453"/>
      <c r="M409" s="941"/>
      <c r="N409" s="446"/>
      <c r="O409" s="447"/>
      <c r="P409" s="101" t="s">
        <v>231</v>
      </c>
      <c r="Q409" s="267" t="s">
        <v>82</v>
      </c>
      <c r="R409" s="101">
        <f>+IFERROR(VLOOKUP(Q409,[20]DATOS!$E$2:$F$17,2,FALSE),"")</f>
        <v>15</v>
      </c>
      <c r="S409" s="546"/>
      <c r="T409" s="546"/>
      <c r="U409" s="546"/>
      <c r="V409" s="546"/>
      <c r="W409" s="546"/>
      <c r="X409" s="474"/>
      <c r="Y409" s="462"/>
      <c r="Z409" s="474"/>
      <c r="AA409" s="462"/>
      <c r="AB409" s="643"/>
      <c r="AC409" s="488"/>
      <c r="AD409" s="488"/>
      <c r="AE409" s="712"/>
      <c r="AF409" s="453"/>
      <c r="AG409" s="453"/>
      <c r="AH409" s="453"/>
      <c r="AI409" s="821"/>
      <c r="AJ409" s="788"/>
      <c r="AK409" s="487"/>
      <c r="AL409" s="487"/>
      <c r="AM409" s="447"/>
      <c r="AN409" s="880"/>
    </row>
    <row r="410" spans="1:40" ht="17" thickBot="1">
      <c r="A410" s="316"/>
      <c r="B410" s="965"/>
      <c r="C410" s="462"/>
      <c r="D410" s="451"/>
      <c r="E410" s="834"/>
      <c r="F410" s="451"/>
      <c r="G410" s="834"/>
      <c r="H410" s="466" t="s">
        <v>230</v>
      </c>
      <c r="I410" s="273" t="s">
        <v>586</v>
      </c>
      <c r="J410" s="495"/>
      <c r="K410" s="498"/>
      <c r="L410" s="453"/>
      <c r="M410" s="941"/>
      <c r="N410" s="446"/>
      <c r="O410" s="447"/>
      <c r="P410" s="101" t="s">
        <v>229</v>
      </c>
      <c r="Q410" s="267" t="s">
        <v>85</v>
      </c>
      <c r="R410" s="101">
        <f>+IFERROR(VLOOKUP(Q410,[20]DATOS!$E$2:$F$17,2,FALSE),"")</f>
        <v>15</v>
      </c>
      <c r="S410" s="546"/>
      <c r="T410" s="546"/>
      <c r="U410" s="546"/>
      <c r="V410" s="546"/>
      <c r="W410" s="546"/>
      <c r="X410" s="474"/>
      <c r="Y410" s="462"/>
      <c r="Z410" s="474"/>
      <c r="AA410" s="462"/>
      <c r="AB410" s="643"/>
      <c r="AC410" s="488"/>
      <c r="AD410" s="488"/>
      <c r="AE410" s="712"/>
      <c r="AF410" s="453"/>
      <c r="AG410" s="453"/>
      <c r="AH410" s="453"/>
      <c r="AI410" s="821"/>
      <c r="AJ410" s="788"/>
      <c r="AK410" s="487"/>
      <c r="AL410" s="487"/>
      <c r="AM410" s="447"/>
      <c r="AN410" s="880"/>
    </row>
    <row r="411" spans="1:40" ht="17" thickBot="1">
      <c r="A411" s="316"/>
      <c r="B411" s="965"/>
      <c r="C411" s="462"/>
      <c r="D411" s="451"/>
      <c r="E411" s="834"/>
      <c r="F411" s="451"/>
      <c r="G411" s="834"/>
      <c r="H411" s="466"/>
      <c r="I411" s="273" t="s">
        <v>68</v>
      </c>
      <c r="J411" s="495"/>
      <c r="K411" s="498"/>
      <c r="L411" s="453"/>
      <c r="M411" s="941"/>
      <c r="N411" s="446"/>
      <c r="O411" s="447"/>
      <c r="P411" s="101" t="s">
        <v>228</v>
      </c>
      <c r="Q411" s="267" t="s">
        <v>98</v>
      </c>
      <c r="R411" s="101">
        <f>+IFERROR(VLOOKUP(Q411,[20]DATOS!$E$2:$F$17,2,FALSE),"")</f>
        <v>15</v>
      </c>
      <c r="S411" s="546"/>
      <c r="T411" s="546"/>
      <c r="U411" s="546"/>
      <c r="V411" s="546"/>
      <c r="W411" s="546"/>
      <c r="X411" s="474"/>
      <c r="Y411" s="462"/>
      <c r="Z411" s="474"/>
      <c r="AA411" s="462"/>
      <c r="AB411" s="643"/>
      <c r="AC411" s="488"/>
      <c r="AD411" s="488"/>
      <c r="AE411" s="712"/>
      <c r="AF411" s="453"/>
      <c r="AG411" s="453"/>
      <c r="AH411" s="453"/>
      <c r="AI411" s="821"/>
      <c r="AJ411" s="788"/>
      <c r="AK411" s="487"/>
      <c r="AL411" s="487"/>
      <c r="AM411" s="447"/>
      <c r="AN411" s="880"/>
    </row>
    <row r="412" spans="1:40">
      <c r="A412" s="316"/>
      <c r="B412" s="965"/>
      <c r="C412" s="462"/>
      <c r="D412" s="451"/>
      <c r="E412" s="834"/>
      <c r="F412" s="451"/>
      <c r="G412" s="834"/>
      <c r="H412" s="600" t="s">
        <v>227</v>
      </c>
      <c r="I412" s="945" t="s">
        <v>586</v>
      </c>
      <c r="J412" s="495"/>
      <c r="K412" s="498"/>
      <c r="L412" s="453"/>
      <c r="M412" s="941"/>
      <c r="N412" s="446"/>
      <c r="O412" s="447"/>
      <c r="P412" s="101" t="s">
        <v>226</v>
      </c>
      <c r="Q412" s="101" t="s">
        <v>87</v>
      </c>
      <c r="R412" s="101">
        <f>+IFERROR(VLOOKUP(Q412,[20]DATOS!$E$2:$F$17,2,FALSE),"")</f>
        <v>10</v>
      </c>
      <c r="S412" s="546"/>
      <c r="T412" s="546"/>
      <c r="U412" s="546"/>
      <c r="V412" s="546"/>
      <c r="W412" s="546"/>
      <c r="X412" s="474"/>
      <c r="Y412" s="462"/>
      <c r="Z412" s="474"/>
      <c r="AA412" s="462"/>
      <c r="AB412" s="643"/>
      <c r="AC412" s="488"/>
      <c r="AD412" s="488"/>
      <c r="AE412" s="712"/>
      <c r="AF412" s="453"/>
      <c r="AG412" s="453"/>
      <c r="AH412" s="453"/>
      <c r="AI412" s="821"/>
      <c r="AJ412" s="788"/>
      <c r="AK412" s="487"/>
      <c r="AL412" s="487"/>
      <c r="AM412" s="447"/>
      <c r="AN412" s="880"/>
    </row>
    <row r="413" spans="1:40" ht="15" customHeight="1" thickBot="1">
      <c r="A413" s="316"/>
      <c r="B413" s="965"/>
      <c r="C413" s="462"/>
      <c r="D413" s="451"/>
      <c r="E413" s="834"/>
      <c r="F413" s="451"/>
      <c r="G413" s="834"/>
      <c r="H413" s="601"/>
      <c r="I413" s="823"/>
      <c r="J413" s="495"/>
      <c r="K413" s="498"/>
      <c r="L413" s="453"/>
      <c r="M413" s="941"/>
      <c r="N413" s="834"/>
      <c r="O413" s="447"/>
      <c r="P413" s="448"/>
      <c r="Q413" s="448"/>
      <c r="R413" s="448"/>
      <c r="S413" s="546"/>
      <c r="T413" s="546"/>
      <c r="U413" s="546"/>
      <c r="V413" s="546"/>
      <c r="W413" s="546"/>
      <c r="X413" s="474"/>
      <c r="Y413" s="462"/>
      <c r="Z413" s="474"/>
      <c r="AA413" s="462"/>
      <c r="AB413" s="643"/>
      <c r="AC413" s="488"/>
      <c r="AD413" s="488"/>
      <c r="AE413" s="712"/>
      <c r="AF413" s="453"/>
      <c r="AG413" s="453"/>
      <c r="AH413" s="453"/>
      <c r="AI413" s="480"/>
      <c r="AJ413" s="1022" t="s">
        <v>307</v>
      </c>
      <c r="AK413" s="461" t="s">
        <v>258</v>
      </c>
      <c r="AL413" s="461" t="s">
        <v>306</v>
      </c>
      <c r="AM413" s="461" t="s">
        <v>305</v>
      </c>
      <c r="AN413" s="880"/>
    </row>
    <row r="414" spans="1:40">
      <c r="A414" s="316"/>
      <c r="B414" s="965"/>
      <c r="C414" s="462"/>
      <c r="D414" s="451"/>
      <c r="E414" s="834"/>
      <c r="F414" s="451"/>
      <c r="G414" s="834"/>
      <c r="H414" s="466" t="s">
        <v>225</v>
      </c>
      <c r="I414" s="945" t="s">
        <v>586</v>
      </c>
      <c r="J414" s="495"/>
      <c r="K414" s="498"/>
      <c r="L414" s="453"/>
      <c r="M414" s="941"/>
      <c r="N414" s="834"/>
      <c r="O414" s="447"/>
      <c r="P414" s="448"/>
      <c r="Q414" s="448"/>
      <c r="R414" s="448"/>
      <c r="S414" s="546"/>
      <c r="T414" s="546"/>
      <c r="U414" s="546"/>
      <c r="V414" s="546"/>
      <c r="W414" s="546"/>
      <c r="X414" s="474"/>
      <c r="Y414" s="462"/>
      <c r="Z414" s="474"/>
      <c r="AA414" s="462"/>
      <c r="AB414" s="643"/>
      <c r="AC414" s="488"/>
      <c r="AD414" s="488"/>
      <c r="AE414" s="712"/>
      <c r="AF414" s="453"/>
      <c r="AG414" s="453"/>
      <c r="AH414" s="453"/>
      <c r="AI414" s="480"/>
      <c r="AJ414" s="1023"/>
      <c r="AK414" s="462"/>
      <c r="AL414" s="462"/>
      <c r="AM414" s="462"/>
      <c r="AN414" s="880"/>
    </row>
    <row r="415" spans="1:40" ht="16" thickBot="1">
      <c r="A415" s="316"/>
      <c r="B415" s="965"/>
      <c r="C415" s="462"/>
      <c r="D415" s="451"/>
      <c r="E415" s="834"/>
      <c r="F415" s="451"/>
      <c r="G415" s="834"/>
      <c r="H415" s="466"/>
      <c r="I415" s="823" t="s">
        <v>68</v>
      </c>
      <c r="J415" s="495"/>
      <c r="K415" s="498"/>
      <c r="L415" s="453"/>
      <c r="M415" s="941"/>
      <c r="N415" s="834"/>
      <c r="O415" s="447"/>
      <c r="P415" s="448"/>
      <c r="Q415" s="448"/>
      <c r="R415" s="448"/>
      <c r="S415" s="546"/>
      <c r="T415" s="546"/>
      <c r="U415" s="546"/>
      <c r="V415" s="546"/>
      <c r="W415" s="546"/>
      <c r="X415" s="474"/>
      <c r="Y415" s="462"/>
      <c r="Z415" s="474"/>
      <c r="AA415" s="462"/>
      <c r="AB415" s="643"/>
      <c r="AC415" s="488"/>
      <c r="AD415" s="488"/>
      <c r="AE415" s="712"/>
      <c r="AF415" s="453"/>
      <c r="AG415" s="453"/>
      <c r="AH415" s="453"/>
      <c r="AI415" s="480"/>
      <c r="AJ415" s="1023"/>
      <c r="AK415" s="462"/>
      <c r="AL415" s="462"/>
      <c r="AM415" s="462"/>
      <c r="AN415" s="880"/>
    </row>
    <row r="416" spans="1:40">
      <c r="A416" s="316"/>
      <c r="B416" s="965"/>
      <c r="C416" s="462"/>
      <c r="D416" s="451"/>
      <c r="E416" s="834"/>
      <c r="F416" s="451"/>
      <c r="G416" s="834"/>
      <c r="H416" s="466" t="s">
        <v>224</v>
      </c>
      <c r="I416" s="945" t="s">
        <v>586</v>
      </c>
      <c r="J416" s="495"/>
      <c r="K416" s="498"/>
      <c r="L416" s="453"/>
      <c r="M416" s="941"/>
      <c r="N416" s="834"/>
      <c r="O416" s="447"/>
      <c r="P416" s="448"/>
      <c r="Q416" s="448"/>
      <c r="R416" s="448"/>
      <c r="S416" s="546"/>
      <c r="T416" s="546"/>
      <c r="U416" s="546"/>
      <c r="V416" s="546"/>
      <c r="W416" s="546"/>
      <c r="X416" s="474"/>
      <c r="Y416" s="462"/>
      <c r="Z416" s="474"/>
      <c r="AA416" s="462"/>
      <c r="AB416" s="643"/>
      <c r="AC416" s="488"/>
      <c r="AD416" s="488"/>
      <c r="AE416" s="712"/>
      <c r="AF416" s="453"/>
      <c r="AG416" s="453"/>
      <c r="AH416" s="453"/>
      <c r="AI416" s="480"/>
      <c r="AJ416" s="1023"/>
      <c r="AK416" s="462"/>
      <c r="AL416" s="462"/>
      <c r="AM416" s="462"/>
      <c r="AN416" s="880"/>
    </row>
    <row r="417" spans="1:40" ht="16" thickBot="1">
      <c r="A417" s="316"/>
      <c r="B417" s="965"/>
      <c r="C417" s="462"/>
      <c r="D417" s="451"/>
      <c r="E417" s="834"/>
      <c r="F417" s="451"/>
      <c r="G417" s="834"/>
      <c r="H417" s="466"/>
      <c r="I417" s="823" t="s">
        <v>68</v>
      </c>
      <c r="J417" s="495"/>
      <c r="K417" s="498"/>
      <c r="L417" s="453"/>
      <c r="M417" s="941"/>
      <c r="N417" s="834"/>
      <c r="O417" s="447"/>
      <c r="P417" s="448"/>
      <c r="Q417" s="448"/>
      <c r="R417" s="448"/>
      <c r="S417" s="546"/>
      <c r="T417" s="546"/>
      <c r="U417" s="546"/>
      <c r="V417" s="546"/>
      <c r="W417" s="546"/>
      <c r="X417" s="474"/>
      <c r="Y417" s="462"/>
      <c r="Z417" s="474"/>
      <c r="AA417" s="462"/>
      <c r="AB417" s="643"/>
      <c r="AC417" s="488"/>
      <c r="AD417" s="488"/>
      <c r="AE417" s="712"/>
      <c r="AF417" s="453"/>
      <c r="AG417" s="453"/>
      <c r="AH417" s="453"/>
      <c r="AI417" s="480"/>
      <c r="AJ417" s="1023"/>
      <c r="AK417" s="462"/>
      <c r="AL417" s="462"/>
      <c r="AM417" s="462"/>
      <c r="AN417" s="880"/>
    </row>
    <row r="418" spans="1:40">
      <c r="A418" s="316"/>
      <c r="B418" s="965"/>
      <c r="C418" s="462"/>
      <c r="D418" s="451"/>
      <c r="E418" s="834"/>
      <c r="F418" s="451"/>
      <c r="G418" s="834"/>
      <c r="H418" s="466" t="s">
        <v>223</v>
      </c>
      <c r="I418" s="945" t="s">
        <v>586</v>
      </c>
      <c r="J418" s="495"/>
      <c r="K418" s="498"/>
      <c r="L418" s="453"/>
      <c r="M418" s="941"/>
      <c r="N418" s="834"/>
      <c r="O418" s="447"/>
      <c r="P418" s="448"/>
      <c r="Q418" s="448"/>
      <c r="R418" s="448"/>
      <c r="S418" s="546"/>
      <c r="T418" s="546"/>
      <c r="U418" s="546"/>
      <c r="V418" s="546"/>
      <c r="W418" s="546"/>
      <c r="X418" s="474"/>
      <c r="Y418" s="462"/>
      <c r="Z418" s="474"/>
      <c r="AA418" s="462"/>
      <c r="AB418" s="643"/>
      <c r="AC418" s="488"/>
      <c r="AD418" s="488"/>
      <c r="AE418" s="712"/>
      <c r="AF418" s="453"/>
      <c r="AG418" s="453"/>
      <c r="AH418" s="453"/>
      <c r="AI418" s="480"/>
      <c r="AJ418" s="1023"/>
      <c r="AK418" s="462"/>
      <c r="AL418" s="462"/>
      <c r="AM418" s="462"/>
      <c r="AN418" s="880"/>
    </row>
    <row r="419" spans="1:40" ht="16" thickBot="1">
      <c r="A419" s="316"/>
      <c r="B419" s="965"/>
      <c r="C419" s="462"/>
      <c r="D419" s="451"/>
      <c r="E419" s="834"/>
      <c r="F419" s="451"/>
      <c r="G419" s="834"/>
      <c r="H419" s="466"/>
      <c r="I419" s="823" t="s">
        <v>68</v>
      </c>
      <c r="J419" s="495"/>
      <c r="K419" s="498"/>
      <c r="L419" s="453"/>
      <c r="M419" s="941"/>
      <c r="N419" s="834"/>
      <c r="O419" s="447"/>
      <c r="P419" s="448"/>
      <c r="Q419" s="448"/>
      <c r="R419" s="448"/>
      <c r="S419" s="546"/>
      <c r="T419" s="546"/>
      <c r="U419" s="546"/>
      <c r="V419" s="546"/>
      <c r="W419" s="546"/>
      <c r="X419" s="474"/>
      <c r="Y419" s="462"/>
      <c r="Z419" s="474"/>
      <c r="AA419" s="462"/>
      <c r="AB419" s="643"/>
      <c r="AC419" s="488"/>
      <c r="AD419" s="488"/>
      <c r="AE419" s="712"/>
      <c r="AF419" s="453"/>
      <c r="AG419" s="453"/>
      <c r="AH419" s="453"/>
      <c r="AI419" s="480"/>
      <c r="AJ419" s="1023"/>
      <c r="AK419" s="462"/>
      <c r="AL419" s="462"/>
      <c r="AM419" s="462"/>
      <c r="AN419" s="880"/>
    </row>
    <row r="420" spans="1:40">
      <c r="A420" s="316"/>
      <c r="B420" s="965"/>
      <c r="C420" s="462"/>
      <c r="D420" s="451"/>
      <c r="E420" s="834"/>
      <c r="F420" s="451"/>
      <c r="G420" s="834"/>
      <c r="H420" s="600" t="s">
        <v>222</v>
      </c>
      <c r="I420" s="945" t="s">
        <v>586</v>
      </c>
      <c r="J420" s="495"/>
      <c r="K420" s="498"/>
      <c r="L420" s="453"/>
      <c r="M420" s="941"/>
      <c r="N420" s="834"/>
      <c r="O420" s="447"/>
      <c r="P420" s="448"/>
      <c r="Q420" s="448"/>
      <c r="R420" s="448"/>
      <c r="S420" s="546"/>
      <c r="T420" s="546"/>
      <c r="U420" s="546"/>
      <c r="V420" s="546"/>
      <c r="W420" s="546"/>
      <c r="X420" s="474"/>
      <c r="Y420" s="462"/>
      <c r="Z420" s="474"/>
      <c r="AA420" s="462"/>
      <c r="AB420" s="643"/>
      <c r="AC420" s="488"/>
      <c r="AD420" s="488"/>
      <c r="AE420" s="712"/>
      <c r="AF420" s="453"/>
      <c r="AG420" s="453"/>
      <c r="AH420" s="453"/>
      <c r="AI420" s="480"/>
      <c r="AJ420" s="1023"/>
      <c r="AK420" s="462"/>
      <c r="AL420" s="462"/>
      <c r="AM420" s="462"/>
      <c r="AN420" s="880"/>
    </row>
    <row r="421" spans="1:40" ht="16" thickBot="1">
      <c r="A421" s="316"/>
      <c r="B421" s="965"/>
      <c r="C421" s="462"/>
      <c r="D421" s="451"/>
      <c r="E421" s="834"/>
      <c r="F421" s="451"/>
      <c r="G421" s="834"/>
      <c r="H421" s="601"/>
      <c r="I421" s="823" t="s">
        <v>68</v>
      </c>
      <c r="J421" s="495"/>
      <c r="K421" s="498"/>
      <c r="L421" s="453"/>
      <c r="M421" s="941"/>
      <c r="N421" s="834"/>
      <c r="O421" s="447"/>
      <c r="P421" s="448"/>
      <c r="Q421" s="448"/>
      <c r="R421" s="448"/>
      <c r="S421" s="546"/>
      <c r="T421" s="546"/>
      <c r="U421" s="546"/>
      <c r="V421" s="546"/>
      <c r="W421" s="546"/>
      <c r="X421" s="474"/>
      <c r="Y421" s="462"/>
      <c r="Z421" s="474"/>
      <c r="AA421" s="462"/>
      <c r="AB421" s="643"/>
      <c r="AC421" s="488"/>
      <c r="AD421" s="488"/>
      <c r="AE421" s="712"/>
      <c r="AF421" s="453"/>
      <c r="AG421" s="453"/>
      <c r="AH421" s="453"/>
      <c r="AI421" s="480"/>
      <c r="AJ421" s="1023"/>
      <c r="AK421" s="462"/>
      <c r="AL421" s="462"/>
      <c r="AM421" s="462"/>
      <c r="AN421" s="880"/>
    </row>
    <row r="422" spans="1:40">
      <c r="A422" s="316"/>
      <c r="B422" s="965"/>
      <c r="C422" s="462"/>
      <c r="D422" s="451"/>
      <c r="E422" s="834"/>
      <c r="F422" s="451"/>
      <c r="G422" s="834"/>
      <c r="H422" s="622" t="s">
        <v>221</v>
      </c>
      <c r="I422" s="945" t="s">
        <v>586</v>
      </c>
      <c r="J422" s="495"/>
      <c r="K422" s="498"/>
      <c r="L422" s="453"/>
      <c r="M422" s="941"/>
      <c r="N422" s="834"/>
      <c r="O422" s="447"/>
      <c r="P422" s="448"/>
      <c r="Q422" s="448"/>
      <c r="R422" s="448"/>
      <c r="S422" s="546"/>
      <c r="T422" s="546"/>
      <c r="U422" s="546"/>
      <c r="V422" s="546"/>
      <c r="W422" s="546"/>
      <c r="X422" s="474"/>
      <c r="Y422" s="462"/>
      <c r="Z422" s="474"/>
      <c r="AA422" s="462"/>
      <c r="AB422" s="643"/>
      <c r="AC422" s="488"/>
      <c r="AD422" s="488"/>
      <c r="AE422" s="712"/>
      <c r="AF422" s="453"/>
      <c r="AG422" s="453"/>
      <c r="AH422" s="453"/>
      <c r="AI422" s="480"/>
      <c r="AJ422" s="1023"/>
      <c r="AK422" s="462"/>
      <c r="AL422" s="462"/>
      <c r="AM422" s="462"/>
      <c r="AN422" s="880"/>
    </row>
    <row r="423" spans="1:40" ht="16" thickBot="1">
      <c r="A423" s="317"/>
      <c r="B423" s="966"/>
      <c r="C423" s="823"/>
      <c r="D423" s="989"/>
      <c r="E423" s="944"/>
      <c r="F423" s="989"/>
      <c r="G423" s="944"/>
      <c r="H423" s="623"/>
      <c r="I423" s="823" t="s">
        <v>68</v>
      </c>
      <c r="J423" s="603"/>
      <c r="K423" s="605"/>
      <c r="L423" s="453"/>
      <c r="M423" s="990"/>
      <c r="N423" s="944"/>
      <c r="O423" s="447"/>
      <c r="P423" s="448"/>
      <c r="Q423" s="448"/>
      <c r="R423" s="448"/>
      <c r="S423" s="589"/>
      <c r="T423" s="589"/>
      <c r="U423" s="589"/>
      <c r="V423" s="589"/>
      <c r="W423" s="589"/>
      <c r="X423" s="981"/>
      <c r="Y423" s="823"/>
      <c r="Z423" s="981"/>
      <c r="AA423" s="823"/>
      <c r="AB423" s="644"/>
      <c r="AC423" s="488"/>
      <c r="AD423" s="488"/>
      <c r="AE423" s="713"/>
      <c r="AF423" s="500"/>
      <c r="AG423" s="500"/>
      <c r="AH423" s="453"/>
      <c r="AI423" s="979"/>
      <c r="AJ423" s="1024"/>
      <c r="AK423" s="823"/>
      <c r="AL423" s="823"/>
      <c r="AM423" s="823"/>
      <c r="AN423" s="880"/>
    </row>
    <row r="424" spans="1:40" ht="15" customHeight="1" thickBot="1">
      <c r="A424" s="766">
        <v>15</v>
      </c>
      <c r="B424" s="964" t="s">
        <v>574</v>
      </c>
      <c r="C424" s="462" t="s">
        <v>304</v>
      </c>
      <c r="D424" s="967" t="s">
        <v>32</v>
      </c>
      <c r="E424" s="462" t="s">
        <v>827</v>
      </c>
      <c r="F424" s="481" t="s">
        <v>791</v>
      </c>
      <c r="G424" s="943" t="s">
        <v>100</v>
      </c>
      <c r="H424" s="117" t="s">
        <v>252</v>
      </c>
      <c r="I424" s="273" t="s">
        <v>68</v>
      </c>
      <c r="J424" s="602">
        <v>12</v>
      </c>
      <c r="K424" s="498" t="str">
        <f>+IF(AND(J424&lt;6,J424&gt;0),"Moderado",IF(AND(J424&lt;12,J424&gt;5),"Mayor",IF(AND(J424&lt;20,J424&gt;11),"Catastrófico","Responda las Preguntas de Impacto")))</f>
        <v>Catastrófico</v>
      </c>
      <c r="L424" s="452"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Extremo</v>
      </c>
      <c r="M424" s="1025" t="s">
        <v>828</v>
      </c>
      <c r="N424" s="835" t="s">
        <v>790</v>
      </c>
      <c r="O424" s="463" t="s">
        <v>65</v>
      </c>
      <c r="P424" s="269" t="s">
        <v>237</v>
      </c>
      <c r="Q424" s="267" t="s">
        <v>76</v>
      </c>
      <c r="R424" s="269">
        <f>+IFERROR(VLOOKUP(Q424,[21]DATOS!$E$2:$F$17,2,FALSE),"")</f>
        <v>15</v>
      </c>
      <c r="S424" s="547">
        <f>SUM(R424:R431)</f>
        <v>100</v>
      </c>
      <c r="T424" s="547" t="str">
        <f>+IF(AND(S424&lt;=100,S424&gt;=96),"Fuerte",IF(AND(S424&lt;=95,S424&gt;=86),"Moderado",IF(AND(S424&lt;=85,J424&gt;=0),"Débil"," ")))</f>
        <v>Fuerte</v>
      </c>
      <c r="U424" s="547" t="s">
        <v>90</v>
      </c>
      <c r="V424" s="547"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547">
        <f>IF(V424="Fuerte",100,IF(V424="Moderado",50,IF(V424="Débil",0)))</f>
        <v>100</v>
      </c>
      <c r="X424" s="474">
        <f>AVERAGE(W424:W449)</f>
        <v>100</v>
      </c>
      <c r="Y424" s="1013" t="s">
        <v>299</v>
      </c>
      <c r="Z424" s="1014" t="s">
        <v>598</v>
      </c>
      <c r="AA424" s="1016" t="s">
        <v>300</v>
      </c>
      <c r="AB424" s="643" t="str">
        <f>+IF(X424=100,"Fuerte",IF(AND(X424&lt;=99,X424&gt;=50),"Moderado",IF(X424&lt;50,"Débil"," ")))</f>
        <v>Fuerte</v>
      </c>
      <c r="AC424" s="488" t="s">
        <v>95</v>
      </c>
      <c r="AD424" s="488" t="s">
        <v>95</v>
      </c>
      <c r="AE424" s="772"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53"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53" t="str">
        <f>K424</f>
        <v>Catastrófico</v>
      </c>
      <c r="AH424" s="452"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Extremo</v>
      </c>
      <c r="AI424" s="948"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Evitar el Riesgo, Reducir el Riesgo, Compartir el Riesgo</v>
      </c>
      <c r="AJ424" s="993" t="s">
        <v>517</v>
      </c>
      <c r="AK424" s="1011">
        <v>43831</v>
      </c>
      <c r="AL424" s="1011">
        <v>44196</v>
      </c>
      <c r="AM424" s="1020" t="s">
        <v>299</v>
      </c>
      <c r="AN424" s="1018" t="s">
        <v>789</v>
      </c>
    </row>
    <row r="425" spans="1:40" ht="15" customHeight="1" thickBot="1">
      <c r="A425" s="316"/>
      <c r="B425" s="965"/>
      <c r="C425" s="462"/>
      <c r="D425" s="451"/>
      <c r="E425" s="462"/>
      <c r="F425" s="451"/>
      <c r="G425" s="834"/>
      <c r="H425" s="79" t="s">
        <v>245</v>
      </c>
      <c r="I425" s="273" t="s">
        <v>68</v>
      </c>
      <c r="J425" s="495"/>
      <c r="K425" s="498"/>
      <c r="L425" s="453"/>
      <c r="M425" s="1026"/>
      <c r="N425" s="446"/>
      <c r="O425" s="447"/>
      <c r="P425" s="101" t="s">
        <v>235</v>
      </c>
      <c r="Q425" s="267" t="s">
        <v>78</v>
      </c>
      <c r="R425" s="101">
        <f>+IFERROR(VLOOKUP(Q425,[21]DATOS!$E$2:$F$17,2,FALSE),"")</f>
        <v>15</v>
      </c>
      <c r="S425" s="310"/>
      <c r="T425" s="310"/>
      <c r="U425" s="310"/>
      <c r="V425" s="310"/>
      <c r="W425" s="310"/>
      <c r="X425" s="474"/>
      <c r="Y425" s="1014"/>
      <c r="Z425" s="1014"/>
      <c r="AA425" s="1016"/>
      <c r="AB425" s="643"/>
      <c r="AC425" s="488"/>
      <c r="AD425" s="488"/>
      <c r="AE425" s="712"/>
      <c r="AF425" s="453"/>
      <c r="AG425" s="453"/>
      <c r="AH425" s="453"/>
      <c r="AI425" s="821"/>
      <c r="AJ425" s="994"/>
      <c r="AK425" s="1011"/>
      <c r="AL425" s="1011"/>
      <c r="AM425" s="1020"/>
      <c r="AN425" s="1018"/>
    </row>
    <row r="426" spans="1:40" ht="15" customHeight="1" thickBot="1">
      <c r="A426" s="316"/>
      <c r="B426" s="965"/>
      <c r="C426" s="462"/>
      <c r="D426" s="451"/>
      <c r="E426" s="462"/>
      <c r="F426" s="451"/>
      <c r="G426" s="834"/>
      <c r="H426" s="79" t="s">
        <v>244</v>
      </c>
      <c r="I426" s="273" t="s">
        <v>586</v>
      </c>
      <c r="J426" s="495"/>
      <c r="K426" s="498"/>
      <c r="L426" s="453"/>
      <c r="M426" s="1026"/>
      <c r="N426" s="446"/>
      <c r="O426" s="447"/>
      <c r="P426" s="101" t="s">
        <v>233</v>
      </c>
      <c r="Q426" s="267" t="s">
        <v>80</v>
      </c>
      <c r="R426" s="101">
        <f>+IFERROR(VLOOKUP(Q426,[21]DATOS!$E$2:$F$17,2,FALSE),"")</f>
        <v>15</v>
      </c>
      <c r="S426" s="310"/>
      <c r="T426" s="310"/>
      <c r="U426" s="310"/>
      <c r="V426" s="310"/>
      <c r="W426" s="310"/>
      <c r="X426" s="474"/>
      <c r="Y426" s="1014"/>
      <c r="Z426" s="1014"/>
      <c r="AA426" s="1016"/>
      <c r="AB426" s="643"/>
      <c r="AC426" s="488"/>
      <c r="AD426" s="488"/>
      <c r="AE426" s="712"/>
      <c r="AF426" s="453"/>
      <c r="AG426" s="453"/>
      <c r="AH426" s="453"/>
      <c r="AI426" s="821"/>
      <c r="AJ426" s="994"/>
      <c r="AK426" s="1011"/>
      <c r="AL426" s="1011"/>
      <c r="AM426" s="1020"/>
      <c r="AN426" s="1018"/>
    </row>
    <row r="427" spans="1:40" ht="15" customHeight="1" thickBot="1">
      <c r="A427" s="316"/>
      <c r="B427" s="965"/>
      <c r="C427" s="462"/>
      <c r="D427" s="451"/>
      <c r="E427" s="462"/>
      <c r="F427" s="451"/>
      <c r="G427" s="834"/>
      <c r="H427" s="79" t="s">
        <v>243</v>
      </c>
      <c r="I427" s="273" t="s">
        <v>586</v>
      </c>
      <c r="J427" s="495"/>
      <c r="K427" s="498"/>
      <c r="L427" s="453"/>
      <c r="M427" s="1026"/>
      <c r="N427" s="446"/>
      <c r="O427" s="447"/>
      <c r="P427" s="101" t="s">
        <v>231</v>
      </c>
      <c r="Q427" s="267" t="s">
        <v>82</v>
      </c>
      <c r="R427" s="101">
        <f>+IFERROR(VLOOKUP(Q427,[21]DATOS!$E$2:$F$17,2,FALSE),"")</f>
        <v>15</v>
      </c>
      <c r="S427" s="310"/>
      <c r="T427" s="310"/>
      <c r="U427" s="310"/>
      <c r="V427" s="310"/>
      <c r="W427" s="310"/>
      <c r="X427" s="474"/>
      <c r="Y427" s="1014"/>
      <c r="Z427" s="1014"/>
      <c r="AA427" s="1016"/>
      <c r="AB427" s="643"/>
      <c r="AC427" s="488"/>
      <c r="AD427" s="488"/>
      <c r="AE427" s="712"/>
      <c r="AF427" s="453"/>
      <c r="AG427" s="453"/>
      <c r="AH427" s="453"/>
      <c r="AI427" s="821"/>
      <c r="AJ427" s="994"/>
      <c r="AK427" s="1011"/>
      <c r="AL427" s="1011"/>
      <c r="AM427" s="1020"/>
      <c r="AN427" s="1018"/>
    </row>
    <row r="428" spans="1:40" ht="15" customHeight="1" thickBot="1">
      <c r="A428" s="316"/>
      <c r="B428" s="965"/>
      <c r="C428" s="462"/>
      <c r="D428" s="451"/>
      <c r="E428" s="462"/>
      <c r="F428" s="451"/>
      <c r="G428" s="834"/>
      <c r="H428" s="79" t="s">
        <v>242</v>
      </c>
      <c r="I428" s="273" t="s">
        <v>68</v>
      </c>
      <c r="J428" s="495"/>
      <c r="K428" s="498"/>
      <c r="L428" s="453"/>
      <c r="M428" s="1026"/>
      <c r="N428" s="446"/>
      <c r="O428" s="447"/>
      <c r="P428" s="101" t="s">
        <v>229</v>
      </c>
      <c r="Q428" s="267" t="s">
        <v>85</v>
      </c>
      <c r="R428" s="101">
        <f>+IFERROR(VLOOKUP(Q428,[21]DATOS!$E$2:$F$17,2,FALSE),"")</f>
        <v>15</v>
      </c>
      <c r="S428" s="310"/>
      <c r="T428" s="310"/>
      <c r="U428" s="310"/>
      <c r="V428" s="310"/>
      <c r="W428" s="310"/>
      <c r="X428" s="474"/>
      <c r="Y428" s="1014"/>
      <c r="Z428" s="1014"/>
      <c r="AA428" s="1016"/>
      <c r="AB428" s="643"/>
      <c r="AC428" s="488"/>
      <c r="AD428" s="488"/>
      <c r="AE428" s="712"/>
      <c r="AF428" s="453"/>
      <c r="AG428" s="453"/>
      <c r="AH428" s="453"/>
      <c r="AI428" s="821"/>
      <c r="AJ428" s="994"/>
      <c r="AK428" s="1011"/>
      <c r="AL428" s="1011"/>
      <c r="AM428" s="1020"/>
      <c r="AN428" s="1018"/>
    </row>
    <row r="429" spans="1:40" ht="15" customHeight="1" thickBot="1">
      <c r="A429" s="316"/>
      <c r="B429" s="965"/>
      <c r="C429" s="462"/>
      <c r="D429" s="451"/>
      <c r="E429" s="462"/>
      <c r="F429" s="451"/>
      <c r="G429" s="834"/>
      <c r="H429" s="79" t="s">
        <v>241</v>
      </c>
      <c r="I429" s="273" t="s">
        <v>68</v>
      </c>
      <c r="J429" s="495"/>
      <c r="K429" s="498"/>
      <c r="L429" s="453"/>
      <c r="M429" s="1026"/>
      <c r="N429" s="446"/>
      <c r="O429" s="447"/>
      <c r="P429" s="270" t="s">
        <v>228</v>
      </c>
      <c r="Q429" s="267" t="s">
        <v>98</v>
      </c>
      <c r="R429" s="101">
        <f>+IFERROR(VLOOKUP(Q429,[21]DATOS!$E$2:$F$17,2,FALSE),"")</f>
        <v>15</v>
      </c>
      <c r="S429" s="310"/>
      <c r="T429" s="310"/>
      <c r="U429" s="310"/>
      <c r="V429" s="310"/>
      <c r="W429" s="310"/>
      <c r="X429" s="474"/>
      <c r="Y429" s="1014"/>
      <c r="Z429" s="1014"/>
      <c r="AA429" s="1016"/>
      <c r="AB429" s="643"/>
      <c r="AC429" s="488"/>
      <c r="AD429" s="488"/>
      <c r="AE429" s="712"/>
      <c r="AF429" s="453"/>
      <c r="AG429" s="453"/>
      <c r="AH429" s="453"/>
      <c r="AI429" s="821"/>
      <c r="AJ429" s="994"/>
      <c r="AK429" s="1011"/>
      <c r="AL429" s="1011"/>
      <c r="AM429" s="1020"/>
      <c r="AN429" s="1018"/>
    </row>
    <row r="430" spans="1:40" ht="15" customHeight="1" thickBot="1">
      <c r="A430" s="316"/>
      <c r="B430" s="965"/>
      <c r="C430" s="462"/>
      <c r="D430" s="451"/>
      <c r="E430" s="462"/>
      <c r="F430" s="451"/>
      <c r="G430" s="834"/>
      <c r="H430" s="79" t="s">
        <v>240</v>
      </c>
      <c r="I430" s="273" t="s">
        <v>68</v>
      </c>
      <c r="J430" s="495"/>
      <c r="K430" s="498"/>
      <c r="L430" s="453"/>
      <c r="M430" s="1026"/>
      <c r="N430" s="446"/>
      <c r="O430" s="447"/>
      <c r="P430" s="101" t="s">
        <v>226</v>
      </c>
      <c r="Q430" s="101" t="s">
        <v>87</v>
      </c>
      <c r="R430" s="101">
        <f>+IFERROR(VLOOKUP(Q430,[21]DATOS!$E$2:$F$17,2,FALSE),"")</f>
        <v>10</v>
      </c>
      <c r="S430" s="310"/>
      <c r="T430" s="310"/>
      <c r="U430" s="310"/>
      <c r="V430" s="310"/>
      <c r="W430" s="310"/>
      <c r="X430" s="474"/>
      <c r="Y430" s="1014"/>
      <c r="Z430" s="1014"/>
      <c r="AA430" s="1016"/>
      <c r="AB430" s="643"/>
      <c r="AC430" s="488"/>
      <c r="AD430" s="488"/>
      <c r="AE430" s="712"/>
      <c r="AF430" s="453"/>
      <c r="AG430" s="453"/>
      <c r="AH430" s="453"/>
      <c r="AI430" s="821"/>
      <c r="AJ430" s="994"/>
      <c r="AK430" s="1011"/>
      <c r="AL430" s="1011"/>
      <c r="AM430" s="1020"/>
      <c r="AN430" s="1018"/>
    </row>
    <row r="431" spans="1:40" ht="33" thickBot="1">
      <c r="A431" s="316"/>
      <c r="B431" s="965"/>
      <c r="C431" s="462"/>
      <c r="D431" s="451"/>
      <c r="E431" s="463"/>
      <c r="F431" s="451"/>
      <c r="G431" s="834"/>
      <c r="H431" s="79" t="s">
        <v>239</v>
      </c>
      <c r="I431" s="273" t="s">
        <v>586</v>
      </c>
      <c r="J431" s="495"/>
      <c r="K431" s="498"/>
      <c r="L431" s="453"/>
      <c r="M431" s="1026"/>
      <c r="N431" s="446"/>
      <c r="O431" s="461"/>
      <c r="P431" s="268"/>
      <c r="Q431" s="270"/>
      <c r="R431" s="270"/>
      <c r="S431" s="310"/>
      <c r="T431" s="310"/>
      <c r="U431" s="310"/>
      <c r="V431" s="310"/>
      <c r="W431" s="310"/>
      <c r="X431" s="474"/>
      <c r="Y431" s="1015"/>
      <c r="Z431" s="1015"/>
      <c r="AA431" s="1017"/>
      <c r="AB431" s="643"/>
      <c r="AC431" s="488"/>
      <c r="AD431" s="488"/>
      <c r="AE431" s="712"/>
      <c r="AF431" s="453"/>
      <c r="AG431" s="453"/>
      <c r="AH431" s="453"/>
      <c r="AI431" s="821"/>
      <c r="AJ431" s="994"/>
      <c r="AK431" s="1012"/>
      <c r="AL431" s="1012"/>
      <c r="AM431" s="1021"/>
      <c r="AN431" s="1018"/>
    </row>
    <row r="432" spans="1:40" ht="15" customHeight="1" thickBot="1">
      <c r="A432" s="316"/>
      <c r="B432" s="965"/>
      <c r="C432" s="462"/>
      <c r="D432" s="451"/>
      <c r="E432" s="833"/>
      <c r="F432" s="451"/>
      <c r="G432" s="834"/>
      <c r="H432" s="79" t="s">
        <v>238</v>
      </c>
      <c r="I432" s="273" t="s">
        <v>68</v>
      </c>
      <c r="J432" s="495"/>
      <c r="K432" s="498"/>
      <c r="L432" s="453"/>
      <c r="M432" s="1026"/>
      <c r="N432" s="446"/>
      <c r="O432" s="447"/>
      <c r="P432" s="101" t="s">
        <v>237</v>
      </c>
      <c r="Q432" s="267" t="s">
        <v>76</v>
      </c>
      <c r="R432" s="101">
        <f>+IFERROR(VLOOKUP(Q432,[21]DATOS!$E$2:$F$17,2,FALSE),"")</f>
        <v>15</v>
      </c>
      <c r="S432" s="546">
        <f>SUM(R432:R441)</f>
        <v>100</v>
      </c>
      <c r="T432" s="588" t="str">
        <f>+IF(AND(S432&lt;=100,S432&gt;=96),"Fuerte",IF(AND(S432&lt;=95,S432&gt;=86),"Moderado",IF(AND(S432&lt;=85,J432&gt;=0),"Débil"," ")))</f>
        <v>Fuerte</v>
      </c>
      <c r="U432" s="588" t="s">
        <v>90</v>
      </c>
      <c r="V432" s="588"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588"/>
      <c r="X432" s="474"/>
      <c r="Y432" s="461"/>
      <c r="Z432" s="952"/>
      <c r="AA432" s="461"/>
      <c r="AB432" s="643"/>
      <c r="AC432" s="488"/>
      <c r="AD432" s="488"/>
      <c r="AE432" s="712"/>
      <c r="AF432" s="453"/>
      <c r="AG432" s="453"/>
      <c r="AH432" s="453"/>
      <c r="AI432" s="821"/>
      <c r="AJ432" s="985"/>
      <c r="AK432" s="1009"/>
      <c r="AL432" s="1009"/>
      <c r="AM432" s="1010"/>
      <c r="AN432" s="1018"/>
    </row>
    <row r="433" spans="1:40" ht="15" customHeight="1" thickBot="1">
      <c r="A433" s="316"/>
      <c r="B433" s="965"/>
      <c r="C433" s="462"/>
      <c r="D433" s="451"/>
      <c r="E433" s="834"/>
      <c r="F433" s="451"/>
      <c r="G433" s="834"/>
      <c r="H433" s="79" t="s">
        <v>236</v>
      </c>
      <c r="I433" s="273" t="s">
        <v>68</v>
      </c>
      <c r="J433" s="495"/>
      <c r="K433" s="498"/>
      <c r="L433" s="453"/>
      <c r="M433" s="1026"/>
      <c r="N433" s="446"/>
      <c r="O433" s="447"/>
      <c r="P433" s="101" t="s">
        <v>235</v>
      </c>
      <c r="Q433" s="267" t="s">
        <v>78</v>
      </c>
      <c r="R433" s="101">
        <f>+IFERROR(VLOOKUP(Q433,[21]DATOS!$E$2:$F$17,2,FALSE),"")</f>
        <v>15</v>
      </c>
      <c r="S433" s="546"/>
      <c r="T433" s="546"/>
      <c r="U433" s="546"/>
      <c r="V433" s="546"/>
      <c r="W433" s="546"/>
      <c r="X433" s="474"/>
      <c r="Y433" s="462"/>
      <c r="Z433" s="474"/>
      <c r="AA433" s="462"/>
      <c r="AB433" s="643"/>
      <c r="AC433" s="488"/>
      <c r="AD433" s="488"/>
      <c r="AE433" s="712"/>
      <c r="AF433" s="453"/>
      <c r="AG433" s="453"/>
      <c r="AH433" s="453"/>
      <c r="AI433" s="821"/>
      <c r="AJ433" s="985"/>
      <c r="AK433" s="1009"/>
      <c r="AL433" s="1009"/>
      <c r="AM433" s="1010"/>
      <c r="AN433" s="1018"/>
    </row>
    <row r="434" spans="1:40" ht="15" customHeight="1" thickBot="1">
      <c r="A434" s="316"/>
      <c r="B434" s="965"/>
      <c r="C434" s="462"/>
      <c r="D434" s="451"/>
      <c r="E434" s="834"/>
      <c r="F434" s="451"/>
      <c r="G434" s="834"/>
      <c r="H434" s="79" t="s">
        <v>234</v>
      </c>
      <c r="I434" s="273" t="s">
        <v>68</v>
      </c>
      <c r="J434" s="495"/>
      <c r="K434" s="498"/>
      <c r="L434" s="453"/>
      <c r="M434" s="1026"/>
      <c r="N434" s="446"/>
      <c r="O434" s="447"/>
      <c r="P434" s="101" t="s">
        <v>233</v>
      </c>
      <c r="Q434" s="267" t="s">
        <v>80</v>
      </c>
      <c r="R434" s="101">
        <f>+IFERROR(VLOOKUP(Q434,[21]DATOS!$E$2:$F$17,2,FALSE),"")</f>
        <v>15</v>
      </c>
      <c r="S434" s="546"/>
      <c r="T434" s="546"/>
      <c r="U434" s="546"/>
      <c r="V434" s="546"/>
      <c r="W434" s="546"/>
      <c r="X434" s="474"/>
      <c r="Y434" s="462"/>
      <c r="Z434" s="474"/>
      <c r="AA434" s="462"/>
      <c r="AB434" s="643"/>
      <c r="AC434" s="488"/>
      <c r="AD434" s="488"/>
      <c r="AE434" s="712"/>
      <c r="AF434" s="453"/>
      <c r="AG434" s="453"/>
      <c r="AH434" s="453"/>
      <c r="AI434" s="821"/>
      <c r="AJ434" s="985"/>
      <c r="AK434" s="1009"/>
      <c r="AL434" s="1009"/>
      <c r="AM434" s="1010"/>
      <c r="AN434" s="1018"/>
    </row>
    <row r="435" spans="1:40" ht="15" customHeight="1" thickBot="1">
      <c r="A435" s="316"/>
      <c r="B435" s="965"/>
      <c r="C435" s="462"/>
      <c r="D435" s="451"/>
      <c r="E435" s="834"/>
      <c r="F435" s="451"/>
      <c r="G435" s="834"/>
      <c r="H435" s="79" t="s">
        <v>232</v>
      </c>
      <c r="I435" s="273" t="s">
        <v>68</v>
      </c>
      <c r="J435" s="495"/>
      <c r="K435" s="498"/>
      <c r="L435" s="453"/>
      <c r="M435" s="1026"/>
      <c r="N435" s="446"/>
      <c r="O435" s="447"/>
      <c r="P435" s="101" t="s">
        <v>231</v>
      </c>
      <c r="Q435" s="267" t="s">
        <v>82</v>
      </c>
      <c r="R435" s="101">
        <f>+IFERROR(VLOOKUP(Q435,[21]DATOS!$E$2:$F$17,2,FALSE),"")</f>
        <v>15</v>
      </c>
      <c r="S435" s="546"/>
      <c r="T435" s="546"/>
      <c r="U435" s="546"/>
      <c r="V435" s="546"/>
      <c r="W435" s="546"/>
      <c r="X435" s="474"/>
      <c r="Y435" s="462"/>
      <c r="Z435" s="474"/>
      <c r="AA435" s="462"/>
      <c r="AB435" s="643"/>
      <c r="AC435" s="488"/>
      <c r="AD435" s="488"/>
      <c r="AE435" s="712"/>
      <c r="AF435" s="453"/>
      <c r="AG435" s="453"/>
      <c r="AH435" s="453"/>
      <c r="AI435" s="821"/>
      <c r="AJ435" s="985"/>
      <c r="AK435" s="1009"/>
      <c r="AL435" s="1009"/>
      <c r="AM435" s="1010"/>
      <c r="AN435" s="1018"/>
    </row>
    <row r="436" spans="1:40" ht="15" customHeight="1" thickBot="1">
      <c r="A436" s="316"/>
      <c r="B436" s="965"/>
      <c r="C436" s="462"/>
      <c r="D436" s="451"/>
      <c r="E436" s="834"/>
      <c r="F436" s="451"/>
      <c r="G436" s="834"/>
      <c r="H436" s="466" t="s">
        <v>230</v>
      </c>
      <c r="I436" s="945" t="s">
        <v>68</v>
      </c>
      <c r="J436" s="495"/>
      <c r="K436" s="498"/>
      <c r="L436" s="453"/>
      <c r="M436" s="1026"/>
      <c r="N436" s="446"/>
      <c r="O436" s="447"/>
      <c r="P436" s="101" t="s">
        <v>229</v>
      </c>
      <c r="Q436" s="267" t="s">
        <v>85</v>
      </c>
      <c r="R436" s="101">
        <f>+IFERROR(VLOOKUP(Q436,[21]DATOS!$E$2:$F$17,2,FALSE),"")</f>
        <v>15</v>
      </c>
      <c r="S436" s="546"/>
      <c r="T436" s="546"/>
      <c r="U436" s="546"/>
      <c r="V436" s="546"/>
      <c r="W436" s="546"/>
      <c r="X436" s="474"/>
      <c r="Y436" s="462"/>
      <c r="Z436" s="474"/>
      <c r="AA436" s="462"/>
      <c r="AB436" s="643"/>
      <c r="AC436" s="488"/>
      <c r="AD436" s="488"/>
      <c r="AE436" s="712"/>
      <c r="AF436" s="453"/>
      <c r="AG436" s="453"/>
      <c r="AH436" s="453"/>
      <c r="AI436" s="821"/>
      <c r="AJ436" s="985"/>
      <c r="AK436" s="1009"/>
      <c r="AL436" s="1009"/>
      <c r="AM436" s="1010"/>
      <c r="AN436" s="1018"/>
    </row>
    <row r="437" spans="1:40" ht="15" customHeight="1" thickBot="1">
      <c r="A437" s="316"/>
      <c r="B437" s="965"/>
      <c r="C437" s="462"/>
      <c r="D437" s="451"/>
      <c r="E437" s="834"/>
      <c r="F437" s="451"/>
      <c r="G437" s="834"/>
      <c r="H437" s="466"/>
      <c r="I437" s="823"/>
      <c r="J437" s="495"/>
      <c r="K437" s="498"/>
      <c r="L437" s="453"/>
      <c r="M437" s="1026"/>
      <c r="N437" s="446"/>
      <c r="O437" s="447"/>
      <c r="P437" s="101" t="s">
        <v>228</v>
      </c>
      <c r="Q437" s="267" t="s">
        <v>98</v>
      </c>
      <c r="R437" s="101">
        <f>+IFERROR(VLOOKUP(Q437,[21]DATOS!$E$2:$F$17,2,FALSE),"")</f>
        <v>15</v>
      </c>
      <c r="S437" s="546"/>
      <c r="T437" s="546"/>
      <c r="U437" s="546"/>
      <c r="V437" s="546"/>
      <c r="W437" s="546"/>
      <c r="X437" s="474"/>
      <c r="Y437" s="462"/>
      <c r="Z437" s="474"/>
      <c r="AA437" s="462"/>
      <c r="AB437" s="643"/>
      <c r="AC437" s="488"/>
      <c r="AD437" s="488"/>
      <c r="AE437" s="712"/>
      <c r="AF437" s="453"/>
      <c r="AG437" s="453"/>
      <c r="AH437" s="453"/>
      <c r="AI437" s="821"/>
      <c r="AJ437" s="985"/>
      <c r="AK437" s="1009"/>
      <c r="AL437" s="1009"/>
      <c r="AM437" s="1010"/>
      <c r="AN437" s="1018"/>
    </row>
    <row r="438" spans="1:40" ht="15" customHeight="1">
      <c r="A438" s="316"/>
      <c r="B438" s="965"/>
      <c r="C438" s="462"/>
      <c r="D438" s="451"/>
      <c r="E438" s="834"/>
      <c r="F438" s="451"/>
      <c r="G438" s="834"/>
      <c r="H438" s="600" t="s">
        <v>227</v>
      </c>
      <c r="I438" s="945" t="s">
        <v>68</v>
      </c>
      <c r="J438" s="495"/>
      <c r="K438" s="498"/>
      <c r="L438" s="453"/>
      <c r="M438" s="1026"/>
      <c r="N438" s="446"/>
      <c r="O438" s="447"/>
      <c r="P438" s="101" t="s">
        <v>226</v>
      </c>
      <c r="Q438" s="101" t="s">
        <v>87</v>
      </c>
      <c r="R438" s="101">
        <f>+IFERROR(VLOOKUP(Q438,[21]DATOS!$E$2:$F$17,2,FALSE),"")</f>
        <v>10</v>
      </c>
      <c r="S438" s="546"/>
      <c r="T438" s="546"/>
      <c r="U438" s="546"/>
      <c r="V438" s="546"/>
      <c r="W438" s="546"/>
      <c r="X438" s="474"/>
      <c r="Y438" s="462"/>
      <c r="Z438" s="474"/>
      <c r="AA438" s="462"/>
      <c r="AB438" s="643"/>
      <c r="AC438" s="488"/>
      <c r="AD438" s="488"/>
      <c r="AE438" s="712"/>
      <c r="AF438" s="453"/>
      <c r="AG438" s="453"/>
      <c r="AH438" s="453"/>
      <c r="AI438" s="821"/>
      <c r="AJ438" s="985"/>
      <c r="AK438" s="1009"/>
      <c r="AL438" s="1009"/>
      <c r="AM438" s="1010"/>
      <c r="AN438" s="1018"/>
    </row>
    <row r="439" spans="1:40" ht="15" customHeight="1" thickBot="1">
      <c r="A439" s="316"/>
      <c r="B439" s="965"/>
      <c r="C439" s="462"/>
      <c r="D439" s="451"/>
      <c r="E439" s="834"/>
      <c r="F439" s="451"/>
      <c r="G439" s="834"/>
      <c r="H439" s="601"/>
      <c r="I439" s="823" t="s">
        <v>68</v>
      </c>
      <c r="J439" s="495"/>
      <c r="K439" s="498"/>
      <c r="L439" s="453"/>
      <c r="M439" s="1026"/>
      <c r="N439" s="834"/>
      <c r="O439" s="447"/>
      <c r="P439" s="448"/>
      <c r="Q439" s="448"/>
      <c r="R439" s="448"/>
      <c r="S439" s="546"/>
      <c r="T439" s="546"/>
      <c r="U439" s="546"/>
      <c r="V439" s="546"/>
      <c r="W439" s="546"/>
      <c r="X439" s="474"/>
      <c r="Y439" s="462"/>
      <c r="Z439" s="474"/>
      <c r="AA439" s="462"/>
      <c r="AB439" s="643"/>
      <c r="AC439" s="488"/>
      <c r="AD439" s="488"/>
      <c r="AE439" s="712"/>
      <c r="AF439" s="453"/>
      <c r="AG439" s="453"/>
      <c r="AH439" s="453"/>
      <c r="AI439" s="480"/>
      <c r="AJ439" s="982" t="s">
        <v>788</v>
      </c>
      <c r="AK439" s="999" t="s">
        <v>297</v>
      </c>
      <c r="AL439" s="999" t="s">
        <v>296</v>
      </c>
      <c r="AM439" s="999"/>
      <c r="AN439" s="1018"/>
    </row>
    <row r="440" spans="1:40" ht="15" customHeight="1">
      <c r="A440" s="316"/>
      <c r="B440" s="965"/>
      <c r="C440" s="462"/>
      <c r="D440" s="451"/>
      <c r="E440" s="834"/>
      <c r="F440" s="451"/>
      <c r="G440" s="834"/>
      <c r="H440" s="466" t="s">
        <v>225</v>
      </c>
      <c r="I440" s="945" t="s">
        <v>68</v>
      </c>
      <c r="J440" s="495"/>
      <c r="K440" s="498"/>
      <c r="L440" s="453"/>
      <c r="M440" s="1026"/>
      <c r="N440" s="834"/>
      <c r="O440" s="447"/>
      <c r="P440" s="448"/>
      <c r="Q440" s="448"/>
      <c r="R440" s="448"/>
      <c r="S440" s="546"/>
      <c r="T440" s="546"/>
      <c r="U440" s="546"/>
      <c r="V440" s="546"/>
      <c r="W440" s="546"/>
      <c r="X440" s="474"/>
      <c r="Y440" s="462"/>
      <c r="Z440" s="474"/>
      <c r="AA440" s="462"/>
      <c r="AB440" s="643"/>
      <c r="AC440" s="488"/>
      <c r="AD440" s="488"/>
      <c r="AE440" s="712"/>
      <c r="AF440" s="453"/>
      <c r="AG440" s="453"/>
      <c r="AH440" s="453"/>
      <c r="AI440" s="480"/>
      <c r="AJ440" s="983"/>
      <c r="AK440" s="1000"/>
      <c r="AL440" s="1000"/>
      <c r="AM440" s="1000"/>
      <c r="AN440" s="1018"/>
    </row>
    <row r="441" spans="1:40" ht="15" customHeight="1" thickBot="1">
      <c r="A441" s="316"/>
      <c r="B441" s="965"/>
      <c r="C441" s="462"/>
      <c r="D441" s="451"/>
      <c r="E441" s="834"/>
      <c r="F441" s="451"/>
      <c r="G441" s="834"/>
      <c r="H441" s="466"/>
      <c r="I441" s="823" t="s">
        <v>68</v>
      </c>
      <c r="J441" s="495"/>
      <c r="K441" s="498"/>
      <c r="L441" s="453"/>
      <c r="M441" s="1026"/>
      <c r="N441" s="834"/>
      <c r="O441" s="447"/>
      <c r="P441" s="448"/>
      <c r="Q441" s="448"/>
      <c r="R441" s="448"/>
      <c r="S441" s="546"/>
      <c r="T441" s="546"/>
      <c r="U441" s="546"/>
      <c r="V441" s="546"/>
      <c r="W441" s="546"/>
      <c r="X441" s="474"/>
      <c r="Y441" s="462"/>
      <c r="Z441" s="474"/>
      <c r="AA441" s="462"/>
      <c r="AB441" s="643"/>
      <c r="AC441" s="488"/>
      <c r="AD441" s="488"/>
      <c r="AE441" s="712"/>
      <c r="AF441" s="453"/>
      <c r="AG441" s="453"/>
      <c r="AH441" s="453"/>
      <c r="AI441" s="480"/>
      <c r="AJ441" s="983"/>
      <c r="AK441" s="1000"/>
      <c r="AL441" s="1000"/>
      <c r="AM441" s="1000"/>
      <c r="AN441" s="1018"/>
    </row>
    <row r="442" spans="1:40" ht="15" customHeight="1">
      <c r="A442" s="316"/>
      <c r="B442" s="965"/>
      <c r="C442" s="462"/>
      <c r="D442" s="451"/>
      <c r="E442" s="834"/>
      <c r="F442" s="451"/>
      <c r="G442" s="834"/>
      <c r="H442" s="466" t="s">
        <v>224</v>
      </c>
      <c r="I442" s="945" t="s">
        <v>586</v>
      </c>
      <c r="J442" s="495"/>
      <c r="K442" s="498"/>
      <c r="L442" s="453"/>
      <c r="M442" s="1026"/>
      <c r="N442" s="834"/>
      <c r="O442" s="447"/>
      <c r="P442" s="448"/>
      <c r="Q442" s="448"/>
      <c r="R442" s="448"/>
      <c r="S442" s="546"/>
      <c r="T442" s="546"/>
      <c r="U442" s="546"/>
      <c r="V442" s="546"/>
      <c r="W442" s="546"/>
      <c r="X442" s="474"/>
      <c r="Y442" s="462"/>
      <c r="Z442" s="474"/>
      <c r="AA442" s="462"/>
      <c r="AB442" s="643"/>
      <c r="AC442" s="488"/>
      <c r="AD442" s="488"/>
      <c r="AE442" s="712"/>
      <c r="AF442" s="453"/>
      <c r="AG442" s="453"/>
      <c r="AH442" s="453"/>
      <c r="AI442" s="480"/>
      <c r="AJ442" s="983"/>
      <c r="AK442" s="1000"/>
      <c r="AL442" s="1000"/>
      <c r="AM442" s="1000"/>
      <c r="AN442" s="1018"/>
    </row>
    <row r="443" spans="1:40" ht="15" customHeight="1" thickBot="1">
      <c r="A443" s="316"/>
      <c r="B443" s="965"/>
      <c r="C443" s="462"/>
      <c r="D443" s="451"/>
      <c r="E443" s="834"/>
      <c r="F443" s="451"/>
      <c r="G443" s="834"/>
      <c r="H443" s="466"/>
      <c r="I443" s="823"/>
      <c r="J443" s="495"/>
      <c r="K443" s="498"/>
      <c r="L443" s="453"/>
      <c r="M443" s="1026"/>
      <c r="N443" s="834"/>
      <c r="O443" s="447"/>
      <c r="P443" s="448"/>
      <c r="Q443" s="448"/>
      <c r="R443" s="448"/>
      <c r="S443" s="546"/>
      <c r="T443" s="546"/>
      <c r="U443" s="546"/>
      <c r="V443" s="546"/>
      <c r="W443" s="546"/>
      <c r="X443" s="474"/>
      <c r="Y443" s="462"/>
      <c r="Z443" s="474"/>
      <c r="AA443" s="462"/>
      <c r="AB443" s="643"/>
      <c r="AC443" s="488"/>
      <c r="AD443" s="488"/>
      <c r="AE443" s="712"/>
      <c r="AF443" s="453"/>
      <c r="AG443" s="453"/>
      <c r="AH443" s="453"/>
      <c r="AI443" s="480"/>
      <c r="AJ443" s="983"/>
      <c r="AK443" s="1000"/>
      <c r="AL443" s="1000"/>
      <c r="AM443" s="1000"/>
      <c r="AN443" s="1018"/>
    </row>
    <row r="444" spans="1:40" ht="15" customHeight="1">
      <c r="A444" s="316"/>
      <c r="B444" s="965"/>
      <c r="C444" s="462"/>
      <c r="D444" s="451"/>
      <c r="E444" s="834"/>
      <c r="F444" s="451"/>
      <c r="G444" s="834"/>
      <c r="H444" s="466" t="s">
        <v>223</v>
      </c>
      <c r="I444" s="945" t="s">
        <v>586</v>
      </c>
      <c r="J444" s="495"/>
      <c r="K444" s="498"/>
      <c r="L444" s="453"/>
      <c r="M444" s="1026"/>
      <c r="N444" s="834"/>
      <c r="O444" s="447"/>
      <c r="P444" s="448"/>
      <c r="Q444" s="448"/>
      <c r="R444" s="448"/>
      <c r="S444" s="546"/>
      <c r="T444" s="546"/>
      <c r="U444" s="546"/>
      <c r="V444" s="546"/>
      <c r="W444" s="546"/>
      <c r="X444" s="474"/>
      <c r="Y444" s="462"/>
      <c r="Z444" s="474"/>
      <c r="AA444" s="462"/>
      <c r="AB444" s="643"/>
      <c r="AC444" s="488"/>
      <c r="AD444" s="488"/>
      <c r="AE444" s="712"/>
      <c r="AF444" s="453"/>
      <c r="AG444" s="453"/>
      <c r="AH444" s="453"/>
      <c r="AI444" s="480"/>
      <c r="AJ444" s="983"/>
      <c r="AK444" s="1000"/>
      <c r="AL444" s="1000"/>
      <c r="AM444" s="1000"/>
      <c r="AN444" s="1018"/>
    </row>
    <row r="445" spans="1:40" ht="15" customHeight="1" thickBot="1">
      <c r="A445" s="316"/>
      <c r="B445" s="965"/>
      <c r="C445" s="462"/>
      <c r="D445" s="451"/>
      <c r="E445" s="834"/>
      <c r="F445" s="451"/>
      <c r="G445" s="834"/>
      <c r="H445" s="466"/>
      <c r="I445" s="823" t="s">
        <v>68</v>
      </c>
      <c r="J445" s="495"/>
      <c r="K445" s="498"/>
      <c r="L445" s="453"/>
      <c r="M445" s="1026"/>
      <c r="N445" s="834"/>
      <c r="O445" s="447"/>
      <c r="P445" s="448"/>
      <c r="Q445" s="448"/>
      <c r="R445" s="448"/>
      <c r="S445" s="546"/>
      <c r="T445" s="546"/>
      <c r="U445" s="546"/>
      <c r="V445" s="546"/>
      <c r="W445" s="546"/>
      <c r="X445" s="474"/>
      <c r="Y445" s="462"/>
      <c r="Z445" s="474"/>
      <c r="AA445" s="462"/>
      <c r="AB445" s="643"/>
      <c r="AC445" s="488"/>
      <c r="AD445" s="488"/>
      <c r="AE445" s="712"/>
      <c r="AF445" s="453"/>
      <c r="AG445" s="453"/>
      <c r="AH445" s="453"/>
      <c r="AI445" s="480"/>
      <c r="AJ445" s="983"/>
      <c r="AK445" s="1000"/>
      <c r="AL445" s="1000"/>
      <c r="AM445" s="1000"/>
      <c r="AN445" s="1018"/>
    </row>
    <row r="446" spans="1:40" ht="15" customHeight="1">
      <c r="A446" s="316"/>
      <c r="B446" s="965"/>
      <c r="C446" s="462"/>
      <c r="D446" s="451"/>
      <c r="E446" s="834"/>
      <c r="F446" s="451"/>
      <c r="G446" s="834"/>
      <c r="H446" s="600" t="s">
        <v>222</v>
      </c>
      <c r="I446" s="945" t="s">
        <v>586</v>
      </c>
      <c r="J446" s="495"/>
      <c r="K446" s="498"/>
      <c r="L446" s="453"/>
      <c r="M446" s="1026"/>
      <c r="N446" s="834"/>
      <c r="O446" s="447"/>
      <c r="P446" s="448"/>
      <c r="Q446" s="448"/>
      <c r="R446" s="448"/>
      <c r="S446" s="546"/>
      <c r="T446" s="546"/>
      <c r="U446" s="546"/>
      <c r="V446" s="546"/>
      <c r="W446" s="546"/>
      <c r="X446" s="474"/>
      <c r="Y446" s="462"/>
      <c r="Z446" s="474"/>
      <c r="AA446" s="462"/>
      <c r="AB446" s="643"/>
      <c r="AC446" s="488"/>
      <c r="AD446" s="488"/>
      <c r="AE446" s="712"/>
      <c r="AF446" s="453"/>
      <c r="AG446" s="453"/>
      <c r="AH446" s="453"/>
      <c r="AI446" s="480"/>
      <c r="AJ446" s="983"/>
      <c r="AK446" s="1000"/>
      <c r="AL446" s="1000"/>
      <c r="AM446" s="1000"/>
      <c r="AN446" s="1018"/>
    </row>
    <row r="447" spans="1:40" ht="15" customHeight="1" thickBot="1">
      <c r="A447" s="316"/>
      <c r="B447" s="965"/>
      <c r="C447" s="462"/>
      <c r="D447" s="451"/>
      <c r="E447" s="834"/>
      <c r="F447" s="451"/>
      <c r="G447" s="834"/>
      <c r="H447" s="601"/>
      <c r="I447" s="823" t="s">
        <v>68</v>
      </c>
      <c r="J447" s="495"/>
      <c r="K447" s="498"/>
      <c r="L447" s="453"/>
      <c r="M447" s="1026"/>
      <c r="N447" s="834"/>
      <c r="O447" s="447"/>
      <c r="P447" s="448"/>
      <c r="Q447" s="448"/>
      <c r="R447" s="448"/>
      <c r="S447" s="546"/>
      <c r="T447" s="546"/>
      <c r="U447" s="546"/>
      <c r="V447" s="546"/>
      <c r="W447" s="546"/>
      <c r="X447" s="474"/>
      <c r="Y447" s="462"/>
      <c r="Z447" s="474"/>
      <c r="AA447" s="462"/>
      <c r="AB447" s="643"/>
      <c r="AC447" s="488"/>
      <c r="AD447" s="488"/>
      <c r="AE447" s="712"/>
      <c r="AF447" s="453"/>
      <c r="AG447" s="453"/>
      <c r="AH447" s="453"/>
      <c r="AI447" s="480"/>
      <c r="AJ447" s="983"/>
      <c r="AK447" s="1000"/>
      <c r="AL447" s="1000"/>
      <c r="AM447" s="1000"/>
      <c r="AN447" s="1018"/>
    </row>
    <row r="448" spans="1:40" ht="15" customHeight="1">
      <c r="A448" s="316"/>
      <c r="B448" s="965"/>
      <c r="C448" s="462"/>
      <c r="D448" s="451"/>
      <c r="E448" s="834"/>
      <c r="F448" s="451"/>
      <c r="G448" s="834"/>
      <c r="H448" s="622" t="s">
        <v>221</v>
      </c>
      <c r="I448" s="945" t="s">
        <v>586</v>
      </c>
      <c r="J448" s="495"/>
      <c r="K448" s="498"/>
      <c r="L448" s="453"/>
      <c r="M448" s="1026"/>
      <c r="N448" s="834"/>
      <c r="O448" s="447"/>
      <c r="P448" s="448"/>
      <c r="Q448" s="448"/>
      <c r="R448" s="448"/>
      <c r="S448" s="546"/>
      <c r="T448" s="546"/>
      <c r="U448" s="546"/>
      <c r="V448" s="546"/>
      <c r="W448" s="546"/>
      <c r="X448" s="474"/>
      <c r="Y448" s="462"/>
      <c r="Z448" s="474"/>
      <c r="AA448" s="462"/>
      <c r="AB448" s="643"/>
      <c r="AC448" s="488"/>
      <c r="AD448" s="488"/>
      <c r="AE448" s="712"/>
      <c r="AF448" s="453"/>
      <c r="AG448" s="453"/>
      <c r="AH448" s="453"/>
      <c r="AI448" s="480"/>
      <c r="AJ448" s="983"/>
      <c r="AK448" s="1000"/>
      <c r="AL448" s="1000"/>
      <c r="AM448" s="1000"/>
      <c r="AN448" s="1018"/>
    </row>
    <row r="449" spans="1:40" ht="15.75" customHeight="1" thickBot="1">
      <c r="A449" s="317"/>
      <c r="B449" s="966"/>
      <c r="C449" s="823"/>
      <c r="D449" s="989"/>
      <c r="E449" s="944"/>
      <c r="F449" s="989"/>
      <c r="G449" s="944"/>
      <c r="H449" s="623"/>
      <c r="I449" s="823" t="s">
        <v>68</v>
      </c>
      <c r="J449" s="603"/>
      <c r="K449" s="605"/>
      <c r="L449" s="453"/>
      <c r="M449" s="1027"/>
      <c r="N449" s="944"/>
      <c r="O449" s="447"/>
      <c r="P449" s="448"/>
      <c r="Q449" s="448"/>
      <c r="R449" s="448"/>
      <c r="S449" s="589"/>
      <c r="T449" s="589"/>
      <c r="U449" s="589"/>
      <c r="V449" s="589"/>
      <c r="W449" s="589"/>
      <c r="X449" s="981"/>
      <c r="Y449" s="823"/>
      <c r="Z449" s="981"/>
      <c r="AA449" s="823"/>
      <c r="AB449" s="644"/>
      <c r="AC449" s="488"/>
      <c r="AD449" s="488"/>
      <c r="AE449" s="713"/>
      <c r="AF449" s="500"/>
      <c r="AG449" s="500"/>
      <c r="AH449" s="453"/>
      <c r="AI449" s="979"/>
      <c r="AJ449" s="984"/>
      <c r="AK449" s="1001"/>
      <c r="AL449" s="1001"/>
      <c r="AM449" s="1001"/>
      <c r="AN449" s="1019"/>
    </row>
    <row r="450" spans="1:40" ht="15" customHeight="1" thickBot="1">
      <c r="A450" s="766">
        <v>16</v>
      </c>
      <c r="B450" s="964" t="s">
        <v>574</v>
      </c>
      <c r="C450" s="462" t="s">
        <v>787</v>
      </c>
      <c r="D450" s="967" t="s">
        <v>32</v>
      </c>
      <c r="E450" s="462" t="s">
        <v>295</v>
      </c>
      <c r="F450" s="481" t="s">
        <v>589</v>
      </c>
      <c r="G450" s="943" t="s">
        <v>100</v>
      </c>
      <c r="H450" s="117" t="s">
        <v>252</v>
      </c>
      <c r="I450" s="273" t="s">
        <v>68</v>
      </c>
      <c r="J450" s="602">
        <f>COUNTIF(I450:I475,[3]DATOS!$D$24)</f>
        <v>12</v>
      </c>
      <c r="K450" s="498" t="str">
        <f>+IF(AND(J450&lt;6,J450&gt;0),"Moderado",IF(AND(J450&lt;12,J450&gt;5),"Mayor",IF(AND(J450&lt;20,J450&gt;11),"Catastrófico","Responda las Preguntas de Impacto")))</f>
        <v>Catastrófico</v>
      </c>
      <c r="L450" s="452"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Extremo</v>
      </c>
      <c r="M450" s="940"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835" t="s">
        <v>292</v>
      </c>
      <c r="O450" s="463" t="s">
        <v>65</v>
      </c>
      <c r="P450" s="269" t="s">
        <v>237</v>
      </c>
      <c r="Q450" s="267" t="s">
        <v>76</v>
      </c>
      <c r="R450" s="269">
        <f>+IFERROR(VLOOKUP(Q450,[21]DATOS!$E$2:$F$17,2,FALSE),"")</f>
        <v>15</v>
      </c>
      <c r="S450" s="547">
        <f>SUM(R450:R457)</f>
        <v>100</v>
      </c>
      <c r="T450" s="547" t="str">
        <f>+IF(AND(S450&lt;=100,S450&gt;=96),"Fuerte",IF(AND(S450&lt;=95,S450&gt;=86),"Moderado",IF(AND(S450&lt;=85,J450&gt;=0),"Débil"," ")))</f>
        <v>Fuerte</v>
      </c>
      <c r="U450" s="547" t="s">
        <v>90</v>
      </c>
      <c r="V450" s="547"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547">
        <f>IF(V450="Fuerte",100,IF(V450="Moderado",50,IF(V450="Débil",0)))</f>
        <v>100</v>
      </c>
      <c r="X450" s="474">
        <f>AVERAGE(W450:W475)</f>
        <v>100</v>
      </c>
      <c r="Y450" s="1002" t="s">
        <v>785</v>
      </c>
      <c r="Z450" s="1005" t="s">
        <v>598</v>
      </c>
      <c r="AA450" s="1007" t="s">
        <v>290</v>
      </c>
      <c r="AB450" s="643" t="str">
        <f>+IF(X450=100,"Fuerte",IF(AND(X450&lt;=99,X450&gt;=50),"Moderado",IF(X450&lt;50,"Débil"," ")))</f>
        <v>Fuerte</v>
      </c>
      <c r="AC450" s="488" t="s">
        <v>95</v>
      </c>
      <c r="AD450" s="488" t="s">
        <v>95</v>
      </c>
      <c r="AE450" s="772"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53"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53" t="str">
        <f>K450</f>
        <v>Catastrófico</v>
      </c>
      <c r="AH450" s="452"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Extremo</v>
      </c>
      <c r="AI450" s="948"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Evitar el Riesgo, Reducir el Riesgo, Compartir el Riesgo</v>
      </c>
      <c r="AJ450" s="993" t="s">
        <v>786</v>
      </c>
      <c r="AK450" s="995">
        <v>43831</v>
      </c>
      <c r="AL450" s="995">
        <v>44196</v>
      </c>
      <c r="AM450" s="997" t="s">
        <v>785</v>
      </c>
      <c r="AN450" s="991" t="s">
        <v>784</v>
      </c>
    </row>
    <row r="451" spans="1:40" ht="17" thickBot="1">
      <c r="A451" s="316"/>
      <c r="B451" s="965"/>
      <c r="C451" s="462"/>
      <c r="D451" s="451"/>
      <c r="E451" s="462"/>
      <c r="F451" s="451"/>
      <c r="G451" s="834"/>
      <c r="H451" s="79" t="s">
        <v>245</v>
      </c>
      <c r="I451" s="273" t="s">
        <v>68</v>
      </c>
      <c r="J451" s="495"/>
      <c r="K451" s="498"/>
      <c r="L451" s="453"/>
      <c r="M451" s="941"/>
      <c r="N451" s="446"/>
      <c r="O451" s="447"/>
      <c r="P451" s="101" t="s">
        <v>235</v>
      </c>
      <c r="Q451" s="267" t="s">
        <v>78</v>
      </c>
      <c r="R451" s="101">
        <f>+IFERROR(VLOOKUP(Q451,[21]DATOS!$E$2:$F$17,2,FALSE),"")</f>
        <v>15</v>
      </c>
      <c r="S451" s="310"/>
      <c r="T451" s="310"/>
      <c r="U451" s="310"/>
      <c r="V451" s="310"/>
      <c r="W451" s="310"/>
      <c r="X451" s="474"/>
      <c r="Y451" s="1003"/>
      <c r="Z451" s="1005"/>
      <c r="AA451" s="1007"/>
      <c r="AB451" s="643"/>
      <c r="AC451" s="488"/>
      <c r="AD451" s="488"/>
      <c r="AE451" s="712"/>
      <c r="AF451" s="453"/>
      <c r="AG451" s="453"/>
      <c r="AH451" s="453"/>
      <c r="AI451" s="821"/>
      <c r="AJ451" s="994"/>
      <c r="AK451" s="995"/>
      <c r="AL451" s="995"/>
      <c r="AM451" s="997"/>
      <c r="AN451" s="991"/>
    </row>
    <row r="452" spans="1:40" ht="17" thickBot="1">
      <c r="A452" s="316"/>
      <c r="B452" s="965"/>
      <c r="C452" s="462"/>
      <c r="D452" s="451"/>
      <c r="E452" s="462"/>
      <c r="F452" s="451"/>
      <c r="G452" s="834"/>
      <c r="H452" s="79" t="s">
        <v>244</v>
      </c>
      <c r="I452" s="273" t="s">
        <v>586</v>
      </c>
      <c r="J452" s="495"/>
      <c r="K452" s="498"/>
      <c r="L452" s="453"/>
      <c r="M452" s="941"/>
      <c r="N452" s="446"/>
      <c r="O452" s="447"/>
      <c r="P452" s="101" t="s">
        <v>233</v>
      </c>
      <c r="Q452" s="267" t="s">
        <v>80</v>
      </c>
      <c r="R452" s="101">
        <f>+IFERROR(VLOOKUP(Q452,[21]DATOS!$E$2:$F$17,2,FALSE),"")</f>
        <v>15</v>
      </c>
      <c r="S452" s="310"/>
      <c r="T452" s="310"/>
      <c r="U452" s="310"/>
      <c r="V452" s="310"/>
      <c r="W452" s="310"/>
      <c r="X452" s="474"/>
      <c r="Y452" s="1003"/>
      <c r="Z452" s="1005"/>
      <c r="AA452" s="1007"/>
      <c r="AB452" s="643"/>
      <c r="AC452" s="488"/>
      <c r="AD452" s="488"/>
      <c r="AE452" s="712"/>
      <c r="AF452" s="453"/>
      <c r="AG452" s="453"/>
      <c r="AH452" s="453"/>
      <c r="AI452" s="821"/>
      <c r="AJ452" s="994"/>
      <c r="AK452" s="995"/>
      <c r="AL452" s="995"/>
      <c r="AM452" s="997"/>
      <c r="AN452" s="991"/>
    </row>
    <row r="453" spans="1:40" ht="17" thickBot="1">
      <c r="A453" s="316"/>
      <c r="B453" s="965"/>
      <c r="C453" s="462"/>
      <c r="D453" s="451"/>
      <c r="E453" s="462"/>
      <c r="F453" s="451"/>
      <c r="G453" s="834"/>
      <c r="H453" s="79" t="s">
        <v>243</v>
      </c>
      <c r="I453" s="273" t="s">
        <v>586</v>
      </c>
      <c r="J453" s="495"/>
      <c r="K453" s="498"/>
      <c r="L453" s="453"/>
      <c r="M453" s="941"/>
      <c r="N453" s="446"/>
      <c r="O453" s="447"/>
      <c r="P453" s="101" t="s">
        <v>231</v>
      </c>
      <c r="Q453" s="267" t="s">
        <v>82</v>
      </c>
      <c r="R453" s="101">
        <f>+IFERROR(VLOOKUP(Q453,[21]DATOS!$E$2:$F$17,2,FALSE),"")</f>
        <v>15</v>
      </c>
      <c r="S453" s="310"/>
      <c r="T453" s="310"/>
      <c r="U453" s="310"/>
      <c r="V453" s="310"/>
      <c r="W453" s="310"/>
      <c r="X453" s="474"/>
      <c r="Y453" s="1003"/>
      <c r="Z453" s="1005"/>
      <c r="AA453" s="1007"/>
      <c r="AB453" s="643"/>
      <c r="AC453" s="488"/>
      <c r="AD453" s="488"/>
      <c r="AE453" s="712"/>
      <c r="AF453" s="453"/>
      <c r="AG453" s="453"/>
      <c r="AH453" s="453"/>
      <c r="AI453" s="821"/>
      <c r="AJ453" s="994"/>
      <c r="AK453" s="995"/>
      <c r="AL453" s="995"/>
      <c r="AM453" s="997"/>
      <c r="AN453" s="991"/>
    </row>
    <row r="454" spans="1:40" ht="17" thickBot="1">
      <c r="A454" s="316"/>
      <c r="B454" s="965"/>
      <c r="C454" s="462"/>
      <c r="D454" s="451"/>
      <c r="E454" s="462"/>
      <c r="F454" s="451"/>
      <c r="G454" s="834"/>
      <c r="H454" s="79" t="s">
        <v>242</v>
      </c>
      <c r="I454" s="273" t="s">
        <v>68</v>
      </c>
      <c r="J454" s="495"/>
      <c r="K454" s="498"/>
      <c r="L454" s="453"/>
      <c r="M454" s="941"/>
      <c r="N454" s="446"/>
      <c r="O454" s="447"/>
      <c r="P454" s="101" t="s">
        <v>229</v>
      </c>
      <c r="Q454" s="267" t="s">
        <v>85</v>
      </c>
      <c r="R454" s="101">
        <f>+IFERROR(VLOOKUP(Q454,[21]DATOS!$E$2:$F$17,2,FALSE),"")</f>
        <v>15</v>
      </c>
      <c r="S454" s="310"/>
      <c r="T454" s="310"/>
      <c r="U454" s="310"/>
      <c r="V454" s="310"/>
      <c r="W454" s="310"/>
      <c r="X454" s="474"/>
      <c r="Y454" s="1003"/>
      <c r="Z454" s="1005"/>
      <c r="AA454" s="1007"/>
      <c r="AB454" s="643"/>
      <c r="AC454" s="488"/>
      <c r="AD454" s="488"/>
      <c r="AE454" s="712"/>
      <c r="AF454" s="453"/>
      <c r="AG454" s="453"/>
      <c r="AH454" s="453"/>
      <c r="AI454" s="821"/>
      <c r="AJ454" s="994"/>
      <c r="AK454" s="995"/>
      <c r="AL454" s="995"/>
      <c r="AM454" s="997"/>
      <c r="AN454" s="991"/>
    </row>
    <row r="455" spans="1:40" ht="17" thickBot="1">
      <c r="A455" s="316"/>
      <c r="B455" s="965"/>
      <c r="C455" s="462"/>
      <c r="D455" s="451"/>
      <c r="E455" s="462"/>
      <c r="F455" s="451"/>
      <c r="G455" s="834"/>
      <c r="H455" s="79" t="s">
        <v>241</v>
      </c>
      <c r="I455" s="273" t="s">
        <v>68</v>
      </c>
      <c r="J455" s="495"/>
      <c r="K455" s="498"/>
      <c r="L455" s="453"/>
      <c r="M455" s="941"/>
      <c r="N455" s="446"/>
      <c r="O455" s="447"/>
      <c r="P455" s="270" t="s">
        <v>228</v>
      </c>
      <c r="Q455" s="267" t="s">
        <v>98</v>
      </c>
      <c r="R455" s="101">
        <f>+IFERROR(VLOOKUP(Q455,[21]DATOS!$E$2:$F$17,2,FALSE),"")</f>
        <v>15</v>
      </c>
      <c r="S455" s="310"/>
      <c r="T455" s="310"/>
      <c r="U455" s="310"/>
      <c r="V455" s="310"/>
      <c r="W455" s="310"/>
      <c r="X455" s="474"/>
      <c r="Y455" s="1003"/>
      <c r="Z455" s="1005"/>
      <c r="AA455" s="1007"/>
      <c r="AB455" s="643"/>
      <c r="AC455" s="488"/>
      <c r="AD455" s="488"/>
      <c r="AE455" s="712"/>
      <c r="AF455" s="453"/>
      <c r="AG455" s="453"/>
      <c r="AH455" s="453"/>
      <c r="AI455" s="821"/>
      <c r="AJ455" s="994"/>
      <c r="AK455" s="995"/>
      <c r="AL455" s="995"/>
      <c r="AM455" s="997"/>
      <c r="AN455" s="991"/>
    </row>
    <row r="456" spans="1:40" ht="17" thickBot="1">
      <c r="A456" s="316"/>
      <c r="B456" s="965"/>
      <c r="C456" s="462"/>
      <c r="D456" s="451"/>
      <c r="E456" s="462"/>
      <c r="F456" s="451"/>
      <c r="G456" s="834"/>
      <c r="H456" s="79" t="s">
        <v>240</v>
      </c>
      <c r="I456" s="273" t="s">
        <v>586</v>
      </c>
      <c r="J456" s="495"/>
      <c r="K456" s="498"/>
      <c r="L456" s="453"/>
      <c r="M456" s="941"/>
      <c r="N456" s="446"/>
      <c r="O456" s="447"/>
      <c r="P456" s="101" t="s">
        <v>226</v>
      </c>
      <c r="Q456" s="101" t="s">
        <v>87</v>
      </c>
      <c r="R456" s="101">
        <f>+IFERROR(VLOOKUP(Q456,[21]DATOS!$E$2:$F$17,2,FALSE),"")</f>
        <v>10</v>
      </c>
      <c r="S456" s="310"/>
      <c r="T456" s="310"/>
      <c r="U456" s="310"/>
      <c r="V456" s="310"/>
      <c r="W456" s="310"/>
      <c r="X456" s="474"/>
      <c r="Y456" s="1003"/>
      <c r="Z456" s="1005"/>
      <c r="AA456" s="1007"/>
      <c r="AB456" s="643"/>
      <c r="AC456" s="488"/>
      <c r="AD456" s="488"/>
      <c r="AE456" s="712"/>
      <c r="AF456" s="453"/>
      <c r="AG456" s="453"/>
      <c r="AH456" s="453"/>
      <c r="AI456" s="821"/>
      <c r="AJ456" s="994"/>
      <c r="AK456" s="995"/>
      <c r="AL456" s="995"/>
      <c r="AM456" s="997"/>
      <c r="AN456" s="991"/>
    </row>
    <row r="457" spans="1:40" ht="45.75" customHeight="1" thickBot="1">
      <c r="A457" s="316"/>
      <c r="B457" s="965"/>
      <c r="C457" s="462"/>
      <c r="D457" s="451"/>
      <c r="E457" s="463"/>
      <c r="F457" s="451"/>
      <c r="G457" s="834"/>
      <c r="H457" s="79" t="s">
        <v>239</v>
      </c>
      <c r="I457" s="273" t="s">
        <v>68</v>
      </c>
      <c r="J457" s="495"/>
      <c r="K457" s="498"/>
      <c r="L457" s="453"/>
      <c r="M457" s="941"/>
      <c r="N457" s="446"/>
      <c r="O457" s="461"/>
      <c r="P457" s="268"/>
      <c r="Q457" s="270"/>
      <c r="R457" s="270"/>
      <c r="S457" s="310"/>
      <c r="T457" s="310"/>
      <c r="U457" s="310"/>
      <c r="V457" s="310"/>
      <c r="W457" s="310"/>
      <c r="X457" s="474"/>
      <c r="Y457" s="1004"/>
      <c r="Z457" s="1006"/>
      <c r="AA457" s="1008"/>
      <c r="AB457" s="643"/>
      <c r="AC457" s="488"/>
      <c r="AD457" s="488"/>
      <c r="AE457" s="712"/>
      <c r="AF457" s="453"/>
      <c r="AG457" s="453"/>
      <c r="AH457" s="453"/>
      <c r="AI457" s="821"/>
      <c r="AJ457" s="994"/>
      <c r="AK457" s="996"/>
      <c r="AL457" s="996"/>
      <c r="AM457" s="998"/>
      <c r="AN457" s="991"/>
    </row>
    <row r="458" spans="1:40" ht="17" thickBot="1">
      <c r="A458" s="316"/>
      <c r="B458" s="965"/>
      <c r="C458" s="462"/>
      <c r="D458" s="451"/>
      <c r="E458" s="833"/>
      <c r="F458" s="451"/>
      <c r="G458" s="834"/>
      <c r="H458" s="79" t="s">
        <v>238</v>
      </c>
      <c r="I458" s="273" t="s">
        <v>68</v>
      </c>
      <c r="J458" s="495"/>
      <c r="K458" s="498"/>
      <c r="L458" s="453"/>
      <c r="M458" s="941"/>
      <c r="N458" s="446"/>
      <c r="O458" s="447"/>
      <c r="P458" s="101" t="s">
        <v>237</v>
      </c>
      <c r="Q458" s="267" t="s">
        <v>76</v>
      </c>
      <c r="R458" s="101">
        <f>+IFERROR(VLOOKUP(Q458,[21]DATOS!$E$2:$F$17,2,FALSE),"")</f>
        <v>15</v>
      </c>
      <c r="S458" s="546">
        <f>SUM(R458:R467)</f>
        <v>100</v>
      </c>
      <c r="T458" s="588" t="str">
        <f>+IF(AND(S458&lt;=100,S458&gt;=96),"Fuerte",IF(AND(S458&lt;=95,S458&gt;=86),"Moderado",IF(AND(S458&lt;=85,J458&gt;=0),"Débil"," ")))</f>
        <v>Fuerte</v>
      </c>
      <c r="U458" s="588" t="s">
        <v>90</v>
      </c>
      <c r="V458" s="588"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588"/>
      <c r="X458" s="474"/>
      <c r="Y458" s="461"/>
      <c r="Z458" s="952"/>
      <c r="AA458" s="461"/>
      <c r="AB458" s="643"/>
      <c r="AC458" s="488"/>
      <c r="AD458" s="488"/>
      <c r="AE458" s="712"/>
      <c r="AF458" s="453"/>
      <c r="AG458" s="453"/>
      <c r="AH458" s="453"/>
      <c r="AI458" s="821"/>
      <c r="AJ458" s="985"/>
      <c r="AK458" s="1009"/>
      <c r="AL458" s="1009"/>
      <c r="AM458" s="1010"/>
      <c r="AN458" s="991"/>
    </row>
    <row r="459" spans="1:40" ht="17" thickBot="1">
      <c r="A459" s="316"/>
      <c r="B459" s="965"/>
      <c r="C459" s="462"/>
      <c r="D459" s="451"/>
      <c r="E459" s="834"/>
      <c r="F459" s="451"/>
      <c r="G459" s="834"/>
      <c r="H459" s="79" t="s">
        <v>236</v>
      </c>
      <c r="I459" s="273" t="s">
        <v>68</v>
      </c>
      <c r="J459" s="495"/>
      <c r="K459" s="498"/>
      <c r="L459" s="453"/>
      <c r="M459" s="941"/>
      <c r="N459" s="446"/>
      <c r="O459" s="447"/>
      <c r="P459" s="101" t="s">
        <v>235</v>
      </c>
      <c r="Q459" s="267" t="s">
        <v>78</v>
      </c>
      <c r="R459" s="101">
        <f>+IFERROR(VLOOKUP(Q459,[21]DATOS!$E$2:$F$17,2,FALSE),"")</f>
        <v>15</v>
      </c>
      <c r="S459" s="546"/>
      <c r="T459" s="546"/>
      <c r="U459" s="546"/>
      <c r="V459" s="546"/>
      <c r="W459" s="546"/>
      <c r="X459" s="474"/>
      <c r="Y459" s="462"/>
      <c r="Z459" s="474"/>
      <c r="AA459" s="462"/>
      <c r="AB459" s="643"/>
      <c r="AC459" s="488"/>
      <c r="AD459" s="488"/>
      <c r="AE459" s="712"/>
      <c r="AF459" s="453"/>
      <c r="AG459" s="453"/>
      <c r="AH459" s="453"/>
      <c r="AI459" s="821"/>
      <c r="AJ459" s="985"/>
      <c r="AK459" s="1009"/>
      <c r="AL459" s="1009"/>
      <c r="AM459" s="1010"/>
      <c r="AN459" s="991"/>
    </row>
    <row r="460" spans="1:40" ht="17" thickBot="1">
      <c r="A460" s="316"/>
      <c r="B460" s="965"/>
      <c r="C460" s="462"/>
      <c r="D460" s="451"/>
      <c r="E460" s="834"/>
      <c r="F460" s="451"/>
      <c r="G460" s="834"/>
      <c r="H460" s="79" t="s">
        <v>234</v>
      </c>
      <c r="I460" s="273" t="s">
        <v>68</v>
      </c>
      <c r="J460" s="495"/>
      <c r="K460" s="498"/>
      <c r="L460" s="453"/>
      <c r="M460" s="941"/>
      <c r="N460" s="446"/>
      <c r="O460" s="447"/>
      <c r="P460" s="101" t="s">
        <v>233</v>
      </c>
      <c r="Q460" s="267" t="s">
        <v>80</v>
      </c>
      <c r="R460" s="101">
        <f>+IFERROR(VLOOKUP(Q460,[21]DATOS!$E$2:$F$17,2,FALSE),"")</f>
        <v>15</v>
      </c>
      <c r="S460" s="546"/>
      <c r="T460" s="546"/>
      <c r="U460" s="546"/>
      <c r="V460" s="546"/>
      <c r="W460" s="546"/>
      <c r="X460" s="474"/>
      <c r="Y460" s="462"/>
      <c r="Z460" s="474"/>
      <c r="AA460" s="462"/>
      <c r="AB460" s="643"/>
      <c r="AC460" s="488"/>
      <c r="AD460" s="488"/>
      <c r="AE460" s="712"/>
      <c r="AF460" s="453"/>
      <c r="AG460" s="453"/>
      <c r="AH460" s="453"/>
      <c r="AI460" s="821"/>
      <c r="AJ460" s="985"/>
      <c r="AK460" s="1009"/>
      <c r="AL460" s="1009"/>
      <c r="AM460" s="1010"/>
      <c r="AN460" s="991"/>
    </row>
    <row r="461" spans="1:40" ht="17" thickBot="1">
      <c r="A461" s="316"/>
      <c r="B461" s="965"/>
      <c r="C461" s="462"/>
      <c r="D461" s="451"/>
      <c r="E461" s="834"/>
      <c r="F461" s="451"/>
      <c r="G461" s="834"/>
      <c r="H461" s="79" t="s">
        <v>232</v>
      </c>
      <c r="I461" s="273" t="s">
        <v>68</v>
      </c>
      <c r="J461" s="495"/>
      <c r="K461" s="498"/>
      <c r="L461" s="453"/>
      <c r="M461" s="941"/>
      <c r="N461" s="446"/>
      <c r="O461" s="447"/>
      <c r="P461" s="101" t="s">
        <v>231</v>
      </c>
      <c r="Q461" s="267" t="s">
        <v>82</v>
      </c>
      <c r="R461" s="101">
        <f>+IFERROR(VLOOKUP(Q461,[21]DATOS!$E$2:$F$17,2,FALSE),"")</f>
        <v>15</v>
      </c>
      <c r="S461" s="546"/>
      <c r="T461" s="546"/>
      <c r="U461" s="546"/>
      <c r="V461" s="546"/>
      <c r="W461" s="546"/>
      <c r="X461" s="474"/>
      <c r="Y461" s="462"/>
      <c r="Z461" s="474"/>
      <c r="AA461" s="462"/>
      <c r="AB461" s="643"/>
      <c r="AC461" s="488"/>
      <c r="AD461" s="488"/>
      <c r="AE461" s="712"/>
      <c r="AF461" s="453"/>
      <c r="AG461" s="453"/>
      <c r="AH461" s="453"/>
      <c r="AI461" s="821"/>
      <c r="AJ461" s="985"/>
      <c r="AK461" s="1009"/>
      <c r="AL461" s="1009"/>
      <c r="AM461" s="1010"/>
      <c r="AN461" s="991"/>
    </row>
    <row r="462" spans="1:40" ht="16" thickBot="1">
      <c r="A462" s="316"/>
      <c r="B462" s="965"/>
      <c r="C462" s="462"/>
      <c r="D462" s="451"/>
      <c r="E462" s="834"/>
      <c r="F462" s="451"/>
      <c r="G462" s="834"/>
      <c r="H462" s="466" t="s">
        <v>230</v>
      </c>
      <c r="I462" s="945" t="s">
        <v>68</v>
      </c>
      <c r="J462" s="495"/>
      <c r="K462" s="498"/>
      <c r="L462" s="453"/>
      <c r="M462" s="941"/>
      <c r="N462" s="446"/>
      <c r="O462" s="447"/>
      <c r="P462" s="101" t="s">
        <v>229</v>
      </c>
      <c r="Q462" s="267" t="s">
        <v>85</v>
      </c>
      <c r="R462" s="101">
        <f>+IFERROR(VLOOKUP(Q462,[21]DATOS!$E$2:$F$17,2,FALSE),"")</f>
        <v>15</v>
      </c>
      <c r="S462" s="546"/>
      <c r="T462" s="546"/>
      <c r="U462" s="546"/>
      <c r="V462" s="546"/>
      <c r="W462" s="546"/>
      <c r="X462" s="474"/>
      <c r="Y462" s="462"/>
      <c r="Z462" s="474"/>
      <c r="AA462" s="462"/>
      <c r="AB462" s="643"/>
      <c r="AC462" s="488"/>
      <c r="AD462" s="488"/>
      <c r="AE462" s="712"/>
      <c r="AF462" s="453"/>
      <c r="AG462" s="453"/>
      <c r="AH462" s="453"/>
      <c r="AI462" s="821"/>
      <c r="AJ462" s="985"/>
      <c r="AK462" s="1009"/>
      <c r="AL462" s="1009"/>
      <c r="AM462" s="1010"/>
      <c r="AN462" s="991"/>
    </row>
    <row r="463" spans="1:40" ht="16" thickBot="1">
      <c r="A463" s="316"/>
      <c r="B463" s="965"/>
      <c r="C463" s="462"/>
      <c r="D463" s="451"/>
      <c r="E463" s="834"/>
      <c r="F463" s="451"/>
      <c r="G463" s="834"/>
      <c r="H463" s="466"/>
      <c r="I463" s="823"/>
      <c r="J463" s="495"/>
      <c r="K463" s="498"/>
      <c r="L463" s="453"/>
      <c r="M463" s="941"/>
      <c r="N463" s="446"/>
      <c r="O463" s="447"/>
      <c r="P463" s="101" t="s">
        <v>228</v>
      </c>
      <c r="Q463" s="267" t="s">
        <v>98</v>
      </c>
      <c r="R463" s="101">
        <f>+IFERROR(VLOOKUP(Q463,[21]DATOS!$E$2:$F$17,2,FALSE),"")</f>
        <v>15</v>
      </c>
      <c r="S463" s="546"/>
      <c r="T463" s="546"/>
      <c r="U463" s="546"/>
      <c r="V463" s="546"/>
      <c r="W463" s="546"/>
      <c r="X463" s="474"/>
      <c r="Y463" s="462"/>
      <c r="Z463" s="474"/>
      <c r="AA463" s="462"/>
      <c r="AB463" s="643"/>
      <c r="AC463" s="488"/>
      <c r="AD463" s="488"/>
      <c r="AE463" s="712"/>
      <c r="AF463" s="453"/>
      <c r="AG463" s="453"/>
      <c r="AH463" s="453"/>
      <c r="AI463" s="821"/>
      <c r="AJ463" s="985"/>
      <c r="AK463" s="1009"/>
      <c r="AL463" s="1009"/>
      <c r="AM463" s="1010"/>
      <c r="AN463" s="991"/>
    </row>
    <row r="464" spans="1:40">
      <c r="A464" s="316"/>
      <c r="B464" s="965"/>
      <c r="C464" s="462"/>
      <c r="D464" s="451"/>
      <c r="E464" s="834"/>
      <c r="F464" s="451"/>
      <c r="G464" s="834"/>
      <c r="H464" s="600" t="s">
        <v>227</v>
      </c>
      <c r="I464" s="945" t="s">
        <v>68</v>
      </c>
      <c r="J464" s="495"/>
      <c r="K464" s="498"/>
      <c r="L464" s="453"/>
      <c r="M464" s="941"/>
      <c r="N464" s="446"/>
      <c r="O464" s="447"/>
      <c r="P464" s="101" t="s">
        <v>226</v>
      </c>
      <c r="Q464" s="101" t="s">
        <v>87</v>
      </c>
      <c r="R464" s="101">
        <f>+IFERROR(VLOOKUP(Q464,[21]DATOS!$E$2:$F$17,2,FALSE),"")</f>
        <v>10</v>
      </c>
      <c r="S464" s="546"/>
      <c r="T464" s="546"/>
      <c r="U464" s="546"/>
      <c r="V464" s="546"/>
      <c r="W464" s="546"/>
      <c r="X464" s="474"/>
      <c r="Y464" s="462"/>
      <c r="Z464" s="474"/>
      <c r="AA464" s="462"/>
      <c r="AB464" s="643"/>
      <c r="AC464" s="488"/>
      <c r="AD464" s="488"/>
      <c r="AE464" s="712"/>
      <c r="AF464" s="453"/>
      <c r="AG464" s="453"/>
      <c r="AH464" s="453"/>
      <c r="AI464" s="821"/>
      <c r="AJ464" s="985"/>
      <c r="AK464" s="1009"/>
      <c r="AL464" s="1009"/>
      <c r="AM464" s="1010"/>
      <c r="AN464" s="991"/>
    </row>
    <row r="465" spans="1:40" ht="15" customHeight="1" thickBot="1">
      <c r="A465" s="316"/>
      <c r="B465" s="965"/>
      <c r="C465" s="462"/>
      <c r="D465" s="451"/>
      <c r="E465" s="834"/>
      <c r="F465" s="451"/>
      <c r="G465" s="834"/>
      <c r="H465" s="601"/>
      <c r="I465" s="823"/>
      <c r="J465" s="495"/>
      <c r="K465" s="498"/>
      <c r="L465" s="453"/>
      <c r="M465" s="941"/>
      <c r="N465" s="834"/>
      <c r="O465" s="447"/>
      <c r="P465" s="448"/>
      <c r="Q465" s="448"/>
      <c r="R465" s="448"/>
      <c r="S465" s="546"/>
      <c r="T465" s="546"/>
      <c r="U465" s="546"/>
      <c r="V465" s="546"/>
      <c r="W465" s="546"/>
      <c r="X465" s="474"/>
      <c r="Y465" s="462"/>
      <c r="Z465" s="474"/>
      <c r="AA465" s="462"/>
      <c r="AB465" s="643"/>
      <c r="AC465" s="488"/>
      <c r="AD465" s="488"/>
      <c r="AE465" s="712"/>
      <c r="AF465" s="453"/>
      <c r="AG465" s="453"/>
      <c r="AH465" s="453"/>
      <c r="AI465" s="480"/>
      <c r="AJ465" s="982" t="s">
        <v>783</v>
      </c>
      <c r="AK465" s="999" t="s">
        <v>297</v>
      </c>
      <c r="AL465" s="999" t="s">
        <v>296</v>
      </c>
      <c r="AM465" s="999"/>
      <c r="AN465" s="991"/>
    </row>
    <row r="466" spans="1:40">
      <c r="A466" s="316"/>
      <c r="B466" s="965"/>
      <c r="C466" s="462"/>
      <c r="D466" s="451"/>
      <c r="E466" s="834"/>
      <c r="F466" s="451"/>
      <c r="G466" s="834"/>
      <c r="H466" s="466" t="s">
        <v>225</v>
      </c>
      <c r="I466" s="945" t="s">
        <v>68</v>
      </c>
      <c r="J466" s="495"/>
      <c r="K466" s="498"/>
      <c r="L466" s="453"/>
      <c r="M466" s="941"/>
      <c r="N466" s="834"/>
      <c r="O466" s="447"/>
      <c r="P466" s="448"/>
      <c r="Q466" s="448"/>
      <c r="R466" s="448"/>
      <c r="S466" s="546"/>
      <c r="T466" s="546"/>
      <c r="U466" s="546"/>
      <c r="V466" s="546"/>
      <c r="W466" s="546"/>
      <c r="X466" s="474"/>
      <c r="Y466" s="462"/>
      <c r="Z466" s="474"/>
      <c r="AA466" s="462"/>
      <c r="AB466" s="643"/>
      <c r="AC466" s="488"/>
      <c r="AD466" s="488"/>
      <c r="AE466" s="712"/>
      <c r="AF466" s="453"/>
      <c r="AG466" s="453"/>
      <c r="AH466" s="453"/>
      <c r="AI466" s="480"/>
      <c r="AJ466" s="983"/>
      <c r="AK466" s="1000"/>
      <c r="AL466" s="1000"/>
      <c r="AM466" s="1000"/>
      <c r="AN466" s="991"/>
    </row>
    <row r="467" spans="1:40" ht="16" thickBot="1">
      <c r="A467" s="316"/>
      <c r="B467" s="965"/>
      <c r="C467" s="462"/>
      <c r="D467" s="451"/>
      <c r="E467" s="834"/>
      <c r="F467" s="451"/>
      <c r="G467" s="834"/>
      <c r="H467" s="466"/>
      <c r="I467" s="823"/>
      <c r="J467" s="495"/>
      <c r="K467" s="498"/>
      <c r="L467" s="453"/>
      <c r="M467" s="941"/>
      <c r="N467" s="834"/>
      <c r="O467" s="447"/>
      <c r="P467" s="448"/>
      <c r="Q467" s="448"/>
      <c r="R467" s="448"/>
      <c r="S467" s="546"/>
      <c r="T467" s="546"/>
      <c r="U467" s="546"/>
      <c r="V467" s="546"/>
      <c r="W467" s="546"/>
      <c r="X467" s="474"/>
      <c r="Y467" s="462"/>
      <c r="Z467" s="474"/>
      <c r="AA467" s="462"/>
      <c r="AB467" s="643"/>
      <c r="AC467" s="488"/>
      <c r="AD467" s="488"/>
      <c r="AE467" s="712"/>
      <c r="AF467" s="453"/>
      <c r="AG467" s="453"/>
      <c r="AH467" s="453"/>
      <c r="AI467" s="480"/>
      <c r="AJ467" s="983"/>
      <c r="AK467" s="1000"/>
      <c r="AL467" s="1000"/>
      <c r="AM467" s="1000"/>
      <c r="AN467" s="991"/>
    </row>
    <row r="468" spans="1:40">
      <c r="A468" s="316"/>
      <c r="B468" s="965"/>
      <c r="C468" s="462"/>
      <c r="D468" s="451"/>
      <c r="E468" s="834"/>
      <c r="F468" s="451"/>
      <c r="G468" s="834"/>
      <c r="H468" s="466" t="s">
        <v>224</v>
      </c>
      <c r="I468" s="945" t="s">
        <v>586</v>
      </c>
      <c r="J468" s="495"/>
      <c r="K468" s="498"/>
      <c r="L468" s="453"/>
      <c r="M468" s="941"/>
      <c r="N468" s="834"/>
      <c r="O468" s="447"/>
      <c r="P468" s="448"/>
      <c r="Q468" s="448"/>
      <c r="R468" s="448"/>
      <c r="S468" s="546"/>
      <c r="T468" s="546"/>
      <c r="U468" s="546"/>
      <c r="V468" s="546"/>
      <c r="W468" s="546"/>
      <c r="X468" s="474"/>
      <c r="Y468" s="462"/>
      <c r="Z468" s="474"/>
      <c r="AA468" s="462"/>
      <c r="AB468" s="643"/>
      <c r="AC468" s="488"/>
      <c r="AD468" s="488"/>
      <c r="AE468" s="712"/>
      <c r="AF468" s="453"/>
      <c r="AG468" s="453"/>
      <c r="AH468" s="453"/>
      <c r="AI468" s="480"/>
      <c r="AJ468" s="983"/>
      <c r="AK468" s="1000"/>
      <c r="AL468" s="1000"/>
      <c r="AM468" s="1000"/>
      <c r="AN468" s="991"/>
    </row>
    <row r="469" spans="1:40" ht="16" thickBot="1">
      <c r="A469" s="316"/>
      <c r="B469" s="965"/>
      <c r="C469" s="462"/>
      <c r="D469" s="451"/>
      <c r="E469" s="834"/>
      <c r="F469" s="451"/>
      <c r="G469" s="834"/>
      <c r="H469" s="466"/>
      <c r="I469" s="823"/>
      <c r="J469" s="495"/>
      <c r="K469" s="498"/>
      <c r="L469" s="453"/>
      <c r="M469" s="941"/>
      <c r="N469" s="834"/>
      <c r="O469" s="447"/>
      <c r="P469" s="448"/>
      <c r="Q469" s="448"/>
      <c r="R469" s="448"/>
      <c r="S469" s="546"/>
      <c r="T469" s="546"/>
      <c r="U469" s="546"/>
      <c r="V469" s="546"/>
      <c r="W469" s="546"/>
      <c r="X469" s="474"/>
      <c r="Y469" s="462"/>
      <c r="Z469" s="474"/>
      <c r="AA469" s="462"/>
      <c r="AB469" s="643"/>
      <c r="AC469" s="488"/>
      <c r="AD469" s="488"/>
      <c r="AE469" s="712"/>
      <c r="AF469" s="453"/>
      <c r="AG469" s="453"/>
      <c r="AH469" s="453"/>
      <c r="AI469" s="480"/>
      <c r="AJ469" s="983"/>
      <c r="AK469" s="1000"/>
      <c r="AL469" s="1000"/>
      <c r="AM469" s="1000"/>
      <c r="AN469" s="991"/>
    </row>
    <row r="470" spans="1:40">
      <c r="A470" s="316"/>
      <c r="B470" s="965"/>
      <c r="C470" s="462"/>
      <c r="D470" s="451"/>
      <c r="E470" s="834"/>
      <c r="F470" s="451"/>
      <c r="G470" s="834"/>
      <c r="H470" s="466" t="s">
        <v>223</v>
      </c>
      <c r="I470" s="945" t="s">
        <v>586</v>
      </c>
      <c r="J470" s="495"/>
      <c r="K470" s="498"/>
      <c r="L470" s="453"/>
      <c r="M470" s="941"/>
      <c r="N470" s="834"/>
      <c r="O470" s="447"/>
      <c r="P470" s="448"/>
      <c r="Q470" s="448"/>
      <c r="R470" s="448"/>
      <c r="S470" s="546"/>
      <c r="T470" s="546"/>
      <c r="U470" s="546"/>
      <c r="V470" s="546"/>
      <c r="W470" s="546"/>
      <c r="X470" s="474"/>
      <c r="Y470" s="462"/>
      <c r="Z470" s="474"/>
      <c r="AA470" s="462"/>
      <c r="AB470" s="643"/>
      <c r="AC470" s="488"/>
      <c r="AD470" s="488"/>
      <c r="AE470" s="712"/>
      <c r="AF470" s="453"/>
      <c r="AG470" s="453"/>
      <c r="AH470" s="453"/>
      <c r="AI470" s="480"/>
      <c r="AJ470" s="983"/>
      <c r="AK470" s="1000"/>
      <c r="AL470" s="1000"/>
      <c r="AM470" s="1000"/>
      <c r="AN470" s="991"/>
    </row>
    <row r="471" spans="1:40" ht="16" thickBot="1">
      <c r="A471" s="316"/>
      <c r="B471" s="965"/>
      <c r="C471" s="462"/>
      <c r="D471" s="451"/>
      <c r="E471" s="834"/>
      <c r="F471" s="451"/>
      <c r="G471" s="834"/>
      <c r="H471" s="466"/>
      <c r="I471" s="823"/>
      <c r="J471" s="495"/>
      <c r="K471" s="498"/>
      <c r="L471" s="453"/>
      <c r="M471" s="941"/>
      <c r="N471" s="834"/>
      <c r="O471" s="447"/>
      <c r="P471" s="448"/>
      <c r="Q471" s="448"/>
      <c r="R471" s="448"/>
      <c r="S471" s="546"/>
      <c r="T471" s="546"/>
      <c r="U471" s="546"/>
      <c r="V471" s="546"/>
      <c r="W471" s="546"/>
      <c r="X471" s="474"/>
      <c r="Y471" s="462"/>
      <c r="Z471" s="474"/>
      <c r="AA471" s="462"/>
      <c r="AB471" s="643"/>
      <c r="AC471" s="488"/>
      <c r="AD471" s="488"/>
      <c r="AE471" s="712"/>
      <c r="AF471" s="453"/>
      <c r="AG471" s="453"/>
      <c r="AH471" s="453"/>
      <c r="AI471" s="480"/>
      <c r="AJ471" s="983"/>
      <c r="AK471" s="1000"/>
      <c r="AL471" s="1000"/>
      <c r="AM471" s="1000"/>
      <c r="AN471" s="991"/>
    </row>
    <row r="472" spans="1:40">
      <c r="A472" s="316"/>
      <c r="B472" s="965"/>
      <c r="C472" s="462"/>
      <c r="D472" s="451"/>
      <c r="E472" s="834"/>
      <c r="F472" s="451"/>
      <c r="G472" s="834"/>
      <c r="H472" s="600" t="s">
        <v>222</v>
      </c>
      <c r="I472" s="945" t="s">
        <v>586</v>
      </c>
      <c r="J472" s="495"/>
      <c r="K472" s="498"/>
      <c r="L472" s="453"/>
      <c r="M472" s="941"/>
      <c r="N472" s="834"/>
      <c r="O472" s="447"/>
      <c r="P472" s="448"/>
      <c r="Q472" s="448"/>
      <c r="R472" s="448"/>
      <c r="S472" s="546"/>
      <c r="T472" s="546"/>
      <c r="U472" s="546"/>
      <c r="V472" s="546"/>
      <c r="W472" s="546"/>
      <c r="X472" s="474"/>
      <c r="Y472" s="462"/>
      <c r="Z472" s="474"/>
      <c r="AA472" s="462"/>
      <c r="AB472" s="643"/>
      <c r="AC472" s="488"/>
      <c r="AD472" s="488"/>
      <c r="AE472" s="712"/>
      <c r="AF472" s="453"/>
      <c r="AG472" s="453"/>
      <c r="AH472" s="453"/>
      <c r="AI472" s="480"/>
      <c r="AJ472" s="983"/>
      <c r="AK472" s="1000"/>
      <c r="AL472" s="1000"/>
      <c r="AM472" s="1000"/>
      <c r="AN472" s="991"/>
    </row>
    <row r="473" spans="1:40" ht="16" thickBot="1">
      <c r="A473" s="316"/>
      <c r="B473" s="965"/>
      <c r="C473" s="462"/>
      <c r="D473" s="451"/>
      <c r="E473" s="834"/>
      <c r="F473" s="451"/>
      <c r="G473" s="834"/>
      <c r="H473" s="601"/>
      <c r="I473" s="823"/>
      <c r="J473" s="495"/>
      <c r="K473" s="498"/>
      <c r="L473" s="453"/>
      <c r="M473" s="941"/>
      <c r="N473" s="834"/>
      <c r="O473" s="447"/>
      <c r="P473" s="448"/>
      <c r="Q473" s="448"/>
      <c r="R473" s="448"/>
      <c r="S473" s="546"/>
      <c r="T473" s="546"/>
      <c r="U473" s="546"/>
      <c r="V473" s="546"/>
      <c r="W473" s="546"/>
      <c r="X473" s="474"/>
      <c r="Y473" s="462"/>
      <c r="Z473" s="474"/>
      <c r="AA473" s="462"/>
      <c r="AB473" s="643"/>
      <c r="AC473" s="488"/>
      <c r="AD473" s="488"/>
      <c r="AE473" s="712"/>
      <c r="AF473" s="453"/>
      <c r="AG473" s="453"/>
      <c r="AH473" s="453"/>
      <c r="AI473" s="480"/>
      <c r="AJ473" s="983"/>
      <c r="AK473" s="1000"/>
      <c r="AL473" s="1000"/>
      <c r="AM473" s="1000"/>
      <c r="AN473" s="991"/>
    </row>
    <row r="474" spans="1:40">
      <c r="A474" s="316"/>
      <c r="B474" s="965"/>
      <c r="C474" s="462"/>
      <c r="D474" s="451"/>
      <c r="E474" s="834"/>
      <c r="F474" s="451"/>
      <c r="G474" s="834"/>
      <c r="H474" s="622" t="s">
        <v>221</v>
      </c>
      <c r="I474" s="946" t="s">
        <v>586</v>
      </c>
      <c r="J474" s="495"/>
      <c r="K474" s="498"/>
      <c r="L474" s="453"/>
      <c r="M474" s="941"/>
      <c r="N474" s="834"/>
      <c r="O474" s="447"/>
      <c r="P474" s="448"/>
      <c r="Q474" s="448"/>
      <c r="R474" s="448"/>
      <c r="S474" s="546"/>
      <c r="T474" s="546"/>
      <c r="U474" s="546"/>
      <c r="V474" s="546"/>
      <c r="W474" s="546"/>
      <c r="X474" s="474"/>
      <c r="Y474" s="462"/>
      <c r="Z474" s="474"/>
      <c r="AA474" s="462"/>
      <c r="AB474" s="643"/>
      <c r="AC474" s="488"/>
      <c r="AD474" s="488"/>
      <c r="AE474" s="712"/>
      <c r="AF474" s="453"/>
      <c r="AG474" s="453"/>
      <c r="AH474" s="453"/>
      <c r="AI474" s="480"/>
      <c r="AJ474" s="983"/>
      <c r="AK474" s="1000"/>
      <c r="AL474" s="1000"/>
      <c r="AM474" s="1000"/>
      <c r="AN474" s="991"/>
    </row>
    <row r="475" spans="1:40" ht="16" thickBot="1">
      <c r="A475" s="317"/>
      <c r="B475" s="966"/>
      <c r="C475" s="823"/>
      <c r="D475" s="989"/>
      <c r="E475" s="944"/>
      <c r="F475" s="989"/>
      <c r="G475" s="944"/>
      <c r="H475" s="623"/>
      <c r="I475" s="947"/>
      <c r="J475" s="603"/>
      <c r="K475" s="605"/>
      <c r="L475" s="453"/>
      <c r="M475" s="990"/>
      <c r="N475" s="944"/>
      <c r="O475" s="447"/>
      <c r="P475" s="448"/>
      <c r="Q475" s="448"/>
      <c r="R475" s="448"/>
      <c r="S475" s="589"/>
      <c r="T475" s="589"/>
      <c r="U475" s="589"/>
      <c r="V475" s="589"/>
      <c r="W475" s="589"/>
      <c r="X475" s="981"/>
      <c r="Y475" s="823"/>
      <c r="Z475" s="981"/>
      <c r="AA475" s="823"/>
      <c r="AB475" s="644"/>
      <c r="AC475" s="488"/>
      <c r="AD475" s="488"/>
      <c r="AE475" s="713"/>
      <c r="AF475" s="500"/>
      <c r="AG475" s="500"/>
      <c r="AH475" s="453"/>
      <c r="AI475" s="979"/>
      <c r="AJ475" s="984"/>
      <c r="AK475" s="1001"/>
      <c r="AL475" s="1001"/>
      <c r="AM475" s="1001"/>
      <c r="AN475" s="992"/>
    </row>
    <row r="476" spans="1:40" ht="15" customHeight="1" thickBot="1">
      <c r="A476" s="766">
        <v>17</v>
      </c>
      <c r="B476" s="964" t="s">
        <v>574</v>
      </c>
      <c r="C476" s="462" t="s">
        <v>283</v>
      </c>
      <c r="D476" s="967" t="s">
        <v>32</v>
      </c>
      <c r="E476" s="462" t="s">
        <v>282</v>
      </c>
      <c r="F476" s="481" t="s">
        <v>281</v>
      </c>
      <c r="G476" s="943" t="s">
        <v>100</v>
      </c>
      <c r="H476" s="117" t="s">
        <v>252</v>
      </c>
      <c r="I476" s="273" t="s">
        <v>68</v>
      </c>
      <c r="J476" s="602">
        <v>9</v>
      </c>
      <c r="K476" s="498" t="str">
        <f>+IF(AND(J476&lt;6,J476&gt;0),"Moderado",IF(AND(J476&lt;12,J476&gt;5),"Mayor",IF(AND(J476&lt;20,J476&gt;11),"Catastrófico","Responda las Preguntas de Impacto")))</f>
        <v>Mayor</v>
      </c>
      <c r="L476" s="452"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Alto</v>
      </c>
      <c r="M476" s="940"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Evitar el Riesgo, Reducir el Riesgo, Compartir el Riesgo</v>
      </c>
      <c r="N476" s="835" t="s">
        <v>782</v>
      </c>
      <c r="O476" s="463" t="s">
        <v>75</v>
      </c>
      <c r="P476" s="269" t="s">
        <v>237</v>
      </c>
      <c r="Q476" s="267" t="s">
        <v>76</v>
      </c>
      <c r="R476" s="269">
        <f>+IFERROR(VLOOKUP(Q476,[21]DATOS!$E$2:$F$17,2,FALSE),"")</f>
        <v>15</v>
      </c>
      <c r="S476" s="547">
        <f>SUM(R476:R483)</f>
        <v>100</v>
      </c>
      <c r="T476" s="547" t="str">
        <f>+IF(AND(S476&lt;=100,S476&gt;=96),"Fuerte",IF(AND(S476&lt;=95,S476&gt;=86),"Moderado",IF(AND(S476&lt;=85,J476&gt;=0),"Débil"," ")))</f>
        <v>Fuerte</v>
      </c>
      <c r="U476" s="547" t="s">
        <v>90</v>
      </c>
      <c r="V476" s="547"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547">
        <f>IF(V476="Fuerte",100,IF(V476="Moderado",50,IF(V476="Débil",0)))</f>
        <v>100</v>
      </c>
      <c r="X476" s="474">
        <f>AVERAGE(W476:W501)</f>
        <v>100</v>
      </c>
      <c r="Y476" s="462" t="s">
        <v>279</v>
      </c>
      <c r="Z476" s="474" t="s">
        <v>598</v>
      </c>
      <c r="AA476" s="969" t="s">
        <v>278</v>
      </c>
      <c r="AB476" s="643" t="str">
        <f>+IF(X476=100,"Fuerte",IF(AND(X476&lt;=99,X476&gt;=50),"Moderado",IF(X476&lt;50,"Débil"," ")))</f>
        <v>Fuerte</v>
      </c>
      <c r="AC476" s="488" t="s">
        <v>95</v>
      </c>
      <c r="AD476" s="488" t="s">
        <v>95</v>
      </c>
      <c r="AE476" s="772"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53"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53" t="str">
        <f>K476</f>
        <v>Mayor</v>
      </c>
      <c r="AH476" s="452"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Alto</v>
      </c>
      <c r="AI476" s="948"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Evitar el Riesgo, Reducir el Riesgo, Compartir el Riesgo</v>
      </c>
      <c r="AJ476" s="980" t="s">
        <v>277</v>
      </c>
      <c r="AK476" s="949">
        <v>43831</v>
      </c>
      <c r="AL476" s="949">
        <v>44196</v>
      </c>
      <c r="AM476" s="953" t="s">
        <v>276</v>
      </c>
      <c r="AN476" s="978" t="s">
        <v>781</v>
      </c>
    </row>
    <row r="477" spans="1:40" ht="17" thickBot="1">
      <c r="A477" s="316"/>
      <c r="B477" s="965"/>
      <c r="C477" s="462"/>
      <c r="D477" s="451"/>
      <c r="E477" s="462"/>
      <c r="F477" s="451"/>
      <c r="G477" s="834"/>
      <c r="H477" s="79" t="s">
        <v>245</v>
      </c>
      <c r="I477" s="273" t="s">
        <v>586</v>
      </c>
      <c r="J477" s="495"/>
      <c r="K477" s="498"/>
      <c r="L477" s="453"/>
      <c r="M477" s="941"/>
      <c r="N477" s="446"/>
      <c r="O477" s="447"/>
      <c r="P477" s="101" t="s">
        <v>235</v>
      </c>
      <c r="Q477" s="267" t="s">
        <v>78</v>
      </c>
      <c r="R477" s="101">
        <f>+IFERROR(VLOOKUP(Q477,[21]DATOS!$E$2:$F$17,2,FALSE),"")</f>
        <v>15</v>
      </c>
      <c r="S477" s="310"/>
      <c r="T477" s="310"/>
      <c r="U477" s="310"/>
      <c r="V477" s="310"/>
      <c r="W477" s="310"/>
      <c r="X477" s="474"/>
      <c r="Y477" s="462"/>
      <c r="Z477" s="474"/>
      <c r="AA477" s="969"/>
      <c r="AB477" s="643"/>
      <c r="AC477" s="488"/>
      <c r="AD477" s="488"/>
      <c r="AE477" s="712"/>
      <c r="AF477" s="453"/>
      <c r="AG477" s="453"/>
      <c r="AH477" s="453"/>
      <c r="AI477" s="821"/>
      <c r="AJ477" s="456"/>
      <c r="AK477" s="950"/>
      <c r="AL477" s="950"/>
      <c r="AM477" s="878"/>
      <c r="AN477" s="480"/>
    </row>
    <row r="478" spans="1:40" ht="17" thickBot="1">
      <c r="A478" s="316"/>
      <c r="B478" s="965"/>
      <c r="C478" s="462"/>
      <c r="D478" s="451"/>
      <c r="E478" s="462"/>
      <c r="F478" s="451"/>
      <c r="G478" s="834"/>
      <c r="H478" s="79" t="s">
        <v>244</v>
      </c>
      <c r="I478" s="273" t="s">
        <v>68</v>
      </c>
      <c r="J478" s="495"/>
      <c r="K478" s="498"/>
      <c r="L478" s="453"/>
      <c r="M478" s="941"/>
      <c r="N478" s="446"/>
      <c r="O478" s="447"/>
      <c r="P478" s="101" t="s">
        <v>233</v>
      </c>
      <c r="Q478" s="267" t="s">
        <v>80</v>
      </c>
      <c r="R478" s="101">
        <f>+IFERROR(VLOOKUP(Q478,[21]DATOS!$E$2:$F$17,2,FALSE),"")</f>
        <v>15</v>
      </c>
      <c r="S478" s="310"/>
      <c r="T478" s="310"/>
      <c r="U478" s="310"/>
      <c r="V478" s="310"/>
      <c r="W478" s="310"/>
      <c r="X478" s="474"/>
      <c r="Y478" s="462"/>
      <c r="Z478" s="474"/>
      <c r="AA478" s="969"/>
      <c r="AB478" s="643"/>
      <c r="AC478" s="488"/>
      <c r="AD478" s="488"/>
      <c r="AE478" s="712"/>
      <c r="AF478" s="453"/>
      <c r="AG478" s="453"/>
      <c r="AH478" s="453"/>
      <c r="AI478" s="821"/>
      <c r="AJ478" s="456"/>
      <c r="AK478" s="950"/>
      <c r="AL478" s="950"/>
      <c r="AM478" s="878"/>
      <c r="AN478" s="480"/>
    </row>
    <row r="479" spans="1:40" ht="17" thickBot="1">
      <c r="A479" s="316"/>
      <c r="B479" s="965"/>
      <c r="C479" s="462"/>
      <c r="D479" s="451"/>
      <c r="E479" s="462"/>
      <c r="F479" s="451"/>
      <c r="G479" s="834"/>
      <c r="H479" s="79" t="s">
        <v>243</v>
      </c>
      <c r="I479" s="273" t="s">
        <v>586</v>
      </c>
      <c r="J479" s="495"/>
      <c r="K479" s="498"/>
      <c r="L479" s="453"/>
      <c r="M479" s="941"/>
      <c r="N479" s="446"/>
      <c r="O479" s="447"/>
      <c r="P479" s="101" t="s">
        <v>231</v>
      </c>
      <c r="Q479" s="267" t="s">
        <v>82</v>
      </c>
      <c r="R479" s="101">
        <f>+IFERROR(VLOOKUP(Q479,[21]DATOS!$E$2:$F$17,2,FALSE),"")</f>
        <v>15</v>
      </c>
      <c r="S479" s="310"/>
      <c r="T479" s="310"/>
      <c r="U479" s="310"/>
      <c r="V479" s="310"/>
      <c r="W479" s="310"/>
      <c r="X479" s="474"/>
      <c r="Y479" s="462"/>
      <c r="Z479" s="474"/>
      <c r="AA479" s="969"/>
      <c r="AB479" s="643"/>
      <c r="AC479" s="488"/>
      <c r="AD479" s="488"/>
      <c r="AE479" s="712"/>
      <c r="AF479" s="453"/>
      <c r="AG479" s="453"/>
      <c r="AH479" s="453"/>
      <c r="AI479" s="821"/>
      <c r="AJ479" s="456"/>
      <c r="AK479" s="950"/>
      <c r="AL479" s="950"/>
      <c r="AM479" s="878"/>
      <c r="AN479" s="480"/>
    </row>
    <row r="480" spans="1:40" ht="17" thickBot="1">
      <c r="A480" s="316"/>
      <c r="B480" s="965"/>
      <c r="C480" s="462"/>
      <c r="D480" s="451"/>
      <c r="E480" s="462"/>
      <c r="F480" s="451"/>
      <c r="G480" s="834"/>
      <c r="H480" s="79" t="s">
        <v>242</v>
      </c>
      <c r="I480" s="273" t="s">
        <v>68</v>
      </c>
      <c r="J480" s="495"/>
      <c r="K480" s="498"/>
      <c r="L480" s="453"/>
      <c r="M480" s="941"/>
      <c r="N480" s="446"/>
      <c r="O480" s="447"/>
      <c r="P480" s="101" t="s">
        <v>229</v>
      </c>
      <c r="Q480" s="267" t="s">
        <v>85</v>
      </c>
      <c r="R480" s="101">
        <f>+IFERROR(VLOOKUP(Q480,[21]DATOS!$E$2:$F$17,2,FALSE),"")</f>
        <v>15</v>
      </c>
      <c r="S480" s="310"/>
      <c r="T480" s="310"/>
      <c r="U480" s="310"/>
      <c r="V480" s="310"/>
      <c r="W480" s="310"/>
      <c r="X480" s="474"/>
      <c r="Y480" s="462"/>
      <c r="Z480" s="474"/>
      <c r="AA480" s="969"/>
      <c r="AB480" s="643"/>
      <c r="AC480" s="488"/>
      <c r="AD480" s="488"/>
      <c r="AE480" s="712"/>
      <c r="AF480" s="453"/>
      <c r="AG480" s="453"/>
      <c r="AH480" s="453"/>
      <c r="AI480" s="821"/>
      <c r="AJ480" s="456"/>
      <c r="AK480" s="950"/>
      <c r="AL480" s="950"/>
      <c r="AM480" s="878"/>
      <c r="AN480" s="480"/>
    </row>
    <row r="481" spans="1:40" ht="17" thickBot="1">
      <c r="A481" s="316"/>
      <c r="B481" s="965"/>
      <c r="C481" s="462"/>
      <c r="D481" s="451"/>
      <c r="E481" s="462"/>
      <c r="F481" s="451"/>
      <c r="G481" s="834"/>
      <c r="H481" s="79" t="s">
        <v>241</v>
      </c>
      <c r="I481" s="273" t="s">
        <v>586</v>
      </c>
      <c r="J481" s="495"/>
      <c r="K481" s="498"/>
      <c r="L481" s="453"/>
      <c r="M481" s="941"/>
      <c r="N481" s="446"/>
      <c r="O481" s="447"/>
      <c r="P481" s="270" t="s">
        <v>228</v>
      </c>
      <c r="Q481" s="267" t="s">
        <v>98</v>
      </c>
      <c r="R481" s="101">
        <f>+IFERROR(VLOOKUP(Q481,[21]DATOS!$E$2:$F$17,2,FALSE),"")</f>
        <v>15</v>
      </c>
      <c r="S481" s="310"/>
      <c r="T481" s="310"/>
      <c r="U481" s="310"/>
      <c r="V481" s="310"/>
      <c r="W481" s="310"/>
      <c r="X481" s="474"/>
      <c r="Y481" s="462"/>
      <c r="Z481" s="474"/>
      <c r="AA481" s="969"/>
      <c r="AB481" s="643"/>
      <c r="AC481" s="488"/>
      <c r="AD481" s="488"/>
      <c r="AE481" s="712"/>
      <c r="AF481" s="453"/>
      <c r="AG481" s="453"/>
      <c r="AH481" s="453"/>
      <c r="AI481" s="821"/>
      <c r="AJ481" s="456"/>
      <c r="AK481" s="950"/>
      <c r="AL481" s="950"/>
      <c r="AM481" s="878"/>
      <c r="AN481" s="480"/>
    </row>
    <row r="482" spans="1:40" ht="17" thickBot="1">
      <c r="A482" s="316"/>
      <c r="B482" s="965"/>
      <c r="C482" s="462"/>
      <c r="D482" s="451"/>
      <c r="E482" s="462"/>
      <c r="F482" s="451"/>
      <c r="G482" s="834"/>
      <c r="H482" s="79" t="s">
        <v>240</v>
      </c>
      <c r="I482" s="273" t="s">
        <v>586</v>
      </c>
      <c r="J482" s="495"/>
      <c r="K482" s="498"/>
      <c r="L482" s="453"/>
      <c r="M482" s="941"/>
      <c r="N482" s="446"/>
      <c r="O482" s="447"/>
      <c r="P482" s="101" t="s">
        <v>226</v>
      </c>
      <c r="Q482" s="101" t="s">
        <v>87</v>
      </c>
      <c r="R482" s="101">
        <f>+IFERROR(VLOOKUP(Q482,[21]DATOS!$E$2:$F$17,2,FALSE),"")</f>
        <v>10</v>
      </c>
      <c r="S482" s="310"/>
      <c r="T482" s="310"/>
      <c r="U482" s="310"/>
      <c r="V482" s="310"/>
      <c r="W482" s="310"/>
      <c r="X482" s="474"/>
      <c r="Y482" s="462"/>
      <c r="Z482" s="474"/>
      <c r="AA482" s="969"/>
      <c r="AB482" s="643"/>
      <c r="AC482" s="488"/>
      <c r="AD482" s="488"/>
      <c r="AE482" s="712"/>
      <c r="AF482" s="453"/>
      <c r="AG482" s="453"/>
      <c r="AH482" s="453"/>
      <c r="AI482" s="821"/>
      <c r="AJ482" s="456"/>
      <c r="AK482" s="950"/>
      <c r="AL482" s="950"/>
      <c r="AM482" s="878"/>
      <c r="AN482" s="480"/>
    </row>
    <row r="483" spans="1:40" ht="33" thickBot="1">
      <c r="A483" s="316"/>
      <c r="B483" s="965"/>
      <c r="C483" s="462"/>
      <c r="D483" s="451"/>
      <c r="E483" s="463"/>
      <c r="F483" s="451"/>
      <c r="G483" s="834"/>
      <c r="H483" s="79" t="s">
        <v>239</v>
      </c>
      <c r="I483" s="273" t="s">
        <v>586</v>
      </c>
      <c r="J483" s="495"/>
      <c r="K483" s="498"/>
      <c r="L483" s="453"/>
      <c r="M483" s="941"/>
      <c r="N483" s="446"/>
      <c r="O483" s="461"/>
      <c r="P483" s="268"/>
      <c r="Q483" s="270"/>
      <c r="R483" s="270"/>
      <c r="S483" s="310"/>
      <c r="T483" s="310"/>
      <c r="U483" s="310"/>
      <c r="V483" s="310"/>
      <c r="W483" s="310"/>
      <c r="X483" s="474"/>
      <c r="Y483" s="463"/>
      <c r="Z483" s="475"/>
      <c r="AA483" s="970"/>
      <c r="AB483" s="643"/>
      <c r="AC483" s="488"/>
      <c r="AD483" s="488"/>
      <c r="AE483" s="712"/>
      <c r="AF483" s="453"/>
      <c r="AG483" s="453"/>
      <c r="AH483" s="453"/>
      <c r="AI483" s="821"/>
      <c r="AJ483" s="457"/>
      <c r="AK483" s="951"/>
      <c r="AL483" s="951"/>
      <c r="AM483" s="879"/>
      <c r="AN483" s="480"/>
    </row>
    <row r="484" spans="1:40" ht="17" thickBot="1">
      <c r="A484" s="316"/>
      <c r="B484" s="965"/>
      <c r="C484" s="462"/>
      <c r="D484" s="451"/>
      <c r="E484" s="833"/>
      <c r="F484" s="451"/>
      <c r="G484" s="834"/>
      <c r="H484" s="79" t="s">
        <v>238</v>
      </c>
      <c r="I484" s="273" t="s">
        <v>586</v>
      </c>
      <c r="J484" s="495"/>
      <c r="K484" s="498"/>
      <c r="L484" s="453"/>
      <c r="M484" s="941"/>
      <c r="N484" s="833"/>
      <c r="O484" s="447"/>
      <c r="P484" s="101" t="s">
        <v>237</v>
      </c>
      <c r="Q484" s="267" t="s">
        <v>76</v>
      </c>
      <c r="R484" s="101">
        <f>+IFERROR(VLOOKUP(Q484,[21]DATOS!$E$2:$F$17,2,FALSE),"")</f>
        <v>15</v>
      </c>
      <c r="S484" s="546">
        <f>SUM(R484:R493)</f>
        <v>100</v>
      </c>
      <c r="T484" s="588" t="str">
        <f>+IF(AND(S484&lt;=100,S484&gt;=96),"Fuerte",IF(AND(S484&lt;=95,S484&gt;=86),"Moderado",IF(AND(S484&lt;=85,J484&gt;=0),"Débil"," ")))</f>
        <v>Fuerte</v>
      </c>
      <c r="U484" s="588" t="s">
        <v>90</v>
      </c>
      <c r="V484" s="588"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588"/>
      <c r="X484" s="474"/>
      <c r="Y484" s="461"/>
      <c r="Z484" s="952"/>
      <c r="AA484" s="461"/>
      <c r="AB484" s="643"/>
      <c r="AC484" s="488"/>
      <c r="AD484" s="488"/>
      <c r="AE484" s="712"/>
      <c r="AF484" s="453"/>
      <c r="AG484" s="453"/>
      <c r="AH484" s="453"/>
      <c r="AI484" s="821"/>
      <c r="AJ484" s="959"/>
      <c r="AK484" s="952"/>
      <c r="AL484" s="952"/>
      <c r="AM484" s="461"/>
      <c r="AN484" s="480"/>
    </row>
    <row r="485" spans="1:40" ht="17" thickBot="1">
      <c r="A485" s="316"/>
      <c r="B485" s="965"/>
      <c r="C485" s="462"/>
      <c r="D485" s="451"/>
      <c r="E485" s="834"/>
      <c r="F485" s="451"/>
      <c r="G485" s="834"/>
      <c r="H485" s="79" t="s">
        <v>236</v>
      </c>
      <c r="I485" s="273" t="s">
        <v>68</v>
      </c>
      <c r="J485" s="495"/>
      <c r="K485" s="498"/>
      <c r="L485" s="453"/>
      <c r="M485" s="941"/>
      <c r="N485" s="834"/>
      <c r="O485" s="447"/>
      <c r="P485" s="101" t="s">
        <v>235</v>
      </c>
      <c r="Q485" s="267" t="s">
        <v>78</v>
      </c>
      <c r="R485" s="101">
        <f>+IFERROR(VLOOKUP(Q485,[21]DATOS!$E$2:$F$17,2,FALSE),"")</f>
        <v>15</v>
      </c>
      <c r="S485" s="546"/>
      <c r="T485" s="546"/>
      <c r="U485" s="546"/>
      <c r="V485" s="546"/>
      <c r="W485" s="546"/>
      <c r="X485" s="474"/>
      <c r="Y485" s="462"/>
      <c r="Z485" s="474"/>
      <c r="AA485" s="462"/>
      <c r="AB485" s="643"/>
      <c r="AC485" s="488"/>
      <c r="AD485" s="488"/>
      <c r="AE485" s="712"/>
      <c r="AF485" s="453"/>
      <c r="AG485" s="453"/>
      <c r="AH485" s="453"/>
      <c r="AI485" s="821"/>
      <c r="AJ485" s="878"/>
      <c r="AK485" s="950"/>
      <c r="AL485" s="950"/>
      <c r="AM485" s="462"/>
      <c r="AN485" s="480"/>
    </row>
    <row r="486" spans="1:40" ht="17" thickBot="1">
      <c r="A486" s="316"/>
      <c r="B486" s="965"/>
      <c r="C486" s="462"/>
      <c r="D486" s="451"/>
      <c r="E486" s="834"/>
      <c r="F486" s="451"/>
      <c r="G486" s="834"/>
      <c r="H486" s="79" t="s">
        <v>234</v>
      </c>
      <c r="I486" s="273" t="s">
        <v>68</v>
      </c>
      <c r="J486" s="495"/>
      <c r="K486" s="498"/>
      <c r="L486" s="453"/>
      <c r="M486" s="941"/>
      <c r="N486" s="834"/>
      <c r="O486" s="447"/>
      <c r="P486" s="101" t="s">
        <v>233</v>
      </c>
      <c r="Q486" s="267" t="s">
        <v>80</v>
      </c>
      <c r="R486" s="101">
        <f>+IFERROR(VLOOKUP(Q486,[21]DATOS!$E$2:$F$17,2,FALSE),"")</f>
        <v>15</v>
      </c>
      <c r="S486" s="546"/>
      <c r="T486" s="546"/>
      <c r="U486" s="546"/>
      <c r="V486" s="546"/>
      <c r="W486" s="546"/>
      <c r="X486" s="474"/>
      <c r="Y486" s="462"/>
      <c r="Z486" s="474"/>
      <c r="AA486" s="462"/>
      <c r="AB486" s="643"/>
      <c r="AC486" s="488"/>
      <c r="AD486" s="488"/>
      <c r="AE486" s="712"/>
      <c r="AF486" s="453"/>
      <c r="AG486" s="453"/>
      <c r="AH486" s="453"/>
      <c r="AI486" s="821"/>
      <c r="AJ486" s="878"/>
      <c r="AK486" s="950"/>
      <c r="AL486" s="950"/>
      <c r="AM486" s="462"/>
      <c r="AN486" s="480"/>
    </row>
    <row r="487" spans="1:40" ht="17" thickBot="1">
      <c r="A487" s="316"/>
      <c r="B487" s="965"/>
      <c r="C487" s="462"/>
      <c r="D487" s="451"/>
      <c r="E487" s="834"/>
      <c r="F487" s="451"/>
      <c r="G487" s="834"/>
      <c r="H487" s="79" t="s">
        <v>232</v>
      </c>
      <c r="I487" s="273" t="s">
        <v>68</v>
      </c>
      <c r="J487" s="495"/>
      <c r="K487" s="498"/>
      <c r="L487" s="453"/>
      <c r="M487" s="941"/>
      <c r="N487" s="834"/>
      <c r="O487" s="447"/>
      <c r="P487" s="101" t="s">
        <v>231</v>
      </c>
      <c r="Q487" s="267" t="s">
        <v>82</v>
      </c>
      <c r="R487" s="101">
        <f>+IFERROR(VLOOKUP(Q487,[21]DATOS!$E$2:$F$17,2,FALSE),"")</f>
        <v>15</v>
      </c>
      <c r="S487" s="546"/>
      <c r="T487" s="546"/>
      <c r="U487" s="546"/>
      <c r="V487" s="546"/>
      <c r="W487" s="546"/>
      <c r="X487" s="474"/>
      <c r="Y487" s="462"/>
      <c r="Z487" s="474"/>
      <c r="AA487" s="462"/>
      <c r="AB487" s="643"/>
      <c r="AC487" s="488"/>
      <c r="AD487" s="488"/>
      <c r="AE487" s="712"/>
      <c r="AF487" s="453"/>
      <c r="AG487" s="453"/>
      <c r="AH487" s="453"/>
      <c r="AI487" s="821"/>
      <c r="AJ487" s="878"/>
      <c r="AK487" s="950"/>
      <c r="AL487" s="950"/>
      <c r="AM487" s="462"/>
      <c r="AN487" s="480"/>
    </row>
    <row r="488" spans="1:40" ht="16" thickBot="1">
      <c r="A488" s="316"/>
      <c r="B488" s="965"/>
      <c r="C488" s="462"/>
      <c r="D488" s="451"/>
      <c r="E488" s="834"/>
      <c r="F488" s="451"/>
      <c r="G488" s="834"/>
      <c r="H488" s="466" t="s">
        <v>230</v>
      </c>
      <c r="I488" s="945" t="s">
        <v>68</v>
      </c>
      <c r="J488" s="495"/>
      <c r="K488" s="498"/>
      <c r="L488" s="453"/>
      <c r="M488" s="941"/>
      <c r="N488" s="834"/>
      <c r="O488" s="447"/>
      <c r="P488" s="101" t="s">
        <v>229</v>
      </c>
      <c r="Q488" s="267" t="s">
        <v>85</v>
      </c>
      <c r="R488" s="101">
        <f>+IFERROR(VLOOKUP(Q488,[21]DATOS!$E$2:$F$17,2,FALSE),"")</f>
        <v>15</v>
      </c>
      <c r="S488" s="546"/>
      <c r="T488" s="546"/>
      <c r="U488" s="546"/>
      <c r="V488" s="546"/>
      <c r="W488" s="546"/>
      <c r="X488" s="474"/>
      <c r="Y488" s="462"/>
      <c r="Z488" s="474"/>
      <c r="AA488" s="462"/>
      <c r="AB488" s="643"/>
      <c r="AC488" s="488"/>
      <c r="AD488" s="488"/>
      <c r="AE488" s="712"/>
      <c r="AF488" s="453"/>
      <c r="AG488" s="453"/>
      <c r="AH488" s="453"/>
      <c r="AI488" s="821"/>
      <c r="AJ488" s="878"/>
      <c r="AK488" s="950"/>
      <c r="AL488" s="950"/>
      <c r="AM488" s="462"/>
      <c r="AN488" s="480"/>
    </row>
    <row r="489" spans="1:40" ht="16" thickBot="1">
      <c r="A489" s="316"/>
      <c r="B489" s="965"/>
      <c r="C489" s="462"/>
      <c r="D489" s="451"/>
      <c r="E489" s="834"/>
      <c r="F489" s="451"/>
      <c r="G489" s="834"/>
      <c r="H489" s="466"/>
      <c r="I489" s="823" t="s">
        <v>68</v>
      </c>
      <c r="J489" s="495"/>
      <c r="K489" s="498"/>
      <c r="L489" s="453"/>
      <c r="M489" s="941"/>
      <c r="N489" s="834"/>
      <c r="O489" s="447"/>
      <c r="P489" s="101" t="s">
        <v>228</v>
      </c>
      <c r="Q489" s="267" t="s">
        <v>98</v>
      </c>
      <c r="R489" s="101">
        <f>+IFERROR(VLOOKUP(Q489,[21]DATOS!$E$2:$F$17,2,FALSE),"")</f>
        <v>15</v>
      </c>
      <c r="S489" s="546"/>
      <c r="T489" s="546"/>
      <c r="U489" s="546"/>
      <c r="V489" s="546"/>
      <c r="W489" s="546"/>
      <c r="X489" s="474"/>
      <c r="Y489" s="462"/>
      <c r="Z489" s="474"/>
      <c r="AA489" s="462"/>
      <c r="AB489" s="643"/>
      <c r="AC489" s="488"/>
      <c r="AD489" s="488"/>
      <c r="AE489" s="712"/>
      <c r="AF489" s="453"/>
      <c r="AG489" s="453"/>
      <c r="AH489" s="453"/>
      <c r="AI489" s="821"/>
      <c r="AJ489" s="878"/>
      <c r="AK489" s="950"/>
      <c r="AL489" s="950"/>
      <c r="AM489" s="462"/>
      <c r="AN489" s="480"/>
    </row>
    <row r="490" spans="1:40">
      <c r="A490" s="316"/>
      <c r="B490" s="965"/>
      <c r="C490" s="462"/>
      <c r="D490" s="451"/>
      <c r="E490" s="834"/>
      <c r="F490" s="451"/>
      <c r="G490" s="834"/>
      <c r="H490" s="600" t="s">
        <v>227</v>
      </c>
      <c r="I490" s="945" t="s">
        <v>68</v>
      </c>
      <c r="J490" s="495"/>
      <c r="K490" s="498"/>
      <c r="L490" s="453"/>
      <c r="M490" s="941"/>
      <c r="N490" s="834"/>
      <c r="O490" s="447"/>
      <c r="P490" s="101" t="s">
        <v>226</v>
      </c>
      <c r="Q490" s="101" t="s">
        <v>87</v>
      </c>
      <c r="R490" s="101">
        <f>+IFERROR(VLOOKUP(Q490,[21]DATOS!$E$2:$F$17,2,FALSE),"")</f>
        <v>10</v>
      </c>
      <c r="S490" s="546"/>
      <c r="T490" s="546"/>
      <c r="U490" s="546"/>
      <c r="V490" s="546"/>
      <c r="W490" s="546"/>
      <c r="X490" s="474"/>
      <c r="Y490" s="462"/>
      <c r="Z490" s="474"/>
      <c r="AA490" s="462"/>
      <c r="AB490" s="643"/>
      <c r="AC490" s="488"/>
      <c r="AD490" s="488"/>
      <c r="AE490" s="712"/>
      <c r="AF490" s="453"/>
      <c r="AG490" s="453"/>
      <c r="AH490" s="453"/>
      <c r="AI490" s="821"/>
      <c r="AJ490" s="879"/>
      <c r="AK490" s="951"/>
      <c r="AL490" s="951"/>
      <c r="AM490" s="463"/>
      <c r="AN490" s="480"/>
    </row>
    <row r="491" spans="1:40" ht="15" customHeight="1" thickBot="1">
      <c r="A491" s="316"/>
      <c r="B491" s="965"/>
      <c r="C491" s="462"/>
      <c r="D491" s="451"/>
      <c r="E491" s="834"/>
      <c r="F491" s="451"/>
      <c r="G491" s="834"/>
      <c r="H491" s="601"/>
      <c r="I491" s="823" t="s">
        <v>68</v>
      </c>
      <c r="J491" s="495"/>
      <c r="K491" s="498"/>
      <c r="L491" s="453"/>
      <c r="M491" s="941"/>
      <c r="N491" s="834"/>
      <c r="O491" s="447"/>
      <c r="P491" s="448"/>
      <c r="Q491" s="448"/>
      <c r="R491" s="448"/>
      <c r="S491" s="546"/>
      <c r="T491" s="546"/>
      <c r="U491" s="546"/>
      <c r="V491" s="546"/>
      <c r="W491" s="546"/>
      <c r="X491" s="474"/>
      <c r="Y491" s="462"/>
      <c r="Z491" s="474"/>
      <c r="AA491" s="462"/>
      <c r="AB491" s="643"/>
      <c r="AC491" s="488"/>
      <c r="AD491" s="488"/>
      <c r="AE491" s="712"/>
      <c r="AF491" s="453"/>
      <c r="AG491" s="453"/>
      <c r="AH491" s="453"/>
      <c r="AI491" s="480"/>
      <c r="AJ491" s="986" t="s">
        <v>275</v>
      </c>
      <c r="AK491" s="461" t="s">
        <v>258</v>
      </c>
      <c r="AL491" s="461" t="s">
        <v>257</v>
      </c>
      <c r="AM491" s="461" t="s">
        <v>274</v>
      </c>
      <c r="AN491" s="480"/>
    </row>
    <row r="492" spans="1:40">
      <c r="A492" s="316"/>
      <c r="B492" s="965"/>
      <c r="C492" s="462"/>
      <c r="D492" s="451"/>
      <c r="E492" s="834"/>
      <c r="F492" s="451"/>
      <c r="G492" s="834"/>
      <c r="H492" s="466" t="s">
        <v>225</v>
      </c>
      <c r="I492" s="945" t="s">
        <v>68</v>
      </c>
      <c r="J492" s="495"/>
      <c r="K492" s="498"/>
      <c r="L492" s="453"/>
      <c r="M492" s="941"/>
      <c r="N492" s="834"/>
      <c r="O492" s="447"/>
      <c r="P492" s="448"/>
      <c r="Q492" s="448"/>
      <c r="R492" s="448"/>
      <c r="S492" s="546"/>
      <c r="T492" s="546"/>
      <c r="U492" s="546"/>
      <c r="V492" s="546"/>
      <c r="W492" s="546"/>
      <c r="X492" s="474"/>
      <c r="Y492" s="462"/>
      <c r="Z492" s="474"/>
      <c r="AA492" s="462"/>
      <c r="AB492" s="643"/>
      <c r="AC492" s="488"/>
      <c r="AD492" s="488"/>
      <c r="AE492" s="712"/>
      <c r="AF492" s="453"/>
      <c r="AG492" s="453"/>
      <c r="AH492" s="453"/>
      <c r="AI492" s="480"/>
      <c r="AJ492" s="987"/>
      <c r="AK492" s="462"/>
      <c r="AL492" s="462"/>
      <c r="AM492" s="462"/>
      <c r="AN492" s="480"/>
    </row>
    <row r="493" spans="1:40" ht="16" thickBot="1">
      <c r="A493" s="316"/>
      <c r="B493" s="965"/>
      <c r="C493" s="462"/>
      <c r="D493" s="451"/>
      <c r="E493" s="834"/>
      <c r="F493" s="451"/>
      <c r="G493" s="834"/>
      <c r="H493" s="466"/>
      <c r="I493" s="823"/>
      <c r="J493" s="495"/>
      <c r="K493" s="498"/>
      <c r="L493" s="453"/>
      <c r="M493" s="941"/>
      <c r="N493" s="834"/>
      <c r="O493" s="447"/>
      <c r="P493" s="448"/>
      <c r="Q493" s="448"/>
      <c r="R493" s="448"/>
      <c r="S493" s="546"/>
      <c r="T493" s="546"/>
      <c r="U493" s="546"/>
      <c r="V493" s="546"/>
      <c r="W493" s="546"/>
      <c r="X493" s="474"/>
      <c r="Y493" s="462"/>
      <c r="Z493" s="474"/>
      <c r="AA493" s="462"/>
      <c r="AB493" s="643"/>
      <c r="AC493" s="488"/>
      <c r="AD493" s="488"/>
      <c r="AE493" s="712"/>
      <c r="AF493" s="453"/>
      <c r="AG493" s="453"/>
      <c r="AH493" s="453"/>
      <c r="AI493" s="480"/>
      <c r="AJ493" s="987"/>
      <c r="AK493" s="462"/>
      <c r="AL493" s="462"/>
      <c r="AM493" s="462"/>
      <c r="AN493" s="480"/>
    </row>
    <row r="494" spans="1:40">
      <c r="A494" s="316"/>
      <c r="B494" s="965"/>
      <c r="C494" s="462"/>
      <c r="D494" s="451"/>
      <c r="E494" s="834"/>
      <c r="F494" s="451"/>
      <c r="G494" s="834"/>
      <c r="H494" s="466" t="s">
        <v>224</v>
      </c>
      <c r="I494" s="946" t="s">
        <v>586</v>
      </c>
      <c r="J494" s="495"/>
      <c r="K494" s="498"/>
      <c r="L494" s="453"/>
      <c r="M494" s="941"/>
      <c r="N494" s="834"/>
      <c r="O494" s="447"/>
      <c r="P494" s="448"/>
      <c r="Q494" s="448"/>
      <c r="R494" s="448"/>
      <c r="S494" s="546"/>
      <c r="T494" s="546"/>
      <c r="U494" s="546"/>
      <c r="V494" s="546"/>
      <c r="W494" s="546"/>
      <c r="X494" s="474"/>
      <c r="Y494" s="462"/>
      <c r="Z494" s="474"/>
      <c r="AA494" s="462"/>
      <c r="AB494" s="643"/>
      <c r="AC494" s="488"/>
      <c r="AD494" s="488"/>
      <c r="AE494" s="712"/>
      <c r="AF494" s="453"/>
      <c r="AG494" s="453"/>
      <c r="AH494" s="453"/>
      <c r="AI494" s="480"/>
      <c r="AJ494" s="987"/>
      <c r="AK494" s="462"/>
      <c r="AL494" s="462"/>
      <c r="AM494" s="462"/>
      <c r="AN494" s="480"/>
    </row>
    <row r="495" spans="1:40" ht="16" thickBot="1">
      <c r="A495" s="316"/>
      <c r="B495" s="965"/>
      <c r="C495" s="462"/>
      <c r="D495" s="451"/>
      <c r="E495" s="834"/>
      <c r="F495" s="451"/>
      <c r="G495" s="834"/>
      <c r="H495" s="466"/>
      <c r="I495" s="947" t="s">
        <v>68</v>
      </c>
      <c r="J495" s="495"/>
      <c r="K495" s="498"/>
      <c r="L495" s="453"/>
      <c r="M495" s="941"/>
      <c r="N495" s="834"/>
      <c r="O495" s="447"/>
      <c r="P495" s="448"/>
      <c r="Q495" s="448"/>
      <c r="R495" s="448"/>
      <c r="S495" s="546"/>
      <c r="T495" s="546"/>
      <c r="U495" s="546"/>
      <c r="V495" s="546"/>
      <c r="W495" s="546"/>
      <c r="X495" s="474"/>
      <c r="Y495" s="462"/>
      <c r="Z495" s="474"/>
      <c r="AA495" s="462"/>
      <c r="AB495" s="643"/>
      <c r="AC495" s="488"/>
      <c r="AD495" s="488"/>
      <c r="AE495" s="712"/>
      <c r="AF495" s="453"/>
      <c r="AG495" s="453"/>
      <c r="AH495" s="453"/>
      <c r="AI495" s="480"/>
      <c r="AJ495" s="987"/>
      <c r="AK495" s="462"/>
      <c r="AL495" s="462"/>
      <c r="AM495" s="462"/>
      <c r="AN495" s="480"/>
    </row>
    <row r="496" spans="1:40">
      <c r="A496" s="316"/>
      <c r="B496" s="965"/>
      <c r="C496" s="462"/>
      <c r="D496" s="451"/>
      <c r="E496" s="834"/>
      <c r="F496" s="451"/>
      <c r="G496" s="834"/>
      <c r="H496" s="466" t="s">
        <v>223</v>
      </c>
      <c r="I496" s="946" t="s">
        <v>586</v>
      </c>
      <c r="J496" s="495"/>
      <c r="K496" s="498"/>
      <c r="L496" s="453"/>
      <c r="M496" s="941"/>
      <c r="N496" s="834"/>
      <c r="O496" s="447"/>
      <c r="P496" s="448"/>
      <c r="Q496" s="448"/>
      <c r="R496" s="448"/>
      <c r="S496" s="546"/>
      <c r="T496" s="546"/>
      <c r="U496" s="546"/>
      <c r="V496" s="546"/>
      <c r="W496" s="546"/>
      <c r="X496" s="474"/>
      <c r="Y496" s="462"/>
      <c r="Z496" s="474"/>
      <c r="AA496" s="462"/>
      <c r="AB496" s="643"/>
      <c r="AC496" s="488"/>
      <c r="AD496" s="488"/>
      <c r="AE496" s="712"/>
      <c r="AF496" s="453"/>
      <c r="AG496" s="453"/>
      <c r="AH496" s="453"/>
      <c r="AI496" s="480"/>
      <c r="AJ496" s="987"/>
      <c r="AK496" s="462"/>
      <c r="AL496" s="462"/>
      <c r="AM496" s="462"/>
      <c r="AN496" s="480"/>
    </row>
    <row r="497" spans="1:40" ht="16" thickBot="1">
      <c r="A497" s="316"/>
      <c r="B497" s="965"/>
      <c r="C497" s="462"/>
      <c r="D497" s="451"/>
      <c r="E497" s="834"/>
      <c r="F497" s="451"/>
      <c r="G497" s="834"/>
      <c r="H497" s="466"/>
      <c r="I497" s="947" t="s">
        <v>68</v>
      </c>
      <c r="J497" s="495"/>
      <c r="K497" s="498"/>
      <c r="L497" s="453"/>
      <c r="M497" s="941"/>
      <c r="N497" s="834"/>
      <c r="O497" s="447"/>
      <c r="P497" s="448"/>
      <c r="Q497" s="448"/>
      <c r="R497" s="448"/>
      <c r="S497" s="546"/>
      <c r="T497" s="546"/>
      <c r="U497" s="546"/>
      <c r="V497" s="546"/>
      <c r="W497" s="546"/>
      <c r="X497" s="474"/>
      <c r="Y497" s="462"/>
      <c r="Z497" s="474"/>
      <c r="AA497" s="462"/>
      <c r="AB497" s="643"/>
      <c r="AC497" s="488"/>
      <c r="AD497" s="488"/>
      <c r="AE497" s="712"/>
      <c r="AF497" s="453"/>
      <c r="AG497" s="453"/>
      <c r="AH497" s="453"/>
      <c r="AI497" s="480"/>
      <c r="AJ497" s="987"/>
      <c r="AK497" s="462"/>
      <c r="AL497" s="462"/>
      <c r="AM497" s="462"/>
      <c r="AN497" s="480"/>
    </row>
    <row r="498" spans="1:40">
      <c r="A498" s="316"/>
      <c r="B498" s="965"/>
      <c r="C498" s="462"/>
      <c r="D498" s="451"/>
      <c r="E498" s="834"/>
      <c r="F498" s="451"/>
      <c r="G498" s="834"/>
      <c r="H498" s="600" t="s">
        <v>222</v>
      </c>
      <c r="I498" s="946" t="s">
        <v>586</v>
      </c>
      <c r="J498" s="495"/>
      <c r="K498" s="498"/>
      <c r="L498" s="453"/>
      <c r="M498" s="941"/>
      <c r="N498" s="834"/>
      <c r="O498" s="447"/>
      <c r="P498" s="448"/>
      <c r="Q498" s="448"/>
      <c r="R498" s="448"/>
      <c r="S498" s="546"/>
      <c r="T498" s="546"/>
      <c r="U498" s="546"/>
      <c r="V498" s="546"/>
      <c r="W498" s="546"/>
      <c r="X498" s="474"/>
      <c r="Y498" s="462"/>
      <c r="Z498" s="474"/>
      <c r="AA498" s="462"/>
      <c r="AB498" s="643"/>
      <c r="AC498" s="488"/>
      <c r="AD498" s="488"/>
      <c r="AE498" s="712"/>
      <c r="AF498" s="453"/>
      <c r="AG498" s="453"/>
      <c r="AH498" s="453"/>
      <c r="AI498" s="480"/>
      <c r="AJ498" s="987"/>
      <c r="AK498" s="462"/>
      <c r="AL498" s="462"/>
      <c r="AM498" s="462"/>
      <c r="AN498" s="480"/>
    </row>
    <row r="499" spans="1:40" ht="16" thickBot="1">
      <c r="A499" s="316"/>
      <c r="B499" s="965"/>
      <c r="C499" s="462"/>
      <c r="D499" s="451"/>
      <c r="E499" s="834"/>
      <c r="F499" s="451"/>
      <c r="G499" s="834"/>
      <c r="H499" s="601"/>
      <c r="I499" s="947" t="s">
        <v>68</v>
      </c>
      <c r="J499" s="495"/>
      <c r="K499" s="498"/>
      <c r="L499" s="453"/>
      <c r="M499" s="941"/>
      <c r="N499" s="834"/>
      <c r="O499" s="447"/>
      <c r="P499" s="448"/>
      <c r="Q499" s="448"/>
      <c r="R499" s="448"/>
      <c r="S499" s="546"/>
      <c r="T499" s="546"/>
      <c r="U499" s="546"/>
      <c r="V499" s="546"/>
      <c r="W499" s="546"/>
      <c r="X499" s="474"/>
      <c r="Y499" s="462"/>
      <c r="Z499" s="474"/>
      <c r="AA499" s="462"/>
      <c r="AB499" s="643"/>
      <c r="AC499" s="488"/>
      <c r="AD499" s="488"/>
      <c r="AE499" s="712"/>
      <c r="AF499" s="453"/>
      <c r="AG499" s="453"/>
      <c r="AH499" s="453"/>
      <c r="AI499" s="480"/>
      <c r="AJ499" s="987"/>
      <c r="AK499" s="462"/>
      <c r="AL499" s="462"/>
      <c r="AM499" s="462"/>
      <c r="AN499" s="480"/>
    </row>
    <row r="500" spans="1:40">
      <c r="A500" s="316"/>
      <c r="B500" s="965"/>
      <c r="C500" s="462"/>
      <c r="D500" s="451"/>
      <c r="E500" s="834"/>
      <c r="F500" s="451"/>
      <c r="G500" s="834"/>
      <c r="H500" s="622" t="s">
        <v>221</v>
      </c>
      <c r="I500" s="946" t="s">
        <v>586</v>
      </c>
      <c r="J500" s="495"/>
      <c r="K500" s="498"/>
      <c r="L500" s="453"/>
      <c r="M500" s="941"/>
      <c r="N500" s="834"/>
      <c r="O500" s="447"/>
      <c r="P500" s="448"/>
      <c r="Q500" s="448"/>
      <c r="R500" s="448"/>
      <c r="S500" s="546"/>
      <c r="T500" s="546"/>
      <c r="U500" s="546"/>
      <c r="V500" s="546"/>
      <c r="W500" s="546"/>
      <c r="X500" s="474"/>
      <c r="Y500" s="462"/>
      <c r="Z500" s="474"/>
      <c r="AA500" s="462"/>
      <c r="AB500" s="643"/>
      <c r="AC500" s="488"/>
      <c r="AD500" s="488"/>
      <c r="AE500" s="712"/>
      <c r="AF500" s="453"/>
      <c r="AG500" s="453"/>
      <c r="AH500" s="453"/>
      <c r="AI500" s="480"/>
      <c r="AJ500" s="987"/>
      <c r="AK500" s="462"/>
      <c r="AL500" s="462"/>
      <c r="AM500" s="462"/>
      <c r="AN500" s="480"/>
    </row>
    <row r="501" spans="1:40" ht="16" thickBot="1">
      <c r="A501" s="317"/>
      <c r="B501" s="966"/>
      <c r="C501" s="823"/>
      <c r="D501" s="989"/>
      <c r="E501" s="944"/>
      <c r="F501" s="989"/>
      <c r="G501" s="944"/>
      <c r="H501" s="623"/>
      <c r="I501" s="947"/>
      <c r="J501" s="603"/>
      <c r="K501" s="605"/>
      <c r="L501" s="453"/>
      <c r="M501" s="990"/>
      <c r="N501" s="944"/>
      <c r="O501" s="447"/>
      <c r="P501" s="448"/>
      <c r="Q501" s="448"/>
      <c r="R501" s="448"/>
      <c r="S501" s="589"/>
      <c r="T501" s="589"/>
      <c r="U501" s="589"/>
      <c r="V501" s="589"/>
      <c r="W501" s="589"/>
      <c r="X501" s="981"/>
      <c r="Y501" s="823"/>
      <c r="Z501" s="981"/>
      <c r="AA501" s="823"/>
      <c r="AB501" s="644"/>
      <c r="AC501" s="488"/>
      <c r="AD501" s="488"/>
      <c r="AE501" s="713"/>
      <c r="AF501" s="500"/>
      <c r="AG501" s="500"/>
      <c r="AH501" s="453"/>
      <c r="AI501" s="979"/>
      <c r="AJ501" s="988"/>
      <c r="AK501" s="823"/>
      <c r="AL501" s="823"/>
      <c r="AM501" s="823"/>
      <c r="AN501" s="979"/>
    </row>
    <row r="502" spans="1:40" ht="15" customHeight="1" thickBot="1">
      <c r="A502" s="310">
        <v>18</v>
      </c>
      <c r="B502" s="964" t="s">
        <v>575</v>
      </c>
      <c r="C502" s="971" t="s">
        <v>780</v>
      </c>
      <c r="D502" s="447" t="s">
        <v>32</v>
      </c>
      <c r="E502" s="867" t="s">
        <v>272</v>
      </c>
      <c r="F502" s="447" t="s">
        <v>779</v>
      </c>
      <c r="G502" s="447" t="s">
        <v>100</v>
      </c>
      <c r="H502" s="247" t="s">
        <v>252</v>
      </c>
      <c r="I502" s="273" t="s">
        <v>68</v>
      </c>
      <c r="J502" s="602">
        <v>9</v>
      </c>
      <c r="K502" s="302" t="str">
        <f>+IF(AND(J502&lt;6,J502&gt;0),"Moderado",IF(AND(J502&lt;12,J502&gt;5),"Mayor",IF(AND(J502&lt;20,J502&gt;11),"Catastrófico","Responda las Preguntas de Impacto")))</f>
        <v>Mayor</v>
      </c>
      <c r="L502" s="452"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Alto</v>
      </c>
      <c r="M502" s="948"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Evitar el Riesgo, Reducir el Riesgo, Compartir el Riesgo</v>
      </c>
      <c r="N502" s="446" t="s">
        <v>270</v>
      </c>
      <c r="O502" s="447" t="s">
        <v>65</v>
      </c>
      <c r="P502" s="277" t="s">
        <v>237</v>
      </c>
      <c r="Q502" s="267" t="s">
        <v>76</v>
      </c>
      <c r="R502" s="276">
        <f>+IFERROR(VLOOKUP(Q502,[22]DATOS!$E$2:$F$17,2,FALSE),"")</f>
        <v>15</v>
      </c>
      <c r="S502" s="310">
        <f>SUM(R502:R509)</f>
        <v>100</v>
      </c>
      <c r="T502" s="310" t="str">
        <f>+IF(AND(S502&lt;=100,S502&gt;=96),"Fuerte",IF(AND(S502&lt;=95,S502&gt;=86),"Moderado",IF(AND(S502&lt;=85,J502&gt;=0),"Débil"," ")))</f>
        <v>Fuerte</v>
      </c>
      <c r="U502" s="310" t="s">
        <v>90</v>
      </c>
      <c r="V502" s="310"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10">
        <f>IF(V502="Fuerte",100,IF(V502="Moderado",50,IF(V502="Débil",0)))</f>
        <v>100</v>
      </c>
      <c r="X502" s="473">
        <f>AVERAGE(W502:W523)</f>
        <v>100</v>
      </c>
      <c r="Y502" s="461" t="s">
        <v>778</v>
      </c>
      <c r="Z502" s="473" t="s">
        <v>777</v>
      </c>
      <c r="AA502" s="972" t="s">
        <v>776</v>
      </c>
      <c r="AB502" s="726" t="str">
        <f>+IF(X502=100,"Fuerte",IF(AND(X502&lt;=99,X502&gt;=50),"Moderado",IF(X502&lt;50,"Débil"," ")))</f>
        <v>Fuerte</v>
      </c>
      <c r="AC502" s="726" t="s">
        <v>95</v>
      </c>
      <c r="AD502" s="726" t="s">
        <v>95</v>
      </c>
      <c r="AE502" s="590"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0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590" t="str">
        <f>K502</f>
        <v>Mayor</v>
      </c>
      <c r="AH502" s="452"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Alto</v>
      </c>
      <c r="AI502" s="948"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Evitar el Riesgo, Reducir el Riesgo, Compartir el Riesgo</v>
      </c>
      <c r="AJ502" s="959" t="s">
        <v>775</v>
      </c>
      <c r="AK502" s="952">
        <v>43862</v>
      </c>
      <c r="AL502" s="952">
        <v>44196</v>
      </c>
      <c r="AM502" s="959" t="s">
        <v>262</v>
      </c>
      <c r="AN502" s="479" t="s">
        <v>268</v>
      </c>
    </row>
    <row r="503" spans="1:40" ht="17" thickBot="1">
      <c r="A503" s="310"/>
      <c r="B503" s="965"/>
      <c r="C503" s="971"/>
      <c r="D503" s="447"/>
      <c r="E503" s="868"/>
      <c r="F503" s="447"/>
      <c r="G503" s="447"/>
      <c r="H503" s="247" t="s">
        <v>245</v>
      </c>
      <c r="I503" s="273" t="s">
        <v>68</v>
      </c>
      <c r="J503" s="495"/>
      <c r="K503" s="302"/>
      <c r="L503" s="453"/>
      <c r="M503" s="821"/>
      <c r="N503" s="446"/>
      <c r="O503" s="447"/>
      <c r="P503" s="277" t="s">
        <v>235</v>
      </c>
      <c r="Q503" s="267" t="s">
        <v>78</v>
      </c>
      <c r="R503" s="276">
        <f>+IFERROR(VLOOKUP(Q503,[22]DATOS!$E$2:$F$17,2,FALSE),"")</f>
        <v>15</v>
      </c>
      <c r="S503" s="310"/>
      <c r="T503" s="310"/>
      <c r="U503" s="310"/>
      <c r="V503" s="310"/>
      <c r="W503" s="310"/>
      <c r="X503" s="474"/>
      <c r="Y503" s="462"/>
      <c r="Z503" s="474"/>
      <c r="AA503" s="973"/>
      <c r="AB503" s="505"/>
      <c r="AC503" s="505"/>
      <c r="AD503" s="505"/>
      <c r="AE503" s="453"/>
      <c r="AF503" s="308"/>
      <c r="AG503" s="453"/>
      <c r="AH503" s="453"/>
      <c r="AI503" s="821"/>
      <c r="AJ503" s="878"/>
      <c r="AK503" s="950"/>
      <c r="AL503" s="950"/>
      <c r="AM503" s="878"/>
      <c r="AN503" s="480"/>
    </row>
    <row r="504" spans="1:40" ht="17" thickBot="1">
      <c r="A504" s="310"/>
      <c r="B504" s="965"/>
      <c r="C504" s="971"/>
      <c r="D504" s="447"/>
      <c r="E504" s="868"/>
      <c r="F504" s="447"/>
      <c r="G504" s="447"/>
      <c r="H504" s="247" t="s">
        <v>244</v>
      </c>
      <c r="I504" s="273" t="s">
        <v>586</v>
      </c>
      <c r="J504" s="495"/>
      <c r="K504" s="302"/>
      <c r="L504" s="453"/>
      <c r="M504" s="821"/>
      <c r="N504" s="446"/>
      <c r="O504" s="447"/>
      <c r="P504" s="277" t="s">
        <v>233</v>
      </c>
      <c r="Q504" s="267" t="s">
        <v>80</v>
      </c>
      <c r="R504" s="276">
        <f>+IFERROR(VLOOKUP(Q504,[22]DATOS!$E$2:$F$17,2,FALSE),"")</f>
        <v>15</v>
      </c>
      <c r="S504" s="310"/>
      <c r="T504" s="310"/>
      <c r="U504" s="310"/>
      <c r="V504" s="310"/>
      <c r="W504" s="310"/>
      <c r="X504" s="474"/>
      <c r="Y504" s="462"/>
      <c r="Z504" s="474"/>
      <c r="AA504" s="973"/>
      <c r="AB504" s="505"/>
      <c r="AC504" s="505"/>
      <c r="AD504" s="505"/>
      <c r="AE504" s="453"/>
      <c r="AF504" s="308"/>
      <c r="AG504" s="453"/>
      <c r="AH504" s="453"/>
      <c r="AI504" s="821"/>
      <c r="AJ504" s="878"/>
      <c r="AK504" s="950"/>
      <c r="AL504" s="950"/>
      <c r="AM504" s="878"/>
      <c r="AN504" s="480"/>
    </row>
    <row r="505" spans="1:40" ht="17" thickBot="1">
      <c r="A505" s="310"/>
      <c r="B505" s="965"/>
      <c r="C505" s="971"/>
      <c r="D505" s="447"/>
      <c r="E505" s="868"/>
      <c r="F505" s="447"/>
      <c r="G505" s="447"/>
      <c r="H505" s="247" t="s">
        <v>243</v>
      </c>
      <c r="I505" s="273" t="s">
        <v>586</v>
      </c>
      <c r="J505" s="495"/>
      <c r="K505" s="302"/>
      <c r="L505" s="453"/>
      <c r="M505" s="821"/>
      <c r="N505" s="446"/>
      <c r="O505" s="447"/>
      <c r="P505" s="277" t="s">
        <v>231</v>
      </c>
      <c r="Q505" s="267" t="s">
        <v>82</v>
      </c>
      <c r="R505" s="276">
        <f>+IFERROR(VLOOKUP(Q505,[22]DATOS!$E$2:$F$17,2,FALSE),"")</f>
        <v>15</v>
      </c>
      <c r="S505" s="310"/>
      <c r="T505" s="310"/>
      <c r="U505" s="310"/>
      <c r="V505" s="310"/>
      <c r="W505" s="310"/>
      <c r="X505" s="474"/>
      <c r="Y505" s="462"/>
      <c r="Z505" s="474"/>
      <c r="AA505" s="973"/>
      <c r="AB505" s="505"/>
      <c r="AC505" s="505"/>
      <c r="AD505" s="505"/>
      <c r="AE505" s="453"/>
      <c r="AF505" s="308"/>
      <c r="AG505" s="453"/>
      <c r="AH505" s="453"/>
      <c r="AI505" s="821"/>
      <c r="AJ505" s="878"/>
      <c r="AK505" s="950"/>
      <c r="AL505" s="950"/>
      <c r="AM505" s="878"/>
      <c r="AN505" s="480"/>
    </row>
    <row r="506" spans="1:40" ht="17" thickBot="1">
      <c r="A506" s="310"/>
      <c r="B506" s="965"/>
      <c r="C506" s="971"/>
      <c r="D506" s="447"/>
      <c r="E506" s="868"/>
      <c r="F506" s="447"/>
      <c r="G506" s="447"/>
      <c r="H506" s="247" t="s">
        <v>242</v>
      </c>
      <c r="I506" s="273" t="s">
        <v>68</v>
      </c>
      <c r="J506" s="495"/>
      <c r="K506" s="302"/>
      <c r="L506" s="453"/>
      <c r="M506" s="821"/>
      <c r="N506" s="446"/>
      <c r="O506" s="447"/>
      <c r="P506" s="277" t="s">
        <v>229</v>
      </c>
      <c r="Q506" s="267" t="s">
        <v>85</v>
      </c>
      <c r="R506" s="276">
        <f>+IFERROR(VLOOKUP(Q506,[22]DATOS!$E$2:$F$17,2,FALSE),"")</f>
        <v>15</v>
      </c>
      <c r="S506" s="310"/>
      <c r="T506" s="310"/>
      <c r="U506" s="310"/>
      <c r="V506" s="310"/>
      <c r="W506" s="310"/>
      <c r="X506" s="474"/>
      <c r="Y506" s="462"/>
      <c r="Z506" s="474"/>
      <c r="AA506" s="973"/>
      <c r="AB506" s="505"/>
      <c r="AC506" s="505"/>
      <c r="AD506" s="505"/>
      <c r="AE506" s="453"/>
      <c r="AF506" s="308"/>
      <c r="AG506" s="453"/>
      <c r="AH506" s="453"/>
      <c r="AI506" s="821"/>
      <c r="AJ506" s="878"/>
      <c r="AK506" s="950"/>
      <c r="AL506" s="950"/>
      <c r="AM506" s="878"/>
      <c r="AN506" s="480"/>
    </row>
    <row r="507" spans="1:40" ht="17" thickBot="1">
      <c r="A507" s="310"/>
      <c r="B507" s="965"/>
      <c r="C507" s="971"/>
      <c r="D507" s="447"/>
      <c r="E507" s="868"/>
      <c r="F507" s="447"/>
      <c r="G507" s="447"/>
      <c r="H507" s="247" t="s">
        <v>241</v>
      </c>
      <c r="I507" s="273" t="s">
        <v>68</v>
      </c>
      <c r="J507" s="495"/>
      <c r="K507" s="302"/>
      <c r="L507" s="453"/>
      <c r="M507" s="821"/>
      <c r="N507" s="446"/>
      <c r="O507" s="447"/>
      <c r="P507" s="277" t="s">
        <v>228</v>
      </c>
      <c r="Q507" s="267" t="s">
        <v>98</v>
      </c>
      <c r="R507" s="276">
        <f>+IFERROR(VLOOKUP(Q507,[22]DATOS!$E$2:$F$17,2,FALSE),"")</f>
        <v>15</v>
      </c>
      <c r="S507" s="310"/>
      <c r="T507" s="310"/>
      <c r="U507" s="310"/>
      <c r="V507" s="310"/>
      <c r="W507" s="310"/>
      <c r="X507" s="474"/>
      <c r="Y507" s="462"/>
      <c r="Z507" s="474"/>
      <c r="AA507" s="973"/>
      <c r="AB507" s="505"/>
      <c r="AC507" s="505"/>
      <c r="AD507" s="505"/>
      <c r="AE507" s="453"/>
      <c r="AF507" s="308"/>
      <c r="AG507" s="453"/>
      <c r="AH507" s="453"/>
      <c r="AI507" s="821"/>
      <c r="AJ507" s="878"/>
      <c r="AK507" s="950"/>
      <c r="AL507" s="950"/>
      <c r="AM507" s="878"/>
      <c r="AN507" s="480"/>
    </row>
    <row r="508" spans="1:40" ht="17" thickBot="1">
      <c r="A508" s="310"/>
      <c r="B508" s="965"/>
      <c r="C508" s="971"/>
      <c r="D508" s="447"/>
      <c r="E508" s="869"/>
      <c r="F508" s="447"/>
      <c r="G508" s="447"/>
      <c r="H508" s="247" t="s">
        <v>240</v>
      </c>
      <c r="I508" s="273" t="s">
        <v>68</v>
      </c>
      <c r="J508" s="495"/>
      <c r="K508" s="302"/>
      <c r="L508" s="453"/>
      <c r="M508" s="821"/>
      <c r="N508" s="446"/>
      <c r="O508" s="447"/>
      <c r="P508" s="277" t="s">
        <v>226</v>
      </c>
      <c r="Q508" s="101" t="s">
        <v>87</v>
      </c>
      <c r="R508" s="276">
        <f>+IFERROR(VLOOKUP(Q508,[22]DATOS!$E$2:$F$17,2,FALSE),"")</f>
        <v>10</v>
      </c>
      <c r="S508" s="310"/>
      <c r="T508" s="310"/>
      <c r="U508" s="310"/>
      <c r="V508" s="310"/>
      <c r="W508" s="310"/>
      <c r="X508" s="474"/>
      <c r="Y508" s="462"/>
      <c r="Z508" s="474"/>
      <c r="AA508" s="973"/>
      <c r="AB508" s="505"/>
      <c r="AC508" s="505"/>
      <c r="AD508" s="505"/>
      <c r="AE508" s="453"/>
      <c r="AF508" s="308"/>
      <c r="AG508" s="453"/>
      <c r="AH508" s="453"/>
      <c r="AI508" s="821"/>
      <c r="AJ508" s="878"/>
      <c r="AK508" s="950"/>
      <c r="AL508" s="950"/>
      <c r="AM508" s="878"/>
      <c r="AN508" s="480"/>
    </row>
    <row r="509" spans="1:40" ht="30" customHeight="1" thickBot="1">
      <c r="A509" s="310"/>
      <c r="B509" s="965"/>
      <c r="C509" s="971"/>
      <c r="D509" s="447"/>
      <c r="E509" s="867" t="s">
        <v>267</v>
      </c>
      <c r="F509" s="447"/>
      <c r="G509" s="447"/>
      <c r="H509" s="247" t="s">
        <v>239</v>
      </c>
      <c r="I509" s="273" t="s">
        <v>586</v>
      </c>
      <c r="J509" s="495"/>
      <c r="K509" s="302"/>
      <c r="L509" s="453"/>
      <c r="M509" s="821"/>
      <c r="N509" s="446"/>
      <c r="O509" s="447"/>
      <c r="P509" s="975"/>
      <c r="Q509" s="975"/>
      <c r="R509" s="975"/>
      <c r="S509" s="310"/>
      <c r="T509" s="310"/>
      <c r="U509" s="310"/>
      <c r="V509" s="310"/>
      <c r="W509" s="310"/>
      <c r="X509" s="474"/>
      <c r="Y509" s="462"/>
      <c r="Z509" s="474"/>
      <c r="AA509" s="973"/>
      <c r="AB509" s="505"/>
      <c r="AC509" s="505"/>
      <c r="AD509" s="505"/>
      <c r="AE509" s="453"/>
      <c r="AF509" s="308"/>
      <c r="AG509" s="453"/>
      <c r="AH509" s="453"/>
      <c r="AI509" s="821"/>
      <c r="AJ509" s="878"/>
      <c r="AK509" s="950"/>
      <c r="AL509" s="950"/>
      <c r="AM509" s="878"/>
      <c r="AN509" s="480"/>
    </row>
    <row r="510" spans="1:40" ht="17" thickBot="1">
      <c r="A510" s="310"/>
      <c r="B510" s="965"/>
      <c r="C510" s="971"/>
      <c r="D510" s="447"/>
      <c r="E510" s="868"/>
      <c r="F510" s="447"/>
      <c r="G510" s="447"/>
      <c r="H510" s="247" t="s">
        <v>238</v>
      </c>
      <c r="I510" s="273" t="s">
        <v>68</v>
      </c>
      <c r="J510" s="495"/>
      <c r="K510" s="302"/>
      <c r="L510" s="453"/>
      <c r="M510" s="821"/>
      <c r="N510" s="446"/>
      <c r="O510" s="447"/>
      <c r="P510" s="976"/>
      <c r="Q510" s="976"/>
      <c r="R510" s="976"/>
      <c r="S510" s="310"/>
      <c r="T510" s="310"/>
      <c r="U510" s="310"/>
      <c r="V510" s="310"/>
      <c r="W510" s="310"/>
      <c r="X510" s="474"/>
      <c r="Y510" s="462"/>
      <c r="Z510" s="474"/>
      <c r="AA510" s="973"/>
      <c r="AB510" s="505"/>
      <c r="AC510" s="505"/>
      <c r="AD510" s="505"/>
      <c r="AE510" s="453"/>
      <c r="AF510" s="308"/>
      <c r="AG510" s="453"/>
      <c r="AH510" s="453"/>
      <c r="AI510" s="821"/>
      <c r="AJ510" s="878"/>
      <c r="AK510" s="950"/>
      <c r="AL510" s="950"/>
      <c r="AM510" s="878"/>
      <c r="AN510" s="480"/>
    </row>
    <row r="511" spans="1:40" ht="17" thickBot="1">
      <c r="A511" s="310"/>
      <c r="B511" s="965"/>
      <c r="C511" s="971"/>
      <c r="D511" s="447"/>
      <c r="E511" s="868"/>
      <c r="F511" s="447"/>
      <c r="G511" s="447"/>
      <c r="H511" s="247" t="s">
        <v>236</v>
      </c>
      <c r="I511" s="273" t="s">
        <v>68</v>
      </c>
      <c r="J511" s="495"/>
      <c r="K511" s="302"/>
      <c r="L511" s="453"/>
      <c r="M511" s="821"/>
      <c r="N511" s="446"/>
      <c r="O511" s="447"/>
      <c r="P511" s="976"/>
      <c r="Q511" s="976"/>
      <c r="R511" s="976"/>
      <c r="S511" s="310"/>
      <c r="T511" s="310"/>
      <c r="U511" s="310"/>
      <c r="V511" s="310"/>
      <c r="W511" s="310"/>
      <c r="X511" s="474"/>
      <c r="Y511" s="462"/>
      <c r="Z511" s="474"/>
      <c r="AA511" s="973"/>
      <c r="AB511" s="505"/>
      <c r="AC511" s="505"/>
      <c r="AD511" s="505"/>
      <c r="AE511" s="453"/>
      <c r="AF511" s="308"/>
      <c r="AG511" s="453"/>
      <c r="AH511" s="453"/>
      <c r="AI511" s="821"/>
      <c r="AJ511" s="878"/>
      <c r="AK511" s="950"/>
      <c r="AL511" s="950"/>
      <c r="AM511" s="878"/>
      <c r="AN511" s="480"/>
    </row>
    <row r="512" spans="1:40" ht="17" thickBot="1">
      <c r="A512" s="310"/>
      <c r="B512" s="965"/>
      <c r="C512" s="971"/>
      <c r="D512" s="447"/>
      <c r="E512" s="868"/>
      <c r="F512" s="447"/>
      <c r="G512" s="447"/>
      <c r="H512" s="247" t="s">
        <v>234</v>
      </c>
      <c r="I512" s="273" t="s">
        <v>68</v>
      </c>
      <c r="J512" s="495"/>
      <c r="K512" s="302"/>
      <c r="L512" s="453"/>
      <c r="M512" s="821"/>
      <c r="N512" s="446"/>
      <c r="O512" s="447"/>
      <c r="P512" s="976"/>
      <c r="Q512" s="976"/>
      <c r="R512" s="976"/>
      <c r="S512" s="310"/>
      <c r="T512" s="310"/>
      <c r="U512" s="310"/>
      <c r="V512" s="310"/>
      <c r="W512" s="310"/>
      <c r="X512" s="474"/>
      <c r="Y512" s="462"/>
      <c r="Z512" s="474"/>
      <c r="AA512" s="973"/>
      <c r="AB512" s="505"/>
      <c r="AC512" s="505"/>
      <c r="AD512" s="505"/>
      <c r="AE512" s="453"/>
      <c r="AF512" s="308"/>
      <c r="AG512" s="453"/>
      <c r="AH512" s="453"/>
      <c r="AI512" s="821"/>
      <c r="AJ512" s="878"/>
      <c r="AK512" s="950"/>
      <c r="AL512" s="950"/>
      <c r="AM512" s="878"/>
      <c r="AN512" s="480"/>
    </row>
    <row r="513" spans="1:40" ht="17" thickBot="1">
      <c r="A513" s="310"/>
      <c r="B513" s="965"/>
      <c r="C513" s="971"/>
      <c r="D513" s="447"/>
      <c r="E513" s="868"/>
      <c r="F513" s="447"/>
      <c r="G513" s="447"/>
      <c r="H513" s="247" t="s">
        <v>232</v>
      </c>
      <c r="I513" s="273" t="s">
        <v>68</v>
      </c>
      <c r="J513" s="495"/>
      <c r="K513" s="302"/>
      <c r="L513" s="453"/>
      <c r="M513" s="821"/>
      <c r="N513" s="446"/>
      <c r="O513" s="447"/>
      <c r="P513" s="976"/>
      <c r="Q513" s="976"/>
      <c r="R513" s="976"/>
      <c r="S513" s="310"/>
      <c r="T513" s="310"/>
      <c r="U513" s="310"/>
      <c r="V513" s="310"/>
      <c r="W513" s="310"/>
      <c r="X513" s="474"/>
      <c r="Y513" s="462"/>
      <c r="Z513" s="474"/>
      <c r="AA513" s="973"/>
      <c r="AB513" s="505"/>
      <c r="AC513" s="505"/>
      <c r="AD513" s="505"/>
      <c r="AE513" s="453"/>
      <c r="AF513" s="308"/>
      <c r="AG513" s="453"/>
      <c r="AH513" s="453"/>
      <c r="AI513" s="821"/>
      <c r="AJ513" s="878"/>
      <c r="AK513" s="950"/>
      <c r="AL513" s="950"/>
      <c r="AM513" s="878"/>
      <c r="AN513" s="480"/>
    </row>
    <row r="514" spans="1:40">
      <c r="A514" s="310"/>
      <c r="B514" s="965"/>
      <c r="C514" s="971"/>
      <c r="D514" s="447"/>
      <c r="E514" s="868"/>
      <c r="F514" s="447"/>
      <c r="G514" s="447"/>
      <c r="H514" s="466" t="s">
        <v>230</v>
      </c>
      <c r="I514" s="945" t="s">
        <v>586</v>
      </c>
      <c r="J514" s="495"/>
      <c r="K514" s="302"/>
      <c r="L514" s="453"/>
      <c r="M514" s="821"/>
      <c r="N514" s="446"/>
      <c r="O514" s="447"/>
      <c r="P514" s="976"/>
      <c r="Q514" s="976"/>
      <c r="R514" s="976"/>
      <c r="S514" s="310"/>
      <c r="T514" s="310"/>
      <c r="U514" s="310"/>
      <c r="V514" s="310"/>
      <c r="W514" s="310"/>
      <c r="X514" s="474"/>
      <c r="Y514" s="462"/>
      <c r="Z514" s="474"/>
      <c r="AA514" s="973"/>
      <c r="AB514" s="505"/>
      <c r="AC514" s="505"/>
      <c r="AD514" s="505"/>
      <c r="AE514" s="453"/>
      <c r="AF514" s="308"/>
      <c r="AG514" s="453"/>
      <c r="AH514" s="453"/>
      <c r="AI514" s="821"/>
      <c r="AJ514" s="878"/>
      <c r="AK514" s="950"/>
      <c r="AL514" s="950"/>
      <c r="AM514" s="878"/>
      <c r="AN514" s="480"/>
    </row>
    <row r="515" spans="1:40" ht="16" thickBot="1">
      <c r="A515" s="310"/>
      <c r="B515" s="965"/>
      <c r="C515" s="971"/>
      <c r="D515" s="447"/>
      <c r="E515" s="868"/>
      <c r="F515" s="447"/>
      <c r="G515" s="447"/>
      <c r="H515" s="466"/>
      <c r="I515" s="823"/>
      <c r="J515" s="495"/>
      <c r="K515" s="302"/>
      <c r="L515" s="453"/>
      <c r="M515" s="821"/>
      <c r="N515" s="446"/>
      <c r="O515" s="447"/>
      <c r="P515" s="976"/>
      <c r="Q515" s="976"/>
      <c r="R515" s="976"/>
      <c r="S515" s="310"/>
      <c r="T515" s="310"/>
      <c r="U515" s="310"/>
      <c r="V515" s="310"/>
      <c r="W515" s="310"/>
      <c r="X515" s="474"/>
      <c r="Y515" s="462"/>
      <c r="Z515" s="474"/>
      <c r="AA515" s="973"/>
      <c r="AB515" s="505"/>
      <c r="AC515" s="505"/>
      <c r="AD515" s="505"/>
      <c r="AE515" s="453"/>
      <c r="AF515" s="308"/>
      <c r="AG515" s="453"/>
      <c r="AH515" s="453"/>
      <c r="AI515" s="821"/>
      <c r="AJ515" s="878"/>
      <c r="AK515" s="950"/>
      <c r="AL515" s="950"/>
      <c r="AM515" s="878"/>
      <c r="AN515" s="480"/>
    </row>
    <row r="516" spans="1:40" ht="16" thickBot="1">
      <c r="A516" s="310"/>
      <c r="B516" s="965"/>
      <c r="C516" s="971"/>
      <c r="D516" s="447"/>
      <c r="E516" s="868"/>
      <c r="F516" s="447"/>
      <c r="G516" s="447"/>
      <c r="H516" s="466" t="s">
        <v>227</v>
      </c>
      <c r="I516" s="945" t="s">
        <v>586</v>
      </c>
      <c r="J516" s="495"/>
      <c r="K516" s="302"/>
      <c r="L516" s="453"/>
      <c r="M516" s="821"/>
      <c r="N516" s="446"/>
      <c r="O516" s="447"/>
      <c r="P516" s="977"/>
      <c r="Q516" s="977"/>
      <c r="R516" s="977"/>
      <c r="S516" s="310"/>
      <c r="T516" s="310"/>
      <c r="U516" s="310"/>
      <c r="V516" s="310"/>
      <c r="W516" s="310"/>
      <c r="X516" s="474"/>
      <c r="Y516" s="463"/>
      <c r="Z516" s="475"/>
      <c r="AA516" s="974"/>
      <c r="AB516" s="505"/>
      <c r="AC516" s="505"/>
      <c r="AD516" s="505"/>
      <c r="AE516" s="453"/>
      <c r="AF516" s="308"/>
      <c r="AG516" s="453"/>
      <c r="AH516" s="453"/>
      <c r="AI516" s="821"/>
      <c r="AJ516" s="879"/>
      <c r="AK516" s="951"/>
      <c r="AL516" s="951"/>
      <c r="AM516" s="879"/>
      <c r="AN516" s="481"/>
    </row>
    <row r="517" spans="1:40" ht="15" customHeight="1" thickBot="1">
      <c r="A517" s="310"/>
      <c r="B517" s="965"/>
      <c r="C517" s="971"/>
      <c r="D517" s="447"/>
      <c r="E517" s="869"/>
      <c r="F517" s="447"/>
      <c r="G517" s="447"/>
      <c r="H517" s="466"/>
      <c r="I517" s="823"/>
      <c r="J517" s="495"/>
      <c r="K517" s="302"/>
      <c r="L517" s="453"/>
      <c r="M517" s="821"/>
      <c r="N517" s="833" t="s">
        <v>774</v>
      </c>
      <c r="O517" s="461" t="s">
        <v>65</v>
      </c>
      <c r="P517" s="101" t="s">
        <v>237</v>
      </c>
      <c r="Q517" s="267" t="s">
        <v>76</v>
      </c>
      <c r="R517" s="101">
        <f>+IFERROR(VLOOKUP(Q517,[22]DATOS!$E$2:$F$17,2,FALSE),"")</f>
        <v>15</v>
      </c>
      <c r="S517" s="588">
        <f>SUM(R517:R523)</f>
        <v>100</v>
      </c>
      <c r="T517" s="588" t="str">
        <f>+IF(AND(S517&lt;=100,S517&gt;=96),"Fuerte",IF(AND(S517&lt;=95,S517&gt;=86),"Moderado",IF(AND(S517&lt;=85,J510&gt;=0),"Débil"," ")))</f>
        <v>Fuerte</v>
      </c>
      <c r="U517" s="588" t="s">
        <v>90</v>
      </c>
      <c r="V517" s="590"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588">
        <f>IF(V517="Fuerte",100,IF(V517="Moderado",50,IF(V517="Débil",0)))</f>
        <v>100</v>
      </c>
      <c r="X517" s="474"/>
      <c r="Y517" s="461" t="s">
        <v>265</v>
      </c>
      <c r="Z517" s="952" t="s">
        <v>773</v>
      </c>
      <c r="AA517" s="867" t="s">
        <v>263</v>
      </c>
      <c r="AB517" s="505"/>
      <c r="AC517" s="505"/>
      <c r="AD517" s="505"/>
      <c r="AE517" s="453"/>
      <c r="AF517" s="308"/>
      <c r="AG517" s="453"/>
      <c r="AH517" s="453"/>
      <c r="AI517" s="821"/>
      <c r="AJ517" s="959" t="s">
        <v>772</v>
      </c>
      <c r="AK517" s="952">
        <v>43862</v>
      </c>
      <c r="AL517" s="952">
        <v>44196</v>
      </c>
      <c r="AM517" s="461" t="s">
        <v>262</v>
      </c>
      <c r="AN517" s="479" t="s">
        <v>261</v>
      </c>
    </row>
    <row r="518" spans="1:40" ht="15" customHeight="1" thickBot="1">
      <c r="A518" s="310"/>
      <c r="B518" s="965"/>
      <c r="C518" s="971"/>
      <c r="D518" s="447"/>
      <c r="E518" s="867" t="s">
        <v>771</v>
      </c>
      <c r="F518" s="447"/>
      <c r="G518" s="447"/>
      <c r="H518" s="466" t="s">
        <v>225</v>
      </c>
      <c r="I518" s="945" t="s">
        <v>586</v>
      </c>
      <c r="J518" s="495"/>
      <c r="K518" s="302"/>
      <c r="L518" s="453"/>
      <c r="M518" s="821"/>
      <c r="N518" s="834"/>
      <c r="O518" s="462"/>
      <c r="P518" s="101" t="s">
        <v>235</v>
      </c>
      <c r="Q518" s="267" t="s">
        <v>78</v>
      </c>
      <c r="R518" s="101">
        <f>+IFERROR(VLOOKUP(Q518,[22]DATOS!$E$2:$F$17,2,FALSE),"")</f>
        <v>15</v>
      </c>
      <c r="S518" s="546"/>
      <c r="T518" s="546"/>
      <c r="U518" s="546"/>
      <c r="V518" s="453"/>
      <c r="W518" s="546"/>
      <c r="X518" s="474"/>
      <c r="Y518" s="462"/>
      <c r="Z518" s="950"/>
      <c r="AA518" s="957"/>
      <c r="AB518" s="505"/>
      <c r="AC518" s="505"/>
      <c r="AD518" s="505"/>
      <c r="AE518" s="453"/>
      <c r="AF518" s="308"/>
      <c r="AG518" s="453"/>
      <c r="AH518" s="453"/>
      <c r="AI518" s="821"/>
      <c r="AJ518" s="878"/>
      <c r="AK518" s="950"/>
      <c r="AL518" s="950"/>
      <c r="AM518" s="462"/>
      <c r="AN518" s="480"/>
    </row>
    <row r="519" spans="1:40" ht="16" thickBot="1">
      <c r="A519" s="310"/>
      <c r="B519" s="965"/>
      <c r="C519" s="971"/>
      <c r="D519" s="447"/>
      <c r="E519" s="868"/>
      <c r="F519" s="447"/>
      <c r="G519" s="447"/>
      <c r="H519" s="466"/>
      <c r="I519" s="823"/>
      <c r="J519" s="495"/>
      <c r="K519" s="302"/>
      <c r="L519" s="453"/>
      <c r="M519" s="821"/>
      <c r="N519" s="834"/>
      <c r="O519" s="462"/>
      <c r="P519" s="101" t="s">
        <v>233</v>
      </c>
      <c r="Q519" s="267" t="s">
        <v>80</v>
      </c>
      <c r="R519" s="101">
        <f>+IFERROR(VLOOKUP(Q519,[22]DATOS!$E$2:$F$17,2,FALSE),"")</f>
        <v>15</v>
      </c>
      <c r="S519" s="546"/>
      <c r="T519" s="546"/>
      <c r="U519" s="546"/>
      <c r="V519" s="453"/>
      <c r="W519" s="546"/>
      <c r="X519" s="474"/>
      <c r="Y519" s="462"/>
      <c r="Z519" s="950"/>
      <c r="AA519" s="957"/>
      <c r="AB519" s="505"/>
      <c r="AC519" s="505"/>
      <c r="AD519" s="505"/>
      <c r="AE519" s="453"/>
      <c r="AF519" s="308"/>
      <c r="AG519" s="453"/>
      <c r="AH519" s="453"/>
      <c r="AI519" s="821"/>
      <c r="AJ519" s="878"/>
      <c r="AK519" s="950"/>
      <c r="AL519" s="950"/>
      <c r="AM519" s="462"/>
      <c r="AN519" s="480"/>
    </row>
    <row r="520" spans="1:40" ht="16" thickBot="1">
      <c r="A520" s="310"/>
      <c r="B520" s="965"/>
      <c r="C520" s="971"/>
      <c r="D520" s="447"/>
      <c r="E520" s="868"/>
      <c r="F520" s="447"/>
      <c r="G520" s="447"/>
      <c r="H520" s="466" t="s">
        <v>224</v>
      </c>
      <c r="I520" s="945" t="s">
        <v>586</v>
      </c>
      <c r="J520" s="495"/>
      <c r="K520" s="302"/>
      <c r="L520" s="453"/>
      <c r="M520" s="821"/>
      <c r="N520" s="834"/>
      <c r="O520" s="462"/>
      <c r="P520" s="101" t="s">
        <v>231</v>
      </c>
      <c r="Q520" s="267" t="s">
        <v>82</v>
      </c>
      <c r="R520" s="101">
        <f>+IFERROR(VLOOKUP(Q520,[22]DATOS!$E$2:$F$17,2,FALSE),"")</f>
        <v>15</v>
      </c>
      <c r="S520" s="546"/>
      <c r="T520" s="546"/>
      <c r="U520" s="546"/>
      <c r="V520" s="453"/>
      <c r="W520" s="546"/>
      <c r="X520" s="474"/>
      <c r="Y520" s="462"/>
      <c r="Z520" s="950"/>
      <c r="AA520" s="957"/>
      <c r="AB520" s="505"/>
      <c r="AC520" s="505"/>
      <c r="AD520" s="505"/>
      <c r="AE520" s="453"/>
      <c r="AF520" s="308"/>
      <c r="AG520" s="453"/>
      <c r="AH520" s="453"/>
      <c r="AI520" s="821"/>
      <c r="AJ520" s="878"/>
      <c r="AK520" s="950"/>
      <c r="AL520" s="950"/>
      <c r="AM520" s="462"/>
      <c r="AN520" s="480"/>
    </row>
    <row r="521" spans="1:40" ht="16" thickBot="1">
      <c r="A521" s="310"/>
      <c r="B521" s="965"/>
      <c r="C521" s="971"/>
      <c r="D521" s="447"/>
      <c r="E521" s="868"/>
      <c r="F521" s="447"/>
      <c r="G521" s="447"/>
      <c r="H521" s="466"/>
      <c r="I521" s="823"/>
      <c r="J521" s="495"/>
      <c r="K521" s="302"/>
      <c r="L521" s="453"/>
      <c r="M521" s="821"/>
      <c r="N521" s="834"/>
      <c r="O521" s="462"/>
      <c r="P521" s="101" t="s">
        <v>229</v>
      </c>
      <c r="Q521" s="267" t="s">
        <v>85</v>
      </c>
      <c r="R521" s="101">
        <f>+IFERROR(VLOOKUP(Q521,[22]DATOS!$E$2:$F$17,2,FALSE),"")</f>
        <v>15</v>
      </c>
      <c r="S521" s="546"/>
      <c r="T521" s="546"/>
      <c r="U521" s="546"/>
      <c r="V521" s="453"/>
      <c r="W521" s="546"/>
      <c r="X521" s="474"/>
      <c r="Y521" s="462"/>
      <c r="Z521" s="950"/>
      <c r="AA521" s="957"/>
      <c r="AB521" s="505"/>
      <c r="AC521" s="505"/>
      <c r="AD521" s="505"/>
      <c r="AE521" s="453"/>
      <c r="AF521" s="308"/>
      <c r="AG521" s="453"/>
      <c r="AH521" s="453"/>
      <c r="AI521" s="821"/>
      <c r="AJ521" s="878"/>
      <c r="AK521" s="950"/>
      <c r="AL521" s="950"/>
      <c r="AM521" s="462"/>
      <c r="AN521" s="480"/>
    </row>
    <row r="522" spans="1:40">
      <c r="A522" s="310"/>
      <c r="B522" s="965"/>
      <c r="C522" s="971"/>
      <c r="D522" s="447"/>
      <c r="E522" s="868"/>
      <c r="F522" s="447"/>
      <c r="G522" s="447"/>
      <c r="H522" s="466" t="s">
        <v>223</v>
      </c>
      <c r="I522" s="945" t="s">
        <v>586</v>
      </c>
      <c r="J522" s="495"/>
      <c r="K522" s="302"/>
      <c r="L522" s="453"/>
      <c r="M522" s="821"/>
      <c r="N522" s="834"/>
      <c r="O522" s="462"/>
      <c r="P522" s="101" t="s">
        <v>228</v>
      </c>
      <c r="Q522" s="267" t="s">
        <v>98</v>
      </c>
      <c r="R522" s="101">
        <f>+IFERROR(VLOOKUP(Q522,[22]DATOS!$E$2:$F$17,2,FALSE),"")</f>
        <v>15</v>
      </c>
      <c r="S522" s="546"/>
      <c r="T522" s="546"/>
      <c r="U522" s="546"/>
      <c r="V522" s="453"/>
      <c r="W522" s="546"/>
      <c r="X522" s="474"/>
      <c r="Y522" s="462"/>
      <c r="Z522" s="950"/>
      <c r="AA522" s="957"/>
      <c r="AB522" s="505"/>
      <c r="AC522" s="505"/>
      <c r="AD522" s="505"/>
      <c r="AE522" s="453"/>
      <c r="AF522" s="308"/>
      <c r="AG522" s="453"/>
      <c r="AH522" s="453"/>
      <c r="AI522" s="821"/>
      <c r="AJ522" s="878"/>
      <c r="AK522" s="950"/>
      <c r="AL522" s="950"/>
      <c r="AM522" s="462"/>
      <c r="AN522" s="480"/>
    </row>
    <row r="523" spans="1:40" ht="16" thickBot="1">
      <c r="A523" s="310"/>
      <c r="B523" s="965"/>
      <c r="C523" s="971"/>
      <c r="D523" s="447"/>
      <c r="E523" s="868"/>
      <c r="F523" s="447"/>
      <c r="G523" s="447"/>
      <c r="H523" s="466"/>
      <c r="I523" s="823"/>
      <c r="J523" s="495"/>
      <c r="K523" s="302"/>
      <c r="L523" s="453"/>
      <c r="M523" s="821"/>
      <c r="N523" s="834"/>
      <c r="O523" s="462"/>
      <c r="P523" s="101" t="s">
        <v>226</v>
      </c>
      <c r="Q523" s="101" t="s">
        <v>87</v>
      </c>
      <c r="R523" s="101">
        <f>+IFERROR(VLOOKUP(Q523,[22]DATOS!$E$2:$F$17,2,FALSE),"")</f>
        <v>10</v>
      </c>
      <c r="S523" s="546"/>
      <c r="T523" s="546"/>
      <c r="U523" s="546"/>
      <c r="V523" s="453"/>
      <c r="W523" s="546"/>
      <c r="X523" s="474"/>
      <c r="Y523" s="462"/>
      <c r="Z523" s="950"/>
      <c r="AA523" s="957"/>
      <c r="AB523" s="505"/>
      <c r="AC523" s="505"/>
      <c r="AD523" s="505"/>
      <c r="AE523" s="453"/>
      <c r="AF523" s="308"/>
      <c r="AG523" s="453"/>
      <c r="AH523" s="453"/>
      <c r="AI523" s="821"/>
      <c r="AJ523" s="878"/>
      <c r="AK523" s="950"/>
      <c r="AL523" s="950"/>
      <c r="AM523" s="462"/>
      <c r="AN523" s="480"/>
    </row>
    <row r="524" spans="1:40">
      <c r="A524" s="310"/>
      <c r="B524" s="965"/>
      <c r="C524" s="971"/>
      <c r="D524" s="447"/>
      <c r="E524" s="868"/>
      <c r="F524" s="447"/>
      <c r="G524" s="447"/>
      <c r="H524" s="466" t="s">
        <v>222</v>
      </c>
      <c r="I524" s="945" t="s">
        <v>586</v>
      </c>
      <c r="J524" s="495"/>
      <c r="K524" s="302"/>
      <c r="L524" s="453"/>
      <c r="M524" s="821"/>
      <c r="N524" s="834"/>
      <c r="O524" s="462"/>
      <c r="P524" s="473"/>
      <c r="Q524" s="473"/>
      <c r="R524" s="473" t="str">
        <f>+IFERROR(VLOOKUP(Q524,[22]DATOS!$E$2:$F$17,2,FALSE),"")</f>
        <v/>
      </c>
      <c r="S524" s="546"/>
      <c r="T524" s="546"/>
      <c r="U524" s="546"/>
      <c r="V524" s="453"/>
      <c r="W524" s="546"/>
      <c r="X524" s="474"/>
      <c r="Y524" s="462"/>
      <c r="Z524" s="950"/>
      <c r="AA524" s="957"/>
      <c r="AB524" s="505"/>
      <c r="AC524" s="505"/>
      <c r="AD524" s="505"/>
      <c r="AE524" s="453"/>
      <c r="AF524" s="308"/>
      <c r="AG524" s="453"/>
      <c r="AH524" s="453"/>
      <c r="AI524" s="821"/>
      <c r="AJ524" s="878"/>
      <c r="AK524" s="950"/>
      <c r="AL524" s="950"/>
      <c r="AM524" s="462"/>
      <c r="AN524" s="480"/>
    </row>
    <row r="525" spans="1:40" ht="16" thickBot="1">
      <c r="A525" s="310"/>
      <c r="B525" s="965"/>
      <c r="C525" s="971"/>
      <c r="D525" s="447"/>
      <c r="E525" s="868"/>
      <c r="F525" s="447"/>
      <c r="G525" s="447"/>
      <c r="H525" s="466"/>
      <c r="I525" s="823"/>
      <c r="J525" s="495"/>
      <c r="K525" s="302"/>
      <c r="L525" s="453"/>
      <c r="M525" s="821"/>
      <c r="N525" s="834"/>
      <c r="O525" s="462"/>
      <c r="P525" s="474"/>
      <c r="Q525" s="474"/>
      <c r="R525" s="474"/>
      <c r="S525" s="546"/>
      <c r="T525" s="546"/>
      <c r="U525" s="546"/>
      <c r="V525" s="453"/>
      <c r="W525" s="546"/>
      <c r="X525" s="474"/>
      <c r="Y525" s="462"/>
      <c r="Z525" s="950"/>
      <c r="AA525" s="957"/>
      <c r="AB525" s="505"/>
      <c r="AC525" s="505"/>
      <c r="AD525" s="505"/>
      <c r="AE525" s="453"/>
      <c r="AF525" s="308"/>
      <c r="AG525" s="453"/>
      <c r="AH525" s="453"/>
      <c r="AI525" s="821"/>
      <c r="AJ525" s="878"/>
      <c r="AK525" s="950"/>
      <c r="AL525" s="950"/>
      <c r="AM525" s="462"/>
      <c r="AN525" s="480"/>
    </row>
    <row r="526" spans="1:40">
      <c r="A526" s="310"/>
      <c r="B526" s="965"/>
      <c r="C526" s="971"/>
      <c r="D526" s="447"/>
      <c r="E526" s="868"/>
      <c r="F526" s="447"/>
      <c r="G526" s="447"/>
      <c r="H526" s="466" t="s">
        <v>221</v>
      </c>
      <c r="I526" s="945" t="s">
        <v>68</v>
      </c>
      <c r="J526" s="495"/>
      <c r="K526" s="302"/>
      <c r="L526" s="453"/>
      <c r="M526" s="821"/>
      <c r="N526" s="834"/>
      <c r="O526" s="462"/>
      <c r="P526" s="474"/>
      <c r="Q526" s="474"/>
      <c r="R526" s="474"/>
      <c r="S526" s="546"/>
      <c r="T526" s="546"/>
      <c r="U526" s="546"/>
      <c r="V526" s="453"/>
      <c r="W526" s="546"/>
      <c r="X526" s="474"/>
      <c r="Y526" s="462"/>
      <c r="Z526" s="950"/>
      <c r="AA526" s="957"/>
      <c r="AB526" s="505"/>
      <c r="AC526" s="505"/>
      <c r="AD526" s="505"/>
      <c r="AE526" s="453"/>
      <c r="AF526" s="308"/>
      <c r="AG526" s="453"/>
      <c r="AH526" s="453"/>
      <c r="AI526" s="821"/>
      <c r="AJ526" s="878"/>
      <c r="AK526" s="950"/>
      <c r="AL526" s="950"/>
      <c r="AM526" s="462"/>
      <c r="AN526" s="480"/>
    </row>
    <row r="527" spans="1:40">
      <c r="A527" s="310"/>
      <c r="B527" s="965"/>
      <c r="C527" s="971"/>
      <c r="D527" s="447"/>
      <c r="E527" s="868"/>
      <c r="F527" s="447"/>
      <c r="G527" s="447"/>
      <c r="H527" s="466"/>
      <c r="I527" s="462"/>
      <c r="J527" s="495"/>
      <c r="K527" s="302"/>
      <c r="L527" s="453"/>
      <c r="M527" s="821"/>
      <c r="N527" s="834"/>
      <c r="O527" s="462"/>
      <c r="P527" s="474"/>
      <c r="Q527" s="474"/>
      <c r="R527" s="474"/>
      <c r="S527" s="546"/>
      <c r="T527" s="546"/>
      <c r="U527" s="546"/>
      <c r="V527" s="453"/>
      <c r="W527" s="546"/>
      <c r="X527" s="474"/>
      <c r="Y527" s="462"/>
      <c r="Z527" s="950"/>
      <c r="AA527" s="957"/>
      <c r="AB527" s="505"/>
      <c r="AC527" s="505"/>
      <c r="AD527" s="505"/>
      <c r="AE527" s="453"/>
      <c r="AF527" s="308"/>
      <c r="AG527" s="453"/>
      <c r="AH527" s="453"/>
      <c r="AI527" s="821"/>
      <c r="AJ527" s="878"/>
      <c r="AK527" s="950"/>
      <c r="AL527" s="950"/>
      <c r="AM527" s="462"/>
      <c r="AN527" s="480"/>
    </row>
    <row r="528" spans="1:40" ht="16" thickBot="1">
      <c r="A528" s="310"/>
      <c r="B528" s="965"/>
      <c r="C528" s="971"/>
      <c r="D528" s="447"/>
      <c r="E528" s="868"/>
      <c r="F528" s="447"/>
      <c r="G528" s="447"/>
      <c r="H528" s="466"/>
      <c r="I528" s="823"/>
      <c r="J528" s="495"/>
      <c r="K528" s="302"/>
      <c r="L528" s="453"/>
      <c r="M528" s="821"/>
      <c r="N528" s="834"/>
      <c r="O528" s="462"/>
      <c r="P528" s="474"/>
      <c r="Q528" s="474"/>
      <c r="R528" s="474"/>
      <c r="S528" s="546"/>
      <c r="T528" s="546"/>
      <c r="U528" s="546"/>
      <c r="V528" s="453"/>
      <c r="W528" s="546"/>
      <c r="X528" s="474"/>
      <c r="Y528" s="462"/>
      <c r="Z528" s="950"/>
      <c r="AA528" s="957"/>
      <c r="AB528" s="505"/>
      <c r="AC528" s="505"/>
      <c r="AD528" s="505"/>
      <c r="AE528" s="453"/>
      <c r="AF528" s="308"/>
      <c r="AG528" s="453"/>
      <c r="AH528" s="453"/>
      <c r="AI528" s="821"/>
      <c r="AJ528" s="878"/>
      <c r="AK528" s="950"/>
      <c r="AL528" s="950"/>
      <c r="AM528" s="462"/>
      <c r="AN528" s="480"/>
    </row>
    <row r="529" spans="1:40" ht="16" thickBot="1">
      <c r="A529" s="310"/>
      <c r="B529" s="965"/>
      <c r="C529" s="971"/>
      <c r="D529" s="447"/>
      <c r="E529" s="869"/>
      <c r="F529" s="447"/>
      <c r="G529" s="447"/>
      <c r="H529" s="247"/>
      <c r="I529" s="273"/>
      <c r="J529" s="495"/>
      <c r="K529" s="302"/>
      <c r="L529" s="453"/>
      <c r="M529" s="821"/>
      <c r="N529" s="834"/>
      <c r="O529" s="462"/>
      <c r="P529" s="474"/>
      <c r="Q529" s="474"/>
      <c r="R529" s="474"/>
      <c r="S529" s="546"/>
      <c r="T529" s="546"/>
      <c r="U529" s="546"/>
      <c r="V529" s="453"/>
      <c r="W529" s="546"/>
      <c r="X529" s="474"/>
      <c r="Y529" s="462"/>
      <c r="Z529" s="950"/>
      <c r="AA529" s="957"/>
      <c r="AB529" s="505"/>
      <c r="AC529" s="505"/>
      <c r="AD529" s="505"/>
      <c r="AE529" s="453"/>
      <c r="AF529" s="240"/>
      <c r="AG529" s="453"/>
      <c r="AH529" s="453"/>
      <c r="AI529" s="821"/>
      <c r="AJ529" s="879"/>
      <c r="AK529" s="951"/>
      <c r="AL529" s="951"/>
      <c r="AM529" s="463"/>
      <c r="AN529" s="481"/>
    </row>
    <row r="530" spans="1:40" ht="81" thickBot="1">
      <c r="A530" s="310"/>
      <c r="B530" s="966"/>
      <c r="C530" s="971"/>
      <c r="D530" s="447"/>
      <c r="E530" s="275" t="s">
        <v>259</v>
      </c>
      <c r="F530" s="447"/>
      <c r="G530" s="447"/>
      <c r="H530" s="247"/>
      <c r="I530" s="273" t="s">
        <v>68</v>
      </c>
      <c r="J530" s="495"/>
      <c r="K530" s="302"/>
      <c r="L530" s="500"/>
      <c r="M530" s="960"/>
      <c r="N530" s="835"/>
      <c r="O530" s="463"/>
      <c r="P530" s="475"/>
      <c r="Q530" s="475"/>
      <c r="R530" s="475"/>
      <c r="S530" s="547"/>
      <c r="T530" s="547"/>
      <c r="U530" s="547"/>
      <c r="V530" s="454"/>
      <c r="W530" s="547"/>
      <c r="X530" s="475"/>
      <c r="Y530" s="463"/>
      <c r="Z530" s="951"/>
      <c r="AA530" s="958"/>
      <c r="AB530" s="774"/>
      <c r="AC530" s="774"/>
      <c r="AD530" s="774"/>
      <c r="AE530" s="454"/>
      <c r="AF530" s="240"/>
      <c r="AG530" s="454"/>
      <c r="AH530" s="500"/>
      <c r="AI530" s="960"/>
      <c r="AJ530" s="266" t="s">
        <v>512</v>
      </c>
      <c r="AK530" s="274" t="s">
        <v>258</v>
      </c>
      <c r="AL530" s="274" t="s">
        <v>257</v>
      </c>
      <c r="AM530" s="261" t="s">
        <v>256</v>
      </c>
      <c r="AN530" s="246"/>
    </row>
    <row r="531" spans="1:40" ht="15.75" customHeight="1" thickBot="1">
      <c r="A531" s="961">
        <v>19</v>
      </c>
      <c r="B531" s="964" t="s">
        <v>576</v>
      </c>
      <c r="C531" s="945" t="s">
        <v>770</v>
      </c>
      <c r="D531" s="967" t="s">
        <v>32</v>
      </c>
      <c r="E531" s="945" t="s">
        <v>769</v>
      </c>
      <c r="F531" s="967" t="s">
        <v>768</v>
      </c>
      <c r="G531" s="943" t="s">
        <v>100</v>
      </c>
      <c r="H531" s="84" t="s">
        <v>252</v>
      </c>
      <c r="I531" s="273" t="s">
        <v>68</v>
      </c>
      <c r="J531" s="741">
        <v>13</v>
      </c>
      <c r="K531" s="604" t="str">
        <f>+IF(AND(J531&lt;6,J531&gt;0),"Moderado",IF(AND(J531&lt;12,J531&gt;5),"Mayor",IF(AND(J531&lt;20,J531&gt;11),"Catastrófico","Responda las Preguntas de Impacto")))</f>
        <v>Catastrófico</v>
      </c>
      <c r="L531" s="452"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Extremo</v>
      </c>
      <c r="M531" s="940"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Evitar el Riesgo, Reducir el Riesgo, Compartir el Riesgo</v>
      </c>
      <c r="N531" s="942" t="s">
        <v>767</v>
      </c>
      <c r="O531" s="956" t="s">
        <v>65</v>
      </c>
      <c r="P531" s="101" t="s">
        <v>237</v>
      </c>
      <c r="Q531" s="267" t="s">
        <v>76</v>
      </c>
      <c r="R531" s="267">
        <f>+IFERROR(VLOOKUP(Q531,[23]DATOS!$E$2:$F$17,2,FALSE),"")</f>
        <v>15</v>
      </c>
      <c r="S531" s="646">
        <f>SUM(R531:R538)</f>
        <v>100</v>
      </c>
      <c r="T531" s="310" t="str">
        <f>+IF(AND(S531&lt;=100,S531&gt;=96),"Fuerte",IF(AND(S531&lt;=95,S531&gt;=86),"Moderado",IF(AND(S531&lt;=85,J531&gt;=0),"Débil"," ")))</f>
        <v>Fuerte</v>
      </c>
      <c r="U531" s="310" t="s">
        <v>90</v>
      </c>
      <c r="V531" s="310"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10">
        <f>IF(V531="Fuerte",100,IF(V531="Moderado",50,IF(V531="Débil",0)))</f>
        <v>100</v>
      </c>
      <c r="X531" s="473">
        <f>AVERAGE(W531:W556)</f>
        <v>100</v>
      </c>
      <c r="Y531" s="461" t="s">
        <v>250</v>
      </c>
      <c r="Z531" s="473" t="s">
        <v>598</v>
      </c>
      <c r="AA531" s="968" t="s">
        <v>248</v>
      </c>
      <c r="AB531" s="710" t="str">
        <f>+IF(X531=100,"Fuerte",IF(AND(X531&lt;=99,X531&gt;=50),"Moderado",IF(X531&lt;50,"Débil"," ")))</f>
        <v>Fuerte</v>
      </c>
      <c r="AC531" s="488" t="s">
        <v>95</v>
      </c>
      <c r="AD531" s="488" t="s">
        <v>95</v>
      </c>
      <c r="AE531" s="711"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52"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52" t="str">
        <f>K531</f>
        <v>Catastrófico</v>
      </c>
      <c r="AH531" s="452"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Extremo</v>
      </c>
      <c r="AI531" s="948"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Evitar el Riesgo, Reducir el Riesgo, Compartir el Riesgo</v>
      </c>
      <c r="AJ531" s="788" t="s">
        <v>511</v>
      </c>
      <c r="AK531" s="949">
        <v>43831</v>
      </c>
      <c r="AL531" s="952">
        <v>44196</v>
      </c>
      <c r="AM531" s="953" t="s">
        <v>247</v>
      </c>
      <c r="AN531" s="479" t="s">
        <v>246</v>
      </c>
    </row>
    <row r="532" spans="1:40" ht="17" thickBot="1">
      <c r="A532" s="962"/>
      <c r="B532" s="965"/>
      <c r="C532" s="462"/>
      <c r="D532" s="451"/>
      <c r="E532" s="462"/>
      <c r="F532" s="451"/>
      <c r="G532" s="834"/>
      <c r="H532" s="79" t="s">
        <v>245</v>
      </c>
      <c r="I532" s="273" t="s">
        <v>68</v>
      </c>
      <c r="J532" s="741"/>
      <c r="K532" s="498"/>
      <c r="L532" s="453"/>
      <c r="M532" s="941"/>
      <c r="N532" s="446"/>
      <c r="O532" s="447"/>
      <c r="P532" s="101" t="s">
        <v>235</v>
      </c>
      <c r="Q532" s="267" t="s">
        <v>78</v>
      </c>
      <c r="R532" s="267">
        <f>+IFERROR(VLOOKUP(Q532,[23]DATOS!$E$2:$F$17,2,FALSE),"")</f>
        <v>15</v>
      </c>
      <c r="S532" s="647"/>
      <c r="T532" s="310"/>
      <c r="U532" s="310"/>
      <c r="V532" s="310"/>
      <c r="W532" s="310"/>
      <c r="X532" s="474"/>
      <c r="Y532" s="462"/>
      <c r="Z532" s="474"/>
      <c r="AA532" s="969"/>
      <c r="AB532" s="643"/>
      <c r="AC532" s="488"/>
      <c r="AD532" s="488"/>
      <c r="AE532" s="712"/>
      <c r="AF532" s="453"/>
      <c r="AG532" s="453"/>
      <c r="AH532" s="453"/>
      <c r="AI532" s="821"/>
      <c r="AJ532" s="788"/>
      <c r="AK532" s="950"/>
      <c r="AL532" s="950"/>
      <c r="AM532" s="878"/>
      <c r="AN532" s="480"/>
    </row>
    <row r="533" spans="1:40" ht="17" thickBot="1">
      <c r="A533" s="962"/>
      <c r="B533" s="965"/>
      <c r="C533" s="462"/>
      <c r="D533" s="451"/>
      <c r="E533" s="462"/>
      <c r="F533" s="451"/>
      <c r="G533" s="834"/>
      <c r="H533" s="79" t="s">
        <v>244</v>
      </c>
      <c r="I533" s="273" t="s">
        <v>68</v>
      </c>
      <c r="J533" s="741"/>
      <c r="K533" s="498"/>
      <c r="L533" s="453"/>
      <c r="M533" s="941"/>
      <c r="N533" s="446"/>
      <c r="O533" s="447"/>
      <c r="P533" s="101" t="s">
        <v>233</v>
      </c>
      <c r="Q533" s="267" t="s">
        <v>80</v>
      </c>
      <c r="R533" s="267">
        <f>+IFERROR(VLOOKUP(Q533,[23]DATOS!$E$2:$F$17,2,FALSE),"")</f>
        <v>15</v>
      </c>
      <c r="S533" s="647"/>
      <c r="T533" s="310"/>
      <c r="U533" s="310"/>
      <c r="V533" s="310"/>
      <c r="W533" s="310"/>
      <c r="X533" s="474"/>
      <c r="Y533" s="462"/>
      <c r="Z533" s="474"/>
      <c r="AA533" s="969"/>
      <c r="AB533" s="643"/>
      <c r="AC533" s="488"/>
      <c r="AD533" s="488"/>
      <c r="AE533" s="712"/>
      <c r="AF533" s="453"/>
      <c r="AG533" s="453"/>
      <c r="AH533" s="453"/>
      <c r="AI533" s="821"/>
      <c r="AJ533" s="788"/>
      <c r="AK533" s="950"/>
      <c r="AL533" s="950"/>
      <c r="AM533" s="878"/>
      <c r="AN533" s="480"/>
    </row>
    <row r="534" spans="1:40" ht="17" thickBot="1">
      <c r="A534" s="962"/>
      <c r="B534" s="965"/>
      <c r="C534" s="462"/>
      <c r="D534" s="451"/>
      <c r="E534" s="462"/>
      <c r="F534" s="451"/>
      <c r="G534" s="834"/>
      <c r="H534" s="79" t="s">
        <v>243</v>
      </c>
      <c r="I534" s="273" t="s">
        <v>68</v>
      </c>
      <c r="J534" s="741"/>
      <c r="K534" s="498"/>
      <c r="L534" s="453"/>
      <c r="M534" s="941"/>
      <c r="N534" s="446"/>
      <c r="O534" s="447"/>
      <c r="P534" s="101" t="s">
        <v>231</v>
      </c>
      <c r="Q534" s="267" t="s">
        <v>82</v>
      </c>
      <c r="R534" s="267">
        <f>+IFERROR(VLOOKUP(Q534,[23]DATOS!$E$2:$F$17,2,FALSE),"")</f>
        <v>15</v>
      </c>
      <c r="S534" s="647"/>
      <c r="T534" s="310"/>
      <c r="U534" s="310"/>
      <c r="V534" s="310"/>
      <c r="W534" s="310"/>
      <c r="X534" s="474"/>
      <c r="Y534" s="462"/>
      <c r="Z534" s="474"/>
      <c r="AA534" s="969"/>
      <c r="AB534" s="643"/>
      <c r="AC534" s="488"/>
      <c r="AD534" s="488"/>
      <c r="AE534" s="712"/>
      <c r="AF534" s="453"/>
      <c r="AG534" s="453"/>
      <c r="AH534" s="453"/>
      <c r="AI534" s="821"/>
      <c r="AJ534" s="788"/>
      <c r="AK534" s="950"/>
      <c r="AL534" s="950"/>
      <c r="AM534" s="878"/>
      <c r="AN534" s="480"/>
    </row>
    <row r="535" spans="1:40" ht="17" thickBot="1">
      <c r="A535" s="962"/>
      <c r="B535" s="965"/>
      <c r="C535" s="462"/>
      <c r="D535" s="451"/>
      <c r="E535" s="462"/>
      <c r="F535" s="451"/>
      <c r="G535" s="834"/>
      <c r="H535" s="79" t="s">
        <v>242</v>
      </c>
      <c r="I535" s="273" t="s">
        <v>68</v>
      </c>
      <c r="J535" s="741"/>
      <c r="K535" s="498"/>
      <c r="L535" s="453"/>
      <c r="M535" s="941"/>
      <c r="N535" s="446"/>
      <c r="O535" s="447"/>
      <c r="P535" s="101" t="s">
        <v>229</v>
      </c>
      <c r="Q535" s="267" t="s">
        <v>85</v>
      </c>
      <c r="R535" s="267">
        <f>+IFERROR(VLOOKUP(Q535,[23]DATOS!$E$2:$F$17,2,FALSE),"")</f>
        <v>15</v>
      </c>
      <c r="S535" s="647"/>
      <c r="T535" s="310"/>
      <c r="U535" s="310"/>
      <c r="V535" s="310"/>
      <c r="W535" s="310"/>
      <c r="X535" s="474"/>
      <c r="Y535" s="462"/>
      <c r="Z535" s="474"/>
      <c r="AA535" s="969"/>
      <c r="AB535" s="643"/>
      <c r="AC535" s="488"/>
      <c r="AD535" s="488"/>
      <c r="AE535" s="712"/>
      <c r="AF535" s="453"/>
      <c r="AG535" s="453"/>
      <c r="AH535" s="453"/>
      <c r="AI535" s="821"/>
      <c r="AJ535" s="788"/>
      <c r="AK535" s="950"/>
      <c r="AL535" s="950"/>
      <c r="AM535" s="878"/>
      <c r="AN535" s="480"/>
    </row>
    <row r="536" spans="1:40" ht="17" thickBot="1">
      <c r="A536" s="962"/>
      <c r="B536" s="965"/>
      <c r="C536" s="462"/>
      <c r="D536" s="451"/>
      <c r="E536" s="462"/>
      <c r="F536" s="451"/>
      <c r="G536" s="834"/>
      <c r="H536" s="79" t="s">
        <v>241</v>
      </c>
      <c r="I536" s="273" t="s">
        <v>586</v>
      </c>
      <c r="J536" s="741"/>
      <c r="K536" s="498"/>
      <c r="L536" s="453"/>
      <c r="M536" s="941"/>
      <c r="N536" s="446"/>
      <c r="O536" s="447"/>
      <c r="P536" s="270" t="s">
        <v>228</v>
      </c>
      <c r="Q536" s="267" t="s">
        <v>98</v>
      </c>
      <c r="R536" s="267">
        <f>+IFERROR(VLOOKUP(Q536,[23]DATOS!$E$2:$F$17,2,FALSE),"")</f>
        <v>15</v>
      </c>
      <c r="S536" s="647"/>
      <c r="T536" s="310"/>
      <c r="U536" s="310"/>
      <c r="V536" s="310"/>
      <c r="W536" s="310"/>
      <c r="X536" s="474"/>
      <c r="Y536" s="462"/>
      <c r="Z536" s="474"/>
      <c r="AA536" s="969"/>
      <c r="AB536" s="643"/>
      <c r="AC536" s="488"/>
      <c r="AD536" s="488"/>
      <c r="AE536" s="712"/>
      <c r="AF536" s="453"/>
      <c r="AG536" s="453"/>
      <c r="AH536" s="453"/>
      <c r="AI536" s="821"/>
      <c r="AJ536" s="788"/>
      <c r="AK536" s="950"/>
      <c r="AL536" s="950"/>
      <c r="AM536" s="878"/>
      <c r="AN536" s="480"/>
    </row>
    <row r="537" spans="1:40" ht="17" thickBot="1">
      <c r="A537" s="962"/>
      <c r="B537" s="965"/>
      <c r="C537" s="462"/>
      <c r="D537" s="451"/>
      <c r="E537" s="462"/>
      <c r="F537" s="451"/>
      <c r="G537" s="834"/>
      <c r="H537" s="79" t="s">
        <v>240</v>
      </c>
      <c r="I537" s="273" t="s">
        <v>68</v>
      </c>
      <c r="J537" s="741"/>
      <c r="K537" s="498"/>
      <c r="L537" s="453"/>
      <c r="M537" s="941"/>
      <c r="N537" s="446"/>
      <c r="O537" s="447"/>
      <c r="P537" s="101" t="s">
        <v>226</v>
      </c>
      <c r="Q537" s="101" t="s">
        <v>87</v>
      </c>
      <c r="R537" s="101">
        <v>10</v>
      </c>
      <c r="S537" s="647"/>
      <c r="T537" s="310"/>
      <c r="U537" s="310"/>
      <c r="V537" s="310"/>
      <c r="W537" s="310"/>
      <c r="X537" s="474"/>
      <c r="Y537" s="462"/>
      <c r="Z537" s="474"/>
      <c r="AA537" s="969"/>
      <c r="AB537" s="643"/>
      <c r="AC537" s="488"/>
      <c r="AD537" s="488"/>
      <c r="AE537" s="712"/>
      <c r="AF537" s="453"/>
      <c r="AG537" s="453"/>
      <c r="AH537" s="453"/>
      <c r="AI537" s="821"/>
      <c r="AJ537" s="788"/>
      <c r="AK537" s="950"/>
      <c r="AL537" s="950"/>
      <c r="AM537" s="878"/>
      <c r="AN537" s="480"/>
    </row>
    <row r="538" spans="1:40" ht="33" thickBot="1">
      <c r="A538" s="962"/>
      <c r="B538" s="965"/>
      <c r="C538" s="462"/>
      <c r="D538" s="451"/>
      <c r="E538" s="463"/>
      <c r="F538" s="451"/>
      <c r="G538" s="834"/>
      <c r="H538" s="79" t="s">
        <v>239</v>
      </c>
      <c r="I538" s="273" t="s">
        <v>68</v>
      </c>
      <c r="J538" s="741"/>
      <c r="K538" s="498"/>
      <c r="L538" s="453"/>
      <c r="M538" s="941"/>
      <c r="N538" s="446"/>
      <c r="O538" s="447"/>
      <c r="P538" s="269"/>
      <c r="Q538" s="269"/>
      <c r="R538" s="269"/>
      <c r="S538" s="648"/>
      <c r="T538" s="310"/>
      <c r="U538" s="310"/>
      <c r="V538" s="310"/>
      <c r="W538" s="310"/>
      <c r="X538" s="474"/>
      <c r="Y538" s="463"/>
      <c r="Z538" s="475"/>
      <c r="AA538" s="970"/>
      <c r="AB538" s="643"/>
      <c r="AC538" s="488"/>
      <c r="AD538" s="488"/>
      <c r="AE538" s="712"/>
      <c r="AF538" s="453"/>
      <c r="AG538" s="453"/>
      <c r="AH538" s="453"/>
      <c r="AI538" s="821"/>
      <c r="AJ538" s="788"/>
      <c r="AK538" s="951"/>
      <c r="AL538" s="951"/>
      <c r="AM538" s="879"/>
      <c r="AN538" s="480"/>
    </row>
    <row r="539" spans="1:40" ht="17" thickBot="1">
      <c r="A539" s="962"/>
      <c r="B539" s="965"/>
      <c r="C539" s="462"/>
      <c r="D539" s="451"/>
      <c r="E539" s="833"/>
      <c r="F539" s="451"/>
      <c r="G539" s="834"/>
      <c r="H539" s="79" t="s">
        <v>238</v>
      </c>
      <c r="I539" s="273" t="s">
        <v>586</v>
      </c>
      <c r="J539" s="741"/>
      <c r="K539" s="498"/>
      <c r="L539" s="453"/>
      <c r="M539" s="941"/>
      <c r="N539" s="446"/>
      <c r="O539" s="945"/>
      <c r="P539" s="267" t="s">
        <v>237</v>
      </c>
      <c r="Q539" s="267" t="s">
        <v>76</v>
      </c>
      <c r="R539" s="267">
        <f>+IFERROR(VLOOKUP(Q539,[23]DATOS!$E$2:$F$17,2,FALSE),"")</f>
        <v>15</v>
      </c>
      <c r="S539" s="588">
        <f>SUM(R539:R548)</f>
        <v>100</v>
      </c>
      <c r="T539" s="588" t="str">
        <f>+IF(AND(S539&lt;=100,S539&gt;=96),"Fuerte",IF(AND(S539&lt;=95,S539&gt;=86),"Moderado",IF(AND(S539&lt;=85,J539&gt;=0),"Débil"," ")))</f>
        <v>Fuerte</v>
      </c>
      <c r="U539" s="588" t="s">
        <v>90</v>
      </c>
      <c r="V539" s="588"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588">
        <f>IF(V539="Fuerte",100,IF(V539="Moderado",50,IF(V539="Débil",0)))</f>
        <v>100</v>
      </c>
      <c r="X539" s="474"/>
      <c r="Y539" s="461"/>
      <c r="Z539" s="952"/>
      <c r="AA539" s="461"/>
      <c r="AB539" s="643"/>
      <c r="AC539" s="488"/>
      <c r="AD539" s="488"/>
      <c r="AE539" s="712"/>
      <c r="AF539" s="453"/>
      <c r="AG539" s="453"/>
      <c r="AH539" s="453"/>
      <c r="AI539" s="821"/>
      <c r="AJ539" s="788"/>
      <c r="AK539" s="487"/>
      <c r="AL539" s="487"/>
      <c r="AM539" s="447"/>
      <c r="AN539" s="480"/>
    </row>
    <row r="540" spans="1:40" ht="17" thickBot="1">
      <c r="A540" s="962"/>
      <c r="B540" s="965"/>
      <c r="C540" s="462"/>
      <c r="D540" s="451"/>
      <c r="E540" s="834"/>
      <c r="F540" s="451"/>
      <c r="G540" s="834"/>
      <c r="H540" s="79" t="s">
        <v>236</v>
      </c>
      <c r="I540" s="273" t="s">
        <v>68</v>
      </c>
      <c r="J540" s="741"/>
      <c r="K540" s="498"/>
      <c r="L540" s="453"/>
      <c r="M540" s="941"/>
      <c r="N540" s="446"/>
      <c r="O540" s="462"/>
      <c r="P540" s="268" t="s">
        <v>235</v>
      </c>
      <c r="Q540" s="267" t="s">
        <v>78</v>
      </c>
      <c r="R540" s="267">
        <f>+IFERROR(VLOOKUP(Q540,[23]DATOS!$E$2:$F$17,2,FALSE),"")</f>
        <v>15</v>
      </c>
      <c r="S540" s="546"/>
      <c r="T540" s="546"/>
      <c r="U540" s="546"/>
      <c r="V540" s="546"/>
      <c r="W540" s="546"/>
      <c r="X540" s="474"/>
      <c r="Y540" s="462"/>
      <c r="Z540" s="474"/>
      <c r="AA540" s="462"/>
      <c r="AB540" s="643"/>
      <c r="AC540" s="488"/>
      <c r="AD540" s="488"/>
      <c r="AE540" s="712"/>
      <c r="AF540" s="453"/>
      <c r="AG540" s="453"/>
      <c r="AH540" s="453"/>
      <c r="AI540" s="821"/>
      <c r="AJ540" s="788"/>
      <c r="AK540" s="487"/>
      <c r="AL540" s="487"/>
      <c r="AM540" s="447"/>
      <c r="AN540" s="480"/>
    </row>
    <row r="541" spans="1:40" ht="17" thickBot="1">
      <c r="A541" s="962"/>
      <c r="B541" s="965"/>
      <c r="C541" s="462"/>
      <c r="D541" s="451"/>
      <c r="E541" s="834"/>
      <c r="F541" s="451"/>
      <c r="G541" s="834"/>
      <c r="H541" s="79" t="s">
        <v>234</v>
      </c>
      <c r="I541" s="273" t="s">
        <v>68</v>
      </c>
      <c r="J541" s="741"/>
      <c r="K541" s="498"/>
      <c r="L541" s="453"/>
      <c r="M541" s="941"/>
      <c r="N541" s="446"/>
      <c r="O541" s="462"/>
      <c r="P541" s="268" t="s">
        <v>233</v>
      </c>
      <c r="Q541" s="267" t="s">
        <v>80</v>
      </c>
      <c r="R541" s="267">
        <f>+IFERROR(VLOOKUP(Q541,[23]DATOS!$E$2:$F$17,2,FALSE),"")</f>
        <v>15</v>
      </c>
      <c r="S541" s="546"/>
      <c r="T541" s="546"/>
      <c r="U541" s="546"/>
      <c r="V541" s="546"/>
      <c r="W541" s="546"/>
      <c r="X541" s="474"/>
      <c r="Y541" s="462"/>
      <c r="Z541" s="474"/>
      <c r="AA541" s="462"/>
      <c r="AB541" s="643"/>
      <c r="AC541" s="488"/>
      <c r="AD541" s="488"/>
      <c r="AE541" s="712"/>
      <c r="AF541" s="453"/>
      <c r="AG541" s="453"/>
      <c r="AH541" s="453"/>
      <c r="AI541" s="821"/>
      <c r="AJ541" s="788"/>
      <c r="AK541" s="487"/>
      <c r="AL541" s="487"/>
      <c r="AM541" s="447"/>
      <c r="AN541" s="480"/>
    </row>
    <row r="542" spans="1:40" ht="17" thickBot="1">
      <c r="A542" s="962"/>
      <c r="B542" s="965"/>
      <c r="C542" s="462"/>
      <c r="D542" s="451"/>
      <c r="E542" s="834"/>
      <c r="F542" s="451"/>
      <c r="G542" s="834"/>
      <c r="H542" s="79" t="s">
        <v>232</v>
      </c>
      <c r="I542" s="273" t="s">
        <v>68</v>
      </c>
      <c r="J542" s="741"/>
      <c r="K542" s="498"/>
      <c r="L542" s="453"/>
      <c r="M542" s="941"/>
      <c r="N542" s="446"/>
      <c r="O542" s="462"/>
      <c r="P542" s="268" t="s">
        <v>231</v>
      </c>
      <c r="Q542" s="267" t="s">
        <v>82</v>
      </c>
      <c r="R542" s="267">
        <f>+IFERROR(VLOOKUP(Q542,[23]DATOS!$E$2:$F$17,2,FALSE),"")</f>
        <v>15</v>
      </c>
      <c r="S542" s="546"/>
      <c r="T542" s="546"/>
      <c r="U542" s="546"/>
      <c r="V542" s="546"/>
      <c r="W542" s="546"/>
      <c r="X542" s="474"/>
      <c r="Y542" s="462"/>
      <c r="Z542" s="474"/>
      <c r="AA542" s="462"/>
      <c r="AB542" s="643"/>
      <c r="AC542" s="488"/>
      <c r="AD542" s="488"/>
      <c r="AE542" s="712"/>
      <c r="AF542" s="453"/>
      <c r="AG542" s="453"/>
      <c r="AH542" s="453"/>
      <c r="AI542" s="821"/>
      <c r="AJ542" s="788"/>
      <c r="AK542" s="487"/>
      <c r="AL542" s="487"/>
      <c r="AM542" s="447"/>
      <c r="AN542" s="480"/>
    </row>
    <row r="543" spans="1:40" ht="16" thickBot="1">
      <c r="A543" s="962"/>
      <c r="B543" s="965"/>
      <c r="C543" s="462"/>
      <c r="D543" s="451"/>
      <c r="E543" s="834"/>
      <c r="F543" s="451"/>
      <c r="G543" s="834"/>
      <c r="H543" s="466" t="s">
        <v>230</v>
      </c>
      <c r="I543" s="945" t="s">
        <v>586</v>
      </c>
      <c r="J543" s="741"/>
      <c r="K543" s="498"/>
      <c r="L543" s="453"/>
      <c r="M543" s="941"/>
      <c r="N543" s="446"/>
      <c r="O543" s="462"/>
      <c r="P543" s="268" t="s">
        <v>229</v>
      </c>
      <c r="Q543" s="267" t="s">
        <v>85</v>
      </c>
      <c r="R543" s="267">
        <f>+IFERROR(VLOOKUP(Q543,[23]DATOS!$E$2:$F$17,2,FALSE),"")</f>
        <v>15</v>
      </c>
      <c r="S543" s="546"/>
      <c r="T543" s="546"/>
      <c r="U543" s="546"/>
      <c r="V543" s="546"/>
      <c r="W543" s="546"/>
      <c r="X543" s="474"/>
      <c r="Y543" s="462"/>
      <c r="Z543" s="474"/>
      <c r="AA543" s="462"/>
      <c r="AB543" s="643"/>
      <c r="AC543" s="488"/>
      <c r="AD543" s="488"/>
      <c r="AE543" s="712"/>
      <c r="AF543" s="453"/>
      <c r="AG543" s="453"/>
      <c r="AH543" s="453"/>
      <c r="AI543" s="821"/>
      <c r="AJ543" s="788"/>
      <c r="AK543" s="487"/>
      <c r="AL543" s="487"/>
      <c r="AM543" s="447"/>
      <c r="AN543" s="480"/>
    </row>
    <row r="544" spans="1:40" ht="16" thickBot="1">
      <c r="A544" s="962"/>
      <c r="B544" s="965"/>
      <c r="C544" s="462"/>
      <c r="D544" s="451"/>
      <c r="E544" s="834"/>
      <c r="F544" s="451"/>
      <c r="G544" s="834"/>
      <c r="H544" s="466"/>
      <c r="I544" s="823"/>
      <c r="J544" s="741"/>
      <c r="K544" s="498"/>
      <c r="L544" s="453"/>
      <c r="M544" s="941"/>
      <c r="N544" s="446"/>
      <c r="O544" s="462"/>
      <c r="P544" s="268" t="s">
        <v>228</v>
      </c>
      <c r="Q544" s="267" t="s">
        <v>98</v>
      </c>
      <c r="R544" s="267">
        <f>+IFERROR(VLOOKUP(Q544,[23]DATOS!$E$2:$F$17,2,FALSE),"")</f>
        <v>15</v>
      </c>
      <c r="S544" s="546"/>
      <c r="T544" s="546"/>
      <c r="U544" s="546"/>
      <c r="V544" s="546"/>
      <c r="W544" s="546"/>
      <c r="X544" s="474"/>
      <c r="Y544" s="462"/>
      <c r="Z544" s="474"/>
      <c r="AA544" s="462"/>
      <c r="AB544" s="643"/>
      <c r="AC544" s="488"/>
      <c r="AD544" s="488"/>
      <c r="AE544" s="712"/>
      <c r="AF544" s="453"/>
      <c r="AG544" s="453"/>
      <c r="AH544" s="453"/>
      <c r="AI544" s="821"/>
      <c r="AJ544" s="788"/>
      <c r="AK544" s="487"/>
      <c r="AL544" s="487"/>
      <c r="AM544" s="447"/>
      <c r="AN544" s="480"/>
    </row>
    <row r="545" spans="1:40">
      <c r="A545" s="962"/>
      <c r="B545" s="965"/>
      <c r="C545" s="462"/>
      <c r="D545" s="451"/>
      <c r="E545" s="834"/>
      <c r="F545" s="451"/>
      <c r="G545" s="834"/>
      <c r="H545" s="600" t="s">
        <v>227</v>
      </c>
      <c r="I545" s="945" t="s">
        <v>68</v>
      </c>
      <c r="J545" s="741"/>
      <c r="K545" s="498"/>
      <c r="L545" s="453"/>
      <c r="M545" s="941"/>
      <c r="N545" s="446"/>
      <c r="O545" s="462"/>
      <c r="P545" s="268" t="s">
        <v>226</v>
      </c>
      <c r="Q545" s="101" t="s">
        <v>87</v>
      </c>
      <c r="R545" s="267">
        <f>+IFERROR(VLOOKUP(Q545,[23]DATOS!$E$2:$F$17,2,FALSE),"")</f>
        <v>10</v>
      </c>
      <c r="S545" s="546"/>
      <c r="T545" s="546"/>
      <c r="U545" s="546"/>
      <c r="V545" s="546"/>
      <c r="W545" s="546"/>
      <c r="X545" s="474"/>
      <c r="Y545" s="462"/>
      <c r="Z545" s="474"/>
      <c r="AA545" s="462"/>
      <c r="AB545" s="643"/>
      <c r="AC545" s="488"/>
      <c r="AD545" s="488"/>
      <c r="AE545" s="712"/>
      <c r="AF545" s="453"/>
      <c r="AG545" s="453"/>
      <c r="AH545" s="453"/>
      <c r="AI545" s="821"/>
      <c r="AJ545" s="788"/>
      <c r="AK545" s="487"/>
      <c r="AL545" s="487"/>
      <c r="AM545" s="447"/>
      <c r="AN545" s="480"/>
    </row>
    <row r="546" spans="1:40" ht="16" thickBot="1">
      <c r="A546" s="962"/>
      <c r="B546" s="965"/>
      <c r="C546" s="462"/>
      <c r="D546" s="451"/>
      <c r="E546" s="834"/>
      <c r="F546" s="451"/>
      <c r="G546" s="834"/>
      <c r="H546" s="601"/>
      <c r="I546" s="823"/>
      <c r="J546" s="741"/>
      <c r="K546" s="498"/>
      <c r="L546" s="453"/>
      <c r="M546" s="941"/>
      <c r="N546" s="834"/>
      <c r="O546" s="462"/>
      <c r="P546" s="473"/>
      <c r="Q546" s="473"/>
      <c r="R546" s="473"/>
      <c r="S546" s="546"/>
      <c r="T546" s="546"/>
      <c r="U546" s="546"/>
      <c r="V546" s="546"/>
      <c r="W546" s="546"/>
      <c r="X546" s="474"/>
      <c r="Y546" s="462"/>
      <c r="Z546" s="474"/>
      <c r="AA546" s="462"/>
      <c r="AB546" s="643"/>
      <c r="AC546" s="488"/>
      <c r="AD546" s="488"/>
      <c r="AE546" s="712"/>
      <c r="AF546" s="453"/>
      <c r="AG546" s="453"/>
      <c r="AH546" s="453"/>
      <c r="AI546" s="480"/>
      <c r="AJ546" s="954"/>
      <c r="AK546" s="461"/>
      <c r="AL546" s="461"/>
      <c r="AM546" s="461"/>
      <c r="AN546" s="480"/>
    </row>
    <row r="547" spans="1:40" ht="15" customHeight="1">
      <c r="A547" s="962"/>
      <c r="B547" s="965"/>
      <c r="C547" s="462"/>
      <c r="D547" s="451"/>
      <c r="E547" s="834"/>
      <c r="F547" s="451"/>
      <c r="G547" s="834"/>
      <c r="H547" s="927" t="s">
        <v>225</v>
      </c>
      <c r="I547" s="945" t="s">
        <v>68</v>
      </c>
      <c r="J547" s="741"/>
      <c r="K547" s="498"/>
      <c r="L547" s="453"/>
      <c r="M547" s="941"/>
      <c r="N547" s="834"/>
      <c r="O547" s="462"/>
      <c r="P547" s="474"/>
      <c r="Q547" s="474"/>
      <c r="R547" s="474"/>
      <c r="S547" s="546"/>
      <c r="T547" s="546"/>
      <c r="U547" s="546"/>
      <c r="V547" s="546"/>
      <c r="W547" s="546"/>
      <c r="X547" s="474"/>
      <c r="Y547" s="462"/>
      <c r="Z547" s="474"/>
      <c r="AA547" s="462"/>
      <c r="AB547" s="643"/>
      <c r="AC547" s="488"/>
      <c r="AD547" s="488"/>
      <c r="AE547" s="712"/>
      <c r="AF547" s="453"/>
      <c r="AG547" s="453"/>
      <c r="AH547" s="453"/>
      <c r="AI547" s="480"/>
      <c r="AJ547" s="955"/>
      <c r="AK547" s="462"/>
      <c r="AL547" s="462"/>
      <c r="AM547" s="462"/>
      <c r="AN547" s="480"/>
    </row>
    <row r="548" spans="1:40" ht="15" customHeight="1" thickBot="1">
      <c r="A548" s="962"/>
      <c r="B548" s="965"/>
      <c r="C548" s="462"/>
      <c r="D548" s="451"/>
      <c r="E548" s="834"/>
      <c r="F548" s="451"/>
      <c r="G548" s="834"/>
      <c r="H548" s="927"/>
      <c r="I548" s="823"/>
      <c r="J548" s="741"/>
      <c r="K548" s="498"/>
      <c r="L548" s="453"/>
      <c r="M548" s="941"/>
      <c r="N548" s="834"/>
      <c r="O548" s="462"/>
      <c r="P548" s="474"/>
      <c r="Q548" s="474"/>
      <c r="R548" s="474"/>
      <c r="S548" s="546"/>
      <c r="T548" s="546"/>
      <c r="U548" s="546"/>
      <c r="V548" s="546"/>
      <c r="W548" s="546"/>
      <c r="X548" s="474"/>
      <c r="Y548" s="462"/>
      <c r="Z548" s="474"/>
      <c r="AA548" s="462"/>
      <c r="AB548" s="643"/>
      <c r="AC548" s="488"/>
      <c r="AD548" s="488"/>
      <c r="AE548" s="712"/>
      <c r="AF548" s="453"/>
      <c r="AG548" s="453"/>
      <c r="AH548" s="453"/>
      <c r="AI548" s="480"/>
      <c r="AJ548" s="955"/>
      <c r="AK548" s="462"/>
      <c r="AL548" s="462"/>
      <c r="AM548" s="462"/>
      <c r="AN548" s="480"/>
    </row>
    <row r="549" spans="1:40">
      <c r="A549" s="962"/>
      <c r="B549" s="965"/>
      <c r="C549" s="462"/>
      <c r="D549" s="451"/>
      <c r="E549" s="834"/>
      <c r="F549" s="451"/>
      <c r="G549" s="834"/>
      <c r="H549" s="466" t="s">
        <v>224</v>
      </c>
      <c r="I549" s="945" t="s">
        <v>586</v>
      </c>
      <c r="J549" s="741"/>
      <c r="K549" s="498"/>
      <c r="L549" s="453"/>
      <c r="M549" s="941"/>
      <c r="N549" s="834"/>
      <c r="O549" s="462"/>
      <c r="P549" s="474"/>
      <c r="Q549" s="474"/>
      <c r="R549" s="474"/>
      <c r="S549" s="546"/>
      <c r="T549" s="546"/>
      <c r="U549" s="546"/>
      <c r="V549" s="546"/>
      <c r="W549" s="546"/>
      <c r="X549" s="474"/>
      <c r="Y549" s="462"/>
      <c r="Z549" s="474"/>
      <c r="AA549" s="462"/>
      <c r="AB549" s="643"/>
      <c r="AC549" s="488"/>
      <c r="AD549" s="488"/>
      <c r="AE549" s="712"/>
      <c r="AF549" s="453"/>
      <c r="AG549" s="453"/>
      <c r="AH549" s="453"/>
      <c r="AI549" s="480"/>
      <c r="AJ549" s="955"/>
      <c r="AK549" s="462"/>
      <c r="AL549" s="462"/>
      <c r="AM549" s="462"/>
      <c r="AN549" s="480"/>
    </row>
    <row r="550" spans="1:40" ht="16" thickBot="1">
      <c r="A550" s="962"/>
      <c r="B550" s="965"/>
      <c r="C550" s="462"/>
      <c r="D550" s="451"/>
      <c r="E550" s="834"/>
      <c r="F550" s="451"/>
      <c r="G550" s="834"/>
      <c r="H550" s="466"/>
      <c r="I550" s="823"/>
      <c r="J550" s="741"/>
      <c r="K550" s="498"/>
      <c r="L550" s="453"/>
      <c r="M550" s="941"/>
      <c r="N550" s="834"/>
      <c r="O550" s="462"/>
      <c r="P550" s="474"/>
      <c r="Q550" s="474"/>
      <c r="R550" s="474"/>
      <c r="S550" s="546"/>
      <c r="T550" s="546"/>
      <c r="U550" s="546"/>
      <c r="V550" s="546"/>
      <c r="W550" s="546"/>
      <c r="X550" s="474"/>
      <c r="Y550" s="462"/>
      <c r="Z550" s="474"/>
      <c r="AA550" s="462"/>
      <c r="AB550" s="643"/>
      <c r="AC550" s="488"/>
      <c r="AD550" s="488"/>
      <c r="AE550" s="712"/>
      <c r="AF550" s="453"/>
      <c r="AG550" s="453"/>
      <c r="AH550" s="453"/>
      <c r="AI550" s="480"/>
      <c r="AJ550" s="955"/>
      <c r="AK550" s="462"/>
      <c r="AL550" s="462"/>
      <c r="AM550" s="462"/>
      <c r="AN550" s="480"/>
    </row>
    <row r="551" spans="1:40">
      <c r="A551" s="962"/>
      <c r="B551" s="965"/>
      <c r="C551" s="462"/>
      <c r="D551" s="451"/>
      <c r="E551" s="834"/>
      <c r="F551" s="451"/>
      <c r="G551" s="834"/>
      <c r="H551" s="466" t="s">
        <v>223</v>
      </c>
      <c r="I551" s="945" t="s">
        <v>68</v>
      </c>
      <c r="J551" s="741"/>
      <c r="K551" s="498"/>
      <c r="L551" s="453"/>
      <c r="M551" s="941"/>
      <c r="N551" s="834"/>
      <c r="O551" s="462"/>
      <c r="P551" s="474"/>
      <c r="Q551" s="474"/>
      <c r="R551" s="474"/>
      <c r="S551" s="546"/>
      <c r="T551" s="546"/>
      <c r="U551" s="546"/>
      <c r="V551" s="546"/>
      <c r="W551" s="546"/>
      <c r="X551" s="474"/>
      <c r="Y551" s="462"/>
      <c r="Z551" s="474"/>
      <c r="AA551" s="462"/>
      <c r="AB551" s="643"/>
      <c r="AC551" s="488"/>
      <c r="AD551" s="488"/>
      <c r="AE551" s="712"/>
      <c r="AF551" s="453"/>
      <c r="AG551" s="453"/>
      <c r="AH551" s="453"/>
      <c r="AI551" s="480"/>
      <c r="AJ551" s="955"/>
      <c r="AK551" s="462"/>
      <c r="AL551" s="462"/>
      <c r="AM551" s="462"/>
      <c r="AN551" s="480"/>
    </row>
    <row r="552" spans="1:40" ht="16" thickBot="1">
      <c r="A552" s="962"/>
      <c r="B552" s="965"/>
      <c r="C552" s="462"/>
      <c r="D552" s="451"/>
      <c r="E552" s="834"/>
      <c r="F552" s="451"/>
      <c r="G552" s="834"/>
      <c r="H552" s="466"/>
      <c r="I552" s="823"/>
      <c r="J552" s="741"/>
      <c r="K552" s="498"/>
      <c r="L552" s="453"/>
      <c r="M552" s="941"/>
      <c r="N552" s="834"/>
      <c r="O552" s="462"/>
      <c r="P552" s="474"/>
      <c r="Q552" s="474"/>
      <c r="R552" s="474"/>
      <c r="S552" s="546"/>
      <c r="T552" s="546"/>
      <c r="U552" s="546"/>
      <c r="V552" s="546"/>
      <c r="W552" s="546"/>
      <c r="X552" s="474"/>
      <c r="Y552" s="462"/>
      <c r="Z552" s="474"/>
      <c r="AA552" s="462"/>
      <c r="AB552" s="643"/>
      <c r="AC552" s="488"/>
      <c r="AD552" s="488"/>
      <c r="AE552" s="712"/>
      <c r="AF552" s="453"/>
      <c r="AG552" s="453"/>
      <c r="AH552" s="453"/>
      <c r="AI552" s="480"/>
      <c r="AJ552" s="955"/>
      <c r="AK552" s="462"/>
      <c r="AL552" s="462"/>
      <c r="AM552" s="462"/>
      <c r="AN552" s="480"/>
    </row>
    <row r="553" spans="1:40">
      <c r="A553" s="962"/>
      <c r="B553" s="965"/>
      <c r="C553" s="462"/>
      <c r="D553" s="451"/>
      <c r="E553" s="834"/>
      <c r="F553" s="451"/>
      <c r="G553" s="834"/>
      <c r="H553" s="600" t="s">
        <v>222</v>
      </c>
      <c r="I553" s="945" t="s">
        <v>586</v>
      </c>
      <c r="J553" s="741"/>
      <c r="K553" s="498"/>
      <c r="L553" s="453"/>
      <c r="M553" s="941"/>
      <c r="N553" s="834"/>
      <c r="O553" s="462"/>
      <c r="P553" s="474"/>
      <c r="Q553" s="474"/>
      <c r="R553" s="474"/>
      <c r="S553" s="546"/>
      <c r="T553" s="546"/>
      <c r="U553" s="546"/>
      <c r="V553" s="546"/>
      <c r="W553" s="546"/>
      <c r="X553" s="474"/>
      <c r="Y553" s="462"/>
      <c r="Z553" s="474"/>
      <c r="AA553" s="462"/>
      <c r="AB553" s="643"/>
      <c r="AC553" s="488"/>
      <c r="AD553" s="488"/>
      <c r="AE553" s="712"/>
      <c r="AF553" s="453"/>
      <c r="AG553" s="453"/>
      <c r="AH553" s="453"/>
      <c r="AI553" s="480"/>
      <c r="AJ553" s="955"/>
      <c r="AK553" s="462"/>
      <c r="AL553" s="462"/>
      <c r="AM553" s="462"/>
      <c r="AN553" s="480"/>
    </row>
    <row r="554" spans="1:40" ht="16" thickBot="1">
      <c r="A554" s="962"/>
      <c r="B554" s="965"/>
      <c r="C554" s="462"/>
      <c r="D554" s="451"/>
      <c r="E554" s="834"/>
      <c r="F554" s="451"/>
      <c r="G554" s="834"/>
      <c r="H554" s="601"/>
      <c r="I554" s="823"/>
      <c r="J554" s="741"/>
      <c r="K554" s="498"/>
      <c r="L554" s="453"/>
      <c r="M554" s="941"/>
      <c r="N554" s="834"/>
      <c r="O554" s="462"/>
      <c r="P554" s="474"/>
      <c r="Q554" s="474"/>
      <c r="R554" s="474"/>
      <c r="S554" s="546"/>
      <c r="T554" s="546"/>
      <c r="U554" s="546"/>
      <c r="V554" s="546"/>
      <c r="W554" s="546"/>
      <c r="X554" s="474"/>
      <c r="Y554" s="462"/>
      <c r="Z554" s="474"/>
      <c r="AA554" s="462"/>
      <c r="AB554" s="643"/>
      <c r="AC554" s="488"/>
      <c r="AD554" s="488"/>
      <c r="AE554" s="712"/>
      <c r="AF554" s="453"/>
      <c r="AG554" s="453"/>
      <c r="AH554" s="453"/>
      <c r="AI554" s="480"/>
      <c r="AJ554" s="955"/>
      <c r="AK554" s="462"/>
      <c r="AL554" s="462"/>
      <c r="AM554" s="462"/>
      <c r="AN554" s="480"/>
    </row>
    <row r="555" spans="1:40">
      <c r="A555" s="962"/>
      <c r="B555" s="965"/>
      <c r="C555" s="462"/>
      <c r="D555" s="451"/>
      <c r="E555" s="834"/>
      <c r="F555" s="451"/>
      <c r="G555" s="834"/>
      <c r="H555" s="622" t="s">
        <v>221</v>
      </c>
      <c r="I555" s="946" t="s">
        <v>68</v>
      </c>
      <c r="J555" s="741"/>
      <c r="K555" s="498"/>
      <c r="L555" s="453"/>
      <c r="M555" s="941"/>
      <c r="N555" s="834"/>
      <c r="O555" s="462"/>
      <c r="P555" s="474"/>
      <c r="Q555" s="474"/>
      <c r="R555" s="474"/>
      <c r="S555" s="546"/>
      <c r="T555" s="546"/>
      <c r="U555" s="546"/>
      <c r="V555" s="546"/>
      <c r="W555" s="546"/>
      <c r="X555" s="474"/>
      <c r="Y555" s="462"/>
      <c r="Z555" s="474"/>
      <c r="AA555" s="462"/>
      <c r="AB555" s="643"/>
      <c r="AC555" s="488"/>
      <c r="AD555" s="488"/>
      <c r="AE555" s="712"/>
      <c r="AF555" s="453"/>
      <c r="AG555" s="453"/>
      <c r="AH555" s="453"/>
      <c r="AI555" s="480"/>
      <c r="AJ555" s="955"/>
      <c r="AK555" s="462"/>
      <c r="AL555" s="462"/>
      <c r="AM555" s="462"/>
      <c r="AN555" s="480"/>
    </row>
    <row r="556" spans="1:40" ht="16" thickBot="1">
      <c r="A556" s="963"/>
      <c r="B556" s="966"/>
      <c r="C556" s="462"/>
      <c r="D556" s="479"/>
      <c r="E556" s="834"/>
      <c r="F556" s="479"/>
      <c r="G556" s="944"/>
      <c r="H556" s="930"/>
      <c r="I556" s="947"/>
      <c r="J556" s="494"/>
      <c r="K556" s="498"/>
      <c r="L556" s="453"/>
      <c r="M556" s="820"/>
      <c r="N556" s="834"/>
      <c r="O556" s="462"/>
      <c r="P556" s="474"/>
      <c r="Q556" s="474"/>
      <c r="R556" s="474"/>
      <c r="S556" s="546"/>
      <c r="T556" s="546"/>
      <c r="U556" s="546"/>
      <c r="V556" s="546"/>
      <c r="W556" s="546"/>
      <c r="X556" s="474"/>
      <c r="Y556" s="462"/>
      <c r="Z556" s="474"/>
      <c r="AA556" s="462"/>
      <c r="AB556" s="643"/>
      <c r="AC556" s="726"/>
      <c r="AD556" s="726"/>
      <c r="AE556" s="929"/>
      <c r="AF556" s="453"/>
      <c r="AG556" s="453"/>
      <c r="AH556" s="453"/>
      <c r="AI556" s="480"/>
      <c r="AJ556" s="955"/>
      <c r="AK556" s="462"/>
      <c r="AL556" s="462"/>
      <c r="AM556" s="462"/>
      <c r="AN556" s="480"/>
    </row>
    <row r="557" spans="1:40" ht="15.75" customHeight="1" thickBot="1">
      <c r="A557" s="315">
        <v>20</v>
      </c>
      <c r="B557" s="964" t="s">
        <v>577</v>
      </c>
      <c r="C557" s="956" t="s">
        <v>766</v>
      </c>
      <c r="D557" s="956" t="s">
        <v>32</v>
      </c>
      <c r="E557" s="1110" t="s">
        <v>765</v>
      </c>
      <c r="F557" s="956" t="s">
        <v>544</v>
      </c>
      <c r="G557" s="956" t="s">
        <v>38</v>
      </c>
      <c r="H557" s="133" t="s">
        <v>252</v>
      </c>
      <c r="I557" s="272" t="s">
        <v>48</v>
      </c>
      <c r="J557" s="740">
        <f>COUNTIF(I557:I582,[3]DATOS!$D$24)</f>
        <v>10</v>
      </c>
      <c r="K557" s="604" t="str">
        <f>+IF(AND(J557&lt;6,J557&gt;0),"Moderado",IF(AND(J557&lt;12,J557&gt;5),"Mayor",IF(AND(J557&lt;20,J557&gt;11),"Catastrófico","Responda las Preguntas de Impacto")))</f>
        <v>Mayor</v>
      </c>
      <c r="L557" s="452"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Extremo</v>
      </c>
      <c r="M557" s="940"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Evitar el Riesgo, Reducir el Riesgo, Compartir el Riesgo</v>
      </c>
      <c r="N557" s="1108" t="s">
        <v>764</v>
      </c>
      <c r="O557" s="956" t="s">
        <v>65</v>
      </c>
      <c r="P557" s="271" t="s">
        <v>237</v>
      </c>
      <c r="Q557" s="267" t="s">
        <v>76</v>
      </c>
      <c r="R557" s="267">
        <f>+IFERROR(VLOOKUP(Q557,[23]DATOS!$E$2:$F$17,2,FALSE),"")</f>
        <v>15</v>
      </c>
      <c r="S557" s="646">
        <f>SUM(R557:R564)</f>
        <v>100</v>
      </c>
      <c r="T557" s="331" t="str">
        <f>+IF(AND(S557&lt;=100,S557&gt;=96),"Fuerte",IF(AND(S557&lt;=95,S557&gt;=86),"Moderado",IF(AND(S557&lt;=85,J557&gt;=0),"Débil"," ")))</f>
        <v>Fuerte</v>
      </c>
      <c r="U557" s="331" t="s">
        <v>90</v>
      </c>
      <c r="V557" s="33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31">
        <f>IF(V557="Fuerte",100,IF(V557="Moderado",50,IF(V557="Débil",0)))</f>
        <v>100</v>
      </c>
      <c r="X557" s="1073">
        <f>AVERAGE(W557:W582)</f>
        <v>100</v>
      </c>
      <c r="Y557" s="945" t="s">
        <v>546</v>
      </c>
      <c r="Z557" s="949" t="s">
        <v>758</v>
      </c>
      <c r="AA557" s="1121" t="s">
        <v>763</v>
      </c>
      <c r="AB557" s="725" t="str">
        <f>+IF(X557=100,"Fuerte",IF(AND(X557&lt;=99,X557&gt;=50),"Moderado",IF(X557&lt;50,"Débil"," ")))</f>
        <v>Fuerte</v>
      </c>
      <c r="AC557" s="1119" t="s">
        <v>95</v>
      </c>
      <c r="AD557" s="1119" t="s">
        <v>95</v>
      </c>
      <c r="AE557" s="711"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52"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52" t="str">
        <f>K557</f>
        <v>Mayor</v>
      </c>
      <c r="AH557" s="452"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Alto</v>
      </c>
      <c r="AI557" s="948"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Evitar el Riesgo, Reducir el Riesgo, Compartir el Riesgo</v>
      </c>
      <c r="AJ557" s="1117" t="s">
        <v>762</v>
      </c>
      <c r="AK557" s="949">
        <v>43922</v>
      </c>
      <c r="AL557" s="949" t="s">
        <v>761</v>
      </c>
      <c r="AM557" s="953" t="s">
        <v>546</v>
      </c>
      <c r="AN557" s="1105" t="s">
        <v>760</v>
      </c>
    </row>
    <row r="558" spans="1:40" ht="17" thickBot="1">
      <c r="A558" s="316"/>
      <c r="B558" s="965"/>
      <c r="C558" s="447"/>
      <c r="D558" s="447"/>
      <c r="E558" s="1111"/>
      <c r="F558" s="447"/>
      <c r="G558" s="447"/>
      <c r="H558" s="247" t="s">
        <v>245</v>
      </c>
      <c r="I558" s="257" t="s">
        <v>48</v>
      </c>
      <c r="J558" s="741"/>
      <c r="K558" s="498"/>
      <c r="L558" s="453"/>
      <c r="M558" s="941"/>
      <c r="N558" s="1109"/>
      <c r="O558" s="447"/>
      <c r="P558" s="101" t="s">
        <v>235</v>
      </c>
      <c r="Q558" s="267" t="s">
        <v>78</v>
      </c>
      <c r="R558" s="267">
        <f>+IFERROR(VLOOKUP(Q558,[23]DATOS!$E$2:$F$17,2,FALSE),"")</f>
        <v>15</v>
      </c>
      <c r="S558" s="647"/>
      <c r="T558" s="310"/>
      <c r="U558" s="310"/>
      <c r="V558" s="310"/>
      <c r="W558" s="310"/>
      <c r="X558" s="474"/>
      <c r="Y558" s="462"/>
      <c r="Z558" s="474"/>
      <c r="AA558" s="1122"/>
      <c r="AB558" s="643"/>
      <c r="AC558" s="488"/>
      <c r="AD558" s="488"/>
      <c r="AE558" s="712"/>
      <c r="AF558" s="453"/>
      <c r="AG558" s="453"/>
      <c r="AH558" s="453"/>
      <c r="AI558" s="821"/>
      <c r="AJ558" s="1118"/>
      <c r="AK558" s="950"/>
      <c r="AL558" s="950"/>
      <c r="AM558" s="878"/>
      <c r="AN558" s="1106"/>
    </row>
    <row r="559" spans="1:40" ht="17" thickBot="1">
      <c r="A559" s="316"/>
      <c r="B559" s="965"/>
      <c r="C559" s="447"/>
      <c r="D559" s="447"/>
      <c r="E559" s="1111"/>
      <c r="F559" s="447"/>
      <c r="G559" s="447"/>
      <c r="H559" s="247" t="s">
        <v>244</v>
      </c>
      <c r="I559" s="257" t="s">
        <v>48</v>
      </c>
      <c r="J559" s="741"/>
      <c r="K559" s="498"/>
      <c r="L559" s="453"/>
      <c r="M559" s="941"/>
      <c r="N559" s="1109"/>
      <c r="O559" s="447"/>
      <c r="P559" s="101" t="s">
        <v>233</v>
      </c>
      <c r="Q559" s="267" t="s">
        <v>80</v>
      </c>
      <c r="R559" s="267">
        <f>+IFERROR(VLOOKUP(Q559,[23]DATOS!$E$2:$F$17,2,FALSE),"")</f>
        <v>15</v>
      </c>
      <c r="S559" s="647"/>
      <c r="T559" s="310"/>
      <c r="U559" s="310"/>
      <c r="V559" s="310"/>
      <c r="W559" s="310"/>
      <c r="X559" s="474"/>
      <c r="Y559" s="462"/>
      <c r="Z559" s="474"/>
      <c r="AA559" s="1122"/>
      <c r="AB559" s="643"/>
      <c r="AC559" s="488"/>
      <c r="AD559" s="488"/>
      <c r="AE559" s="712"/>
      <c r="AF559" s="453"/>
      <c r="AG559" s="453"/>
      <c r="AH559" s="453"/>
      <c r="AI559" s="821"/>
      <c r="AJ559" s="1118"/>
      <c r="AK559" s="950"/>
      <c r="AL559" s="950"/>
      <c r="AM559" s="878"/>
      <c r="AN559" s="1106"/>
    </row>
    <row r="560" spans="1:40" ht="15.75" customHeight="1" thickBot="1">
      <c r="A560" s="316"/>
      <c r="B560" s="965"/>
      <c r="C560" s="447"/>
      <c r="D560" s="447"/>
      <c r="E560" s="1111"/>
      <c r="F560" s="447"/>
      <c r="G560" s="447"/>
      <c r="H560" s="247" t="s">
        <v>243</v>
      </c>
      <c r="I560" s="257" t="s">
        <v>49</v>
      </c>
      <c r="J560" s="741"/>
      <c r="K560" s="498"/>
      <c r="L560" s="453"/>
      <c r="M560" s="941"/>
      <c r="N560" s="1109"/>
      <c r="O560" s="447"/>
      <c r="P560" s="101" t="s">
        <v>231</v>
      </c>
      <c r="Q560" s="267" t="s">
        <v>82</v>
      </c>
      <c r="R560" s="267">
        <f>+IFERROR(VLOOKUP(Q560,[23]DATOS!$E$2:$F$17,2,FALSE),"")</f>
        <v>15</v>
      </c>
      <c r="S560" s="647"/>
      <c r="T560" s="310"/>
      <c r="U560" s="310"/>
      <c r="V560" s="310"/>
      <c r="W560" s="310"/>
      <c r="X560" s="474"/>
      <c r="Y560" s="462"/>
      <c r="Z560" s="474"/>
      <c r="AA560" s="1122"/>
      <c r="AB560" s="643"/>
      <c r="AC560" s="488"/>
      <c r="AD560" s="488"/>
      <c r="AE560" s="712"/>
      <c r="AF560" s="453"/>
      <c r="AG560" s="453"/>
      <c r="AH560" s="453"/>
      <c r="AI560" s="821"/>
      <c r="AJ560" s="1118"/>
      <c r="AK560" s="950"/>
      <c r="AL560" s="950"/>
      <c r="AM560" s="878"/>
      <c r="AN560" s="1106"/>
    </row>
    <row r="561" spans="1:40" ht="17" thickBot="1">
      <c r="A561" s="316"/>
      <c r="B561" s="965"/>
      <c r="C561" s="447"/>
      <c r="D561" s="447"/>
      <c r="E561" s="1111"/>
      <c r="F561" s="447"/>
      <c r="G561" s="447"/>
      <c r="H561" s="247" t="s">
        <v>242</v>
      </c>
      <c r="I561" s="257" t="s">
        <v>48</v>
      </c>
      <c r="J561" s="741"/>
      <c r="K561" s="498"/>
      <c r="L561" s="453"/>
      <c r="M561" s="941"/>
      <c r="N561" s="1109"/>
      <c r="O561" s="447"/>
      <c r="P561" s="101" t="s">
        <v>229</v>
      </c>
      <c r="Q561" s="267" t="s">
        <v>85</v>
      </c>
      <c r="R561" s="267">
        <f>+IFERROR(VLOOKUP(Q561,[23]DATOS!$E$2:$F$17,2,FALSE),"")</f>
        <v>15</v>
      </c>
      <c r="S561" s="647"/>
      <c r="T561" s="310"/>
      <c r="U561" s="310"/>
      <c r="V561" s="310"/>
      <c r="W561" s="310"/>
      <c r="X561" s="474"/>
      <c r="Y561" s="462"/>
      <c r="Z561" s="474"/>
      <c r="AA561" s="1122"/>
      <c r="AB561" s="643"/>
      <c r="AC561" s="488"/>
      <c r="AD561" s="488"/>
      <c r="AE561" s="712"/>
      <c r="AF561" s="453"/>
      <c r="AG561" s="453"/>
      <c r="AH561" s="453"/>
      <c r="AI561" s="821"/>
      <c r="AJ561" s="1118"/>
      <c r="AK561" s="950"/>
      <c r="AL561" s="950"/>
      <c r="AM561" s="878"/>
      <c r="AN561" s="1106"/>
    </row>
    <row r="562" spans="1:40" ht="16">
      <c r="A562" s="316"/>
      <c r="B562" s="965"/>
      <c r="C562" s="447"/>
      <c r="D562" s="447"/>
      <c r="E562" s="1111"/>
      <c r="F562" s="447"/>
      <c r="G562" s="447"/>
      <c r="H562" s="247" t="s">
        <v>241</v>
      </c>
      <c r="I562" s="257" t="s">
        <v>48</v>
      </c>
      <c r="J562" s="741"/>
      <c r="K562" s="498"/>
      <c r="L562" s="453"/>
      <c r="M562" s="941"/>
      <c r="N562" s="1109"/>
      <c r="O562" s="447"/>
      <c r="P562" s="270" t="s">
        <v>228</v>
      </c>
      <c r="Q562" s="267" t="s">
        <v>98</v>
      </c>
      <c r="R562" s="267">
        <v>10</v>
      </c>
      <c r="S562" s="647"/>
      <c r="T562" s="310"/>
      <c r="U562" s="310"/>
      <c r="V562" s="310"/>
      <c r="W562" s="310"/>
      <c r="X562" s="474"/>
      <c r="Y562" s="462"/>
      <c r="Z562" s="474"/>
      <c r="AA562" s="1122"/>
      <c r="AB562" s="643"/>
      <c r="AC562" s="488"/>
      <c r="AD562" s="488"/>
      <c r="AE562" s="712"/>
      <c r="AF562" s="453"/>
      <c r="AG562" s="453"/>
      <c r="AH562" s="453"/>
      <c r="AI562" s="821"/>
      <c r="AJ562" s="1118"/>
      <c r="AK562" s="950"/>
      <c r="AL562" s="950"/>
      <c r="AM562" s="878"/>
      <c r="AN562" s="1106"/>
    </row>
    <row r="563" spans="1:40" ht="16">
      <c r="A563" s="316"/>
      <c r="B563" s="965"/>
      <c r="C563" s="447"/>
      <c r="D563" s="447"/>
      <c r="E563" s="1111"/>
      <c r="F563" s="447"/>
      <c r="G563" s="447"/>
      <c r="H563" s="247" t="s">
        <v>240</v>
      </c>
      <c r="I563" s="257" t="s">
        <v>49</v>
      </c>
      <c r="J563" s="741"/>
      <c r="K563" s="498"/>
      <c r="L563" s="453"/>
      <c r="M563" s="941"/>
      <c r="N563" s="1109"/>
      <c r="O563" s="447"/>
      <c r="P563" s="101" t="s">
        <v>226</v>
      </c>
      <c r="Q563" s="101" t="s">
        <v>87</v>
      </c>
      <c r="R563" s="101">
        <v>15</v>
      </c>
      <c r="S563" s="647"/>
      <c r="T563" s="310"/>
      <c r="U563" s="310"/>
      <c r="V563" s="310"/>
      <c r="W563" s="310"/>
      <c r="X563" s="474"/>
      <c r="Y563" s="462"/>
      <c r="Z563" s="474"/>
      <c r="AA563" s="1122"/>
      <c r="AB563" s="643"/>
      <c r="AC563" s="488"/>
      <c r="AD563" s="488"/>
      <c r="AE563" s="712"/>
      <c r="AF563" s="453"/>
      <c r="AG563" s="453"/>
      <c r="AH563" s="453"/>
      <c r="AI563" s="821"/>
      <c r="AJ563" s="1118"/>
      <c r="AK563" s="950"/>
      <c r="AL563" s="950"/>
      <c r="AM563" s="878"/>
      <c r="AN563" s="1106"/>
    </row>
    <row r="564" spans="1:40" ht="33" thickBot="1">
      <c r="A564" s="316"/>
      <c r="B564" s="965"/>
      <c r="C564" s="447"/>
      <c r="D564" s="447"/>
      <c r="E564" s="1112"/>
      <c r="F564" s="447"/>
      <c r="G564" s="447"/>
      <c r="H564" s="247" t="s">
        <v>239</v>
      </c>
      <c r="I564" s="257" t="s">
        <v>49</v>
      </c>
      <c r="J564" s="741"/>
      <c r="K564" s="498"/>
      <c r="L564" s="453"/>
      <c r="M564" s="941"/>
      <c r="N564" s="1109"/>
      <c r="O564" s="447"/>
      <c r="P564" s="269"/>
      <c r="Q564" s="269"/>
      <c r="R564" s="269"/>
      <c r="S564" s="648"/>
      <c r="T564" s="310"/>
      <c r="U564" s="310"/>
      <c r="V564" s="310"/>
      <c r="W564" s="310"/>
      <c r="X564" s="474"/>
      <c r="Y564" s="463"/>
      <c r="Z564" s="475"/>
      <c r="AA564" s="1123"/>
      <c r="AB564" s="643"/>
      <c r="AC564" s="488"/>
      <c r="AD564" s="488"/>
      <c r="AE564" s="712"/>
      <c r="AF564" s="453"/>
      <c r="AG564" s="453"/>
      <c r="AH564" s="453"/>
      <c r="AI564" s="821"/>
      <c r="AJ564" s="1118"/>
      <c r="AK564" s="951"/>
      <c r="AL564" s="951"/>
      <c r="AM564" s="879"/>
      <c r="AN564" s="1106"/>
    </row>
    <row r="565" spans="1:40" ht="15.75" customHeight="1" thickBot="1">
      <c r="A565" s="316"/>
      <c r="B565" s="965"/>
      <c r="C565" s="447"/>
      <c r="D565" s="447"/>
      <c r="E565" s="1124" t="s">
        <v>552</v>
      </c>
      <c r="F565" s="447"/>
      <c r="G565" s="447"/>
      <c r="H565" s="247" t="s">
        <v>238</v>
      </c>
      <c r="I565" s="257" t="s">
        <v>49</v>
      </c>
      <c r="J565" s="741"/>
      <c r="K565" s="498"/>
      <c r="L565" s="453"/>
      <c r="M565" s="941"/>
      <c r="N565" s="1127" t="s">
        <v>759</v>
      </c>
      <c r="O565" s="945" t="s">
        <v>65</v>
      </c>
      <c r="P565" s="267" t="s">
        <v>237</v>
      </c>
      <c r="Q565" s="267" t="s">
        <v>76</v>
      </c>
      <c r="R565" s="267">
        <f>+IFERROR(VLOOKUP(Q565,[23]DATOS!$E$2:$F$17,2,FALSE),"")</f>
        <v>15</v>
      </c>
      <c r="S565" s="588">
        <f>SUM(R565:R574)</f>
        <v>100</v>
      </c>
      <c r="T565" s="588" t="str">
        <f>+IF(AND(S565&lt;=100,S565&gt;=96),"Fuerte",IF(AND(S565&lt;=95,S565&gt;=86),"Moderado",IF(AND(S565&lt;=85,J565&gt;=0),"Débil"," ")))</f>
        <v>Fuerte</v>
      </c>
      <c r="U565" s="588" t="s">
        <v>90</v>
      </c>
      <c r="V565" s="588"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588">
        <f>IF(V565="Fuerte",100,IF(V565="Moderado",50,IF(V565="Débil",0)))</f>
        <v>100</v>
      </c>
      <c r="X565" s="474"/>
      <c r="Y565" s="461" t="s">
        <v>546</v>
      </c>
      <c r="Z565" s="952" t="s">
        <v>758</v>
      </c>
      <c r="AA565" s="935" t="s">
        <v>757</v>
      </c>
      <c r="AB565" s="643"/>
      <c r="AC565" s="488"/>
      <c r="AD565" s="488"/>
      <c r="AE565" s="712"/>
      <c r="AF565" s="453"/>
      <c r="AG565" s="453"/>
      <c r="AH565" s="453"/>
      <c r="AI565" s="821"/>
      <c r="AJ565" s="1118" t="s">
        <v>756</v>
      </c>
      <c r="AK565" s="952">
        <v>43922</v>
      </c>
      <c r="AL565" s="952">
        <v>44196</v>
      </c>
      <c r="AM565" s="461" t="s">
        <v>546</v>
      </c>
      <c r="AN565" s="1106"/>
    </row>
    <row r="566" spans="1:40" ht="17" thickBot="1">
      <c r="A566" s="316"/>
      <c r="B566" s="965"/>
      <c r="C566" s="447"/>
      <c r="D566" s="447"/>
      <c r="E566" s="474"/>
      <c r="F566" s="447"/>
      <c r="G566" s="447"/>
      <c r="H566" s="247" t="s">
        <v>236</v>
      </c>
      <c r="I566" s="257" t="s">
        <v>48</v>
      </c>
      <c r="J566" s="741"/>
      <c r="K566" s="498"/>
      <c r="L566" s="453"/>
      <c r="M566" s="941"/>
      <c r="N566" s="1128"/>
      <c r="O566" s="462"/>
      <c r="P566" s="268" t="s">
        <v>235</v>
      </c>
      <c r="Q566" s="267" t="s">
        <v>78</v>
      </c>
      <c r="R566" s="267">
        <f>+IFERROR(VLOOKUP(Q566,[23]DATOS!$E$2:$F$17,2,FALSE),"")</f>
        <v>15</v>
      </c>
      <c r="S566" s="546"/>
      <c r="T566" s="546"/>
      <c r="U566" s="546"/>
      <c r="V566" s="546"/>
      <c r="W566" s="546"/>
      <c r="X566" s="474"/>
      <c r="Y566" s="462"/>
      <c r="Z566" s="474"/>
      <c r="AA566" s="965"/>
      <c r="AB566" s="643"/>
      <c r="AC566" s="488"/>
      <c r="AD566" s="488"/>
      <c r="AE566" s="712"/>
      <c r="AF566" s="453"/>
      <c r="AG566" s="453"/>
      <c r="AH566" s="453"/>
      <c r="AI566" s="821"/>
      <c r="AJ566" s="1118"/>
      <c r="AK566" s="950"/>
      <c r="AL566" s="950"/>
      <c r="AM566" s="462"/>
      <c r="AN566" s="1106"/>
    </row>
    <row r="567" spans="1:40" ht="17" thickBot="1">
      <c r="A567" s="316"/>
      <c r="B567" s="965"/>
      <c r="C567" s="447"/>
      <c r="D567" s="447"/>
      <c r="E567" s="474"/>
      <c r="F567" s="447"/>
      <c r="G567" s="447"/>
      <c r="H567" s="247" t="s">
        <v>234</v>
      </c>
      <c r="I567" s="257" t="s">
        <v>48</v>
      </c>
      <c r="J567" s="741"/>
      <c r="K567" s="498"/>
      <c r="L567" s="453"/>
      <c r="M567" s="941"/>
      <c r="N567" s="1128"/>
      <c r="O567" s="462"/>
      <c r="P567" s="268" t="s">
        <v>233</v>
      </c>
      <c r="Q567" s="267" t="s">
        <v>80</v>
      </c>
      <c r="R567" s="267">
        <f>+IFERROR(VLOOKUP(Q567,[23]DATOS!$E$2:$F$17,2,FALSE),"")</f>
        <v>15</v>
      </c>
      <c r="S567" s="546"/>
      <c r="T567" s="546"/>
      <c r="U567" s="546"/>
      <c r="V567" s="546"/>
      <c r="W567" s="546"/>
      <c r="X567" s="474"/>
      <c r="Y567" s="462"/>
      <c r="Z567" s="474"/>
      <c r="AA567" s="965"/>
      <c r="AB567" s="643"/>
      <c r="AC567" s="488"/>
      <c r="AD567" s="488"/>
      <c r="AE567" s="712"/>
      <c r="AF567" s="453"/>
      <c r="AG567" s="453"/>
      <c r="AH567" s="453"/>
      <c r="AI567" s="821"/>
      <c r="AJ567" s="1118"/>
      <c r="AK567" s="950"/>
      <c r="AL567" s="950"/>
      <c r="AM567" s="462"/>
      <c r="AN567" s="1106"/>
    </row>
    <row r="568" spans="1:40" ht="17" thickBot="1">
      <c r="A568" s="316"/>
      <c r="B568" s="965"/>
      <c r="C568" s="447"/>
      <c r="D568" s="447"/>
      <c r="E568" s="474"/>
      <c r="F568" s="447"/>
      <c r="G568" s="447"/>
      <c r="H568" s="247" t="s">
        <v>232</v>
      </c>
      <c r="I568" s="257" t="s">
        <v>48</v>
      </c>
      <c r="J568" s="741"/>
      <c r="K568" s="498"/>
      <c r="L568" s="453"/>
      <c r="M568" s="941"/>
      <c r="N568" s="1128"/>
      <c r="O568" s="462"/>
      <c r="P568" s="268" t="s">
        <v>231</v>
      </c>
      <c r="Q568" s="267" t="s">
        <v>82</v>
      </c>
      <c r="R568" s="267">
        <f>+IFERROR(VLOOKUP(Q568,[23]DATOS!$E$2:$F$17,2,FALSE),"")</f>
        <v>15</v>
      </c>
      <c r="S568" s="546"/>
      <c r="T568" s="546"/>
      <c r="U568" s="546"/>
      <c r="V568" s="546"/>
      <c r="W568" s="546"/>
      <c r="X568" s="474"/>
      <c r="Y568" s="462"/>
      <c r="Z568" s="474"/>
      <c r="AA568" s="965"/>
      <c r="AB568" s="643"/>
      <c r="AC568" s="488"/>
      <c r="AD568" s="488"/>
      <c r="AE568" s="712"/>
      <c r="AF568" s="453"/>
      <c r="AG568" s="453"/>
      <c r="AH568" s="453"/>
      <c r="AI568" s="821"/>
      <c r="AJ568" s="1118"/>
      <c r="AK568" s="950"/>
      <c r="AL568" s="950"/>
      <c r="AM568" s="462"/>
      <c r="AN568" s="1106"/>
    </row>
    <row r="569" spans="1:40" ht="16" thickBot="1">
      <c r="A569" s="316"/>
      <c r="B569" s="965"/>
      <c r="C569" s="447"/>
      <c r="D569" s="447"/>
      <c r="E569" s="475"/>
      <c r="F569" s="447"/>
      <c r="G569" s="447"/>
      <c r="H569" s="466" t="s">
        <v>230</v>
      </c>
      <c r="I569" s="447" t="s">
        <v>49</v>
      </c>
      <c r="J569" s="741"/>
      <c r="K569" s="498"/>
      <c r="L569" s="453"/>
      <c r="M569" s="941"/>
      <c r="N569" s="1128"/>
      <c r="O569" s="462"/>
      <c r="P569" s="268" t="s">
        <v>229</v>
      </c>
      <c r="Q569" s="267" t="s">
        <v>85</v>
      </c>
      <c r="R569" s="267">
        <f>+IFERROR(VLOOKUP(Q569,[23]DATOS!$E$2:$F$17,2,FALSE),"")</f>
        <v>15</v>
      </c>
      <c r="S569" s="546"/>
      <c r="T569" s="546"/>
      <c r="U569" s="546"/>
      <c r="V569" s="546"/>
      <c r="W569" s="546"/>
      <c r="X569" s="474"/>
      <c r="Y569" s="462"/>
      <c r="Z569" s="474"/>
      <c r="AA569" s="965"/>
      <c r="AB569" s="643"/>
      <c r="AC569" s="488"/>
      <c r="AD569" s="488"/>
      <c r="AE569" s="712"/>
      <c r="AF569" s="453"/>
      <c r="AG569" s="453"/>
      <c r="AH569" s="453"/>
      <c r="AI569" s="821"/>
      <c r="AJ569" s="1118"/>
      <c r="AK569" s="950"/>
      <c r="AL569" s="950"/>
      <c r="AM569" s="462"/>
      <c r="AN569" s="1106"/>
    </row>
    <row r="570" spans="1:40" ht="16" thickBot="1">
      <c r="A570" s="316"/>
      <c r="B570" s="965"/>
      <c r="C570" s="447"/>
      <c r="D570" s="447"/>
      <c r="E570" s="1124"/>
      <c r="F570" s="447"/>
      <c r="G570" s="447"/>
      <c r="H570" s="466"/>
      <c r="I570" s="447"/>
      <c r="J570" s="741"/>
      <c r="K570" s="498"/>
      <c r="L570" s="453"/>
      <c r="M570" s="941"/>
      <c r="N570" s="1128"/>
      <c r="O570" s="462"/>
      <c r="P570" s="268" t="s">
        <v>228</v>
      </c>
      <c r="Q570" s="267" t="s">
        <v>98</v>
      </c>
      <c r="R570" s="267">
        <f>+IFERROR(VLOOKUP(Q570,[23]DATOS!$E$2:$F$17,2,FALSE),"")</f>
        <v>15</v>
      </c>
      <c r="S570" s="546"/>
      <c r="T570" s="546"/>
      <c r="U570" s="546"/>
      <c r="V570" s="546"/>
      <c r="W570" s="546"/>
      <c r="X570" s="474"/>
      <c r="Y570" s="462"/>
      <c r="Z570" s="474"/>
      <c r="AA570" s="965"/>
      <c r="AB570" s="643"/>
      <c r="AC570" s="488"/>
      <c r="AD570" s="488"/>
      <c r="AE570" s="712"/>
      <c r="AF570" s="453"/>
      <c r="AG570" s="453"/>
      <c r="AH570" s="453"/>
      <c r="AI570" s="821"/>
      <c r="AJ570" s="1118"/>
      <c r="AK570" s="950"/>
      <c r="AL570" s="950"/>
      <c r="AM570" s="462"/>
      <c r="AN570" s="1106"/>
    </row>
    <row r="571" spans="1:40">
      <c r="A571" s="316"/>
      <c r="B571" s="965"/>
      <c r="C571" s="447"/>
      <c r="D571" s="447"/>
      <c r="E571" s="1125"/>
      <c r="F571" s="447"/>
      <c r="G571" s="447"/>
      <c r="H571" s="466" t="s">
        <v>227</v>
      </c>
      <c r="I571" s="447" t="s">
        <v>48</v>
      </c>
      <c r="J571" s="741"/>
      <c r="K571" s="498"/>
      <c r="L571" s="453"/>
      <c r="M571" s="941"/>
      <c r="N571" s="1128"/>
      <c r="O571" s="462"/>
      <c r="P571" s="268" t="s">
        <v>226</v>
      </c>
      <c r="Q571" s="267" t="s">
        <v>87</v>
      </c>
      <c r="R571" s="267">
        <f>+IFERROR(VLOOKUP(Q571,[23]DATOS!$E$2:$F$17,2,FALSE),"")</f>
        <v>10</v>
      </c>
      <c r="S571" s="546"/>
      <c r="T571" s="546"/>
      <c r="U571" s="546"/>
      <c r="V571" s="546"/>
      <c r="W571" s="546"/>
      <c r="X571" s="474"/>
      <c r="Y571" s="462"/>
      <c r="Z571" s="474"/>
      <c r="AA571" s="965"/>
      <c r="AB571" s="643"/>
      <c r="AC571" s="488"/>
      <c r="AD571" s="488"/>
      <c r="AE571" s="712"/>
      <c r="AF571" s="453"/>
      <c r="AG571" s="453"/>
      <c r="AH571" s="453"/>
      <c r="AI571" s="821"/>
      <c r="AJ571" s="1118"/>
      <c r="AK571" s="950"/>
      <c r="AL571" s="950"/>
      <c r="AM571" s="462"/>
      <c r="AN571" s="1106"/>
    </row>
    <row r="572" spans="1:40">
      <c r="A572" s="316"/>
      <c r="B572" s="965"/>
      <c r="C572" s="447"/>
      <c r="D572" s="447"/>
      <c r="E572" s="1125"/>
      <c r="F572" s="447"/>
      <c r="G572" s="447"/>
      <c r="H572" s="466"/>
      <c r="I572" s="447"/>
      <c r="J572" s="741"/>
      <c r="K572" s="498"/>
      <c r="L572" s="453"/>
      <c r="M572" s="941"/>
      <c r="N572" s="1128"/>
      <c r="O572" s="462"/>
      <c r="P572" s="473"/>
      <c r="Q572" s="473"/>
      <c r="R572" s="473"/>
      <c r="S572" s="546"/>
      <c r="T572" s="546"/>
      <c r="U572" s="546"/>
      <c r="V572" s="546"/>
      <c r="W572" s="546"/>
      <c r="X572" s="474"/>
      <c r="Y572" s="462"/>
      <c r="Z572" s="474"/>
      <c r="AA572" s="965"/>
      <c r="AB572" s="643"/>
      <c r="AC572" s="488"/>
      <c r="AD572" s="488"/>
      <c r="AE572" s="712"/>
      <c r="AF572" s="453"/>
      <c r="AG572" s="453"/>
      <c r="AH572" s="453"/>
      <c r="AI572" s="821"/>
      <c r="AJ572" s="1118"/>
      <c r="AK572" s="950"/>
      <c r="AL572" s="950"/>
      <c r="AM572" s="462"/>
      <c r="AN572" s="1106"/>
    </row>
    <row r="573" spans="1:40">
      <c r="A573" s="316"/>
      <c r="B573" s="965"/>
      <c r="C573" s="447"/>
      <c r="D573" s="447"/>
      <c r="E573" s="1125"/>
      <c r="F573" s="447"/>
      <c r="G573" s="447"/>
      <c r="H573" s="466" t="s">
        <v>225</v>
      </c>
      <c r="I573" s="447" t="s">
        <v>48</v>
      </c>
      <c r="J573" s="741"/>
      <c r="K573" s="498"/>
      <c r="L573" s="453"/>
      <c r="M573" s="941"/>
      <c r="N573" s="1128"/>
      <c r="O573" s="462"/>
      <c r="P573" s="474"/>
      <c r="Q573" s="474"/>
      <c r="R573" s="474"/>
      <c r="S573" s="546"/>
      <c r="T573" s="546"/>
      <c r="U573" s="546"/>
      <c r="V573" s="546"/>
      <c r="W573" s="546"/>
      <c r="X573" s="474"/>
      <c r="Y573" s="462"/>
      <c r="Z573" s="474"/>
      <c r="AA573" s="965"/>
      <c r="AB573" s="643"/>
      <c r="AC573" s="488"/>
      <c r="AD573" s="488"/>
      <c r="AE573" s="712"/>
      <c r="AF573" s="453"/>
      <c r="AG573" s="453"/>
      <c r="AH573" s="453"/>
      <c r="AI573" s="821"/>
      <c r="AJ573" s="1118"/>
      <c r="AK573" s="950"/>
      <c r="AL573" s="950"/>
      <c r="AM573" s="462"/>
      <c r="AN573" s="1106"/>
    </row>
    <row r="574" spans="1:40">
      <c r="A574" s="316"/>
      <c r="B574" s="965"/>
      <c r="C574" s="447"/>
      <c r="D574" s="447"/>
      <c r="E574" s="1125"/>
      <c r="F574" s="447"/>
      <c r="G574" s="447"/>
      <c r="H574" s="466"/>
      <c r="I574" s="447"/>
      <c r="J574" s="741"/>
      <c r="K574" s="498"/>
      <c r="L574" s="453"/>
      <c r="M574" s="941"/>
      <c r="N574" s="1128"/>
      <c r="O574" s="462"/>
      <c r="P574" s="474"/>
      <c r="Q574" s="474"/>
      <c r="R574" s="474"/>
      <c r="S574" s="546"/>
      <c r="T574" s="546"/>
      <c r="U574" s="546"/>
      <c r="V574" s="546"/>
      <c r="W574" s="546"/>
      <c r="X574" s="474"/>
      <c r="Y574" s="462"/>
      <c r="Z574" s="474"/>
      <c r="AA574" s="965"/>
      <c r="AB574" s="643"/>
      <c r="AC574" s="488"/>
      <c r="AD574" s="488"/>
      <c r="AE574" s="712"/>
      <c r="AF574" s="453"/>
      <c r="AG574" s="453"/>
      <c r="AH574" s="453"/>
      <c r="AI574" s="821"/>
      <c r="AJ574" s="1118"/>
      <c r="AK574" s="950"/>
      <c r="AL574" s="950"/>
      <c r="AM574" s="462"/>
      <c r="AN574" s="1106"/>
    </row>
    <row r="575" spans="1:40">
      <c r="A575" s="316"/>
      <c r="B575" s="965"/>
      <c r="C575" s="447"/>
      <c r="D575" s="447"/>
      <c r="E575" s="1125"/>
      <c r="F575" s="447"/>
      <c r="G575" s="447"/>
      <c r="H575" s="466" t="s">
        <v>224</v>
      </c>
      <c r="I575" s="447" t="s">
        <v>49</v>
      </c>
      <c r="J575" s="741"/>
      <c r="K575" s="498"/>
      <c r="L575" s="453"/>
      <c r="M575" s="941"/>
      <c r="N575" s="1128"/>
      <c r="O575" s="462"/>
      <c r="P575" s="474"/>
      <c r="Q575" s="474"/>
      <c r="R575" s="474"/>
      <c r="S575" s="546"/>
      <c r="T575" s="546"/>
      <c r="U575" s="546"/>
      <c r="V575" s="546"/>
      <c r="W575" s="546"/>
      <c r="X575" s="474"/>
      <c r="Y575" s="462"/>
      <c r="Z575" s="474"/>
      <c r="AA575" s="965"/>
      <c r="AB575" s="643"/>
      <c r="AC575" s="488"/>
      <c r="AD575" s="488"/>
      <c r="AE575" s="712"/>
      <c r="AF575" s="453"/>
      <c r="AG575" s="453"/>
      <c r="AH575" s="453"/>
      <c r="AI575" s="821"/>
      <c r="AJ575" s="1118"/>
      <c r="AK575" s="950"/>
      <c r="AL575" s="950"/>
      <c r="AM575" s="462"/>
      <c r="AN575" s="1106"/>
    </row>
    <row r="576" spans="1:40">
      <c r="A576" s="316"/>
      <c r="B576" s="965"/>
      <c r="C576" s="447"/>
      <c r="D576" s="447"/>
      <c r="E576" s="462"/>
      <c r="F576" s="447"/>
      <c r="G576" s="447"/>
      <c r="H576" s="466"/>
      <c r="I576" s="447"/>
      <c r="J576" s="741"/>
      <c r="K576" s="498"/>
      <c r="L576" s="453"/>
      <c r="M576" s="941"/>
      <c r="N576" s="1128"/>
      <c r="O576" s="462"/>
      <c r="P576" s="474"/>
      <c r="Q576" s="474"/>
      <c r="R576" s="474"/>
      <c r="S576" s="546"/>
      <c r="T576" s="546"/>
      <c r="U576" s="546"/>
      <c r="V576" s="546"/>
      <c r="W576" s="546"/>
      <c r="X576" s="474"/>
      <c r="Y576" s="462"/>
      <c r="Z576" s="474"/>
      <c r="AA576" s="965"/>
      <c r="AB576" s="643"/>
      <c r="AC576" s="488"/>
      <c r="AD576" s="488"/>
      <c r="AE576" s="712"/>
      <c r="AF576" s="453"/>
      <c r="AG576" s="453"/>
      <c r="AH576" s="453"/>
      <c r="AI576" s="821"/>
      <c r="AJ576" s="1118"/>
      <c r="AK576" s="950"/>
      <c r="AL576" s="950"/>
      <c r="AM576" s="462"/>
      <c r="AN576" s="1106"/>
    </row>
    <row r="577" spans="1:40">
      <c r="A577" s="316"/>
      <c r="B577" s="965"/>
      <c r="C577" s="447"/>
      <c r="D577" s="447"/>
      <c r="E577" s="462"/>
      <c r="F577" s="447"/>
      <c r="G577" s="447"/>
      <c r="H577" s="466" t="s">
        <v>223</v>
      </c>
      <c r="I577" s="447" t="s">
        <v>49</v>
      </c>
      <c r="J577" s="741"/>
      <c r="K577" s="498"/>
      <c r="L577" s="453"/>
      <c r="M577" s="941"/>
      <c r="N577" s="1128"/>
      <c r="O577" s="462"/>
      <c r="P577" s="474"/>
      <c r="Q577" s="474"/>
      <c r="R577" s="474"/>
      <c r="S577" s="546"/>
      <c r="T577" s="546"/>
      <c r="U577" s="546"/>
      <c r="V577" s="546"/>
      <c r="W577" s="546"/>
      <c r="X577" s="474"/>
      <c r="Y577" s="462"/>
      <c r="Z577" s="474"/>
      <c r="AA577" s="965"/>
      <c r="AB577" s="643"/>
      <c r="AC577" s="488"/>
      <c r="AD577" s="488"/>
      <c r="AE577" s="712"/>
      <c r="AF577" s="453"/>
      <c r="AG577" s="453"/>
      <c r="AH577" s="453"/>
      <c r="AI577" s="821"/>
      <c r="AJ577" s="1118"/>
      <c r="AK577" s="950"/>
      <c r="AL577" s="950"/>
      <c r="AM577" s="462"/>
      <c r="AN577" s="1106"/>
    </row>
    <row r="578" spans="1:40">
      <c r="A578" s="316"/>
      <c r="B578" s="965"/>
      <c r="C578" s="447"/>
      <c r="D578" s="447"/>
      <c r="E578" s="462"/>
      <c r="F578" s="447"/>
      <c r="G578" s="447"/>
      <c r="H578" s="466"/>
      <c r="I578" s="447"/>
      <c r="J578" s="741"/>
      <c r="K578" s="498"/>
      <c r="L578" s="453"/>
      <c r="M578" s="941"/>
      <c r="N578" s="1128"/>
      <c r="O578" s="462"/>
      <c r="P578" s="474"/>
      <c r="Q578" s="474"/>
      <c r="R578" s="474"/>
      <c r="S578" s="546"/>
      <c r="T578" s="546"/>
      <c r="U578" s="546"/>
      <c r="V578" s="546"/>
      <c r="W578" s="546"/>
      <c r="X578" s="474"/>
      <c r="Y578" s="462"/>
      <c r="Z578" s="474"/>
      <c r="AA578" s="965"/>
      <c r="AB578" s="643"/>
      <c r="AC578" s="488"/>
      <c r="AD578" s="488"/>
      <c r="AE578" s="712"/>
      <c r="AF578" s="453"/>
      <c r="AG578" s="453"/>
      <c r="AH578" s="453"/>
      <c r="AI578" s="821"/>
      <c r="AJ578" s="1118"/>
      <c r="AK578" s="950"/>
      <c r="AL578" s="950"/>
      <c r="AM578" s="462"/>
      <c r="AN578" s="1106"/>
    </row>
    <row r="579" spans="1:40">
      <c r="A579" s="316"/>
      <c r="B579" s="965"/>
      <c r="C579" s="447"/>
      <c r="D579" s="447"/>
      <c r="E579" s="462"/>
      <c r="F579" s="447"/>
      <c r="G579" s="447"/>
      <c r="H579" s="466" t="s">
        <v>222</v>
      </c>
      <c r="I579" s="447" t="s">
        <v>49</v>
      </c>
      <c r="J579" s="741"/>
      <c r="K579" s="498"/>
      <c r="L579" s="453"/>
      <c r="M579" s="941"/>
      <c r="N579" s="1128"/>
      <c r="O579" s="462"/>
      <c r="P579" s="474"/>
      <c r="Q579" s="474"/>
      <c r="R579" s="474"/>
      <c r="S579" s="546"/>
      <c r="T579" s="546"/>
      <c r="U579" s="546"/>
      <c r="V579" s="546"/>
      <c r="W579" s="546"/>
      <c r="X579" s="474"/>
      <c r="Y579" s="462"/>
      <c r="Z579" s="474"/>
      <c r="AA579" s="965"/>
      <c r="AB579" s="643"/>
      <c r="AC579" s="488"/>
      <c r="AD579" s="488"/>
      <c r="AE579" s="712"/>
      <c r="AF579" s="453"/>
      <c r="AG579" s="453"/>
      <c r="AH579" s="453"/>
      <c r="AI579" s="821"/>
      <c r="AJ579" s="1118"/>
      <c r="AK579" s="950"/>
      <c r="AL579" s="950"/>
      <c r="AM579" s="462"/>
      <c r="AN579" s="1106"/>
    </row>
    <row r="580" spans="1:40">
      <c r="A580" s="316"/>
      <c r="B580" s="965"/>
      <c r="C580" s="447"/>
      <c r="D580" s="447"/>
      <c r="E580" s="462"/>
      <c r="F580" s="447"/>
      <c r="G580" s="447"/>
      <c r="H580" s="466"/>
      <c r="I580" s="447"/>
      <c r="J580" s="741"/>
      <c r="K580" s="498"/>
      <c r="L580" s="453"/>
      <c r="M580" s="941"/>
      <c r="N580" s="1128"/>
      <c r="O580" s="462"/>
      <c r="P580" s="474"/>
      <c r="Q580" s="474"/>
      <c r="R580" s="474"/>
      <c r="S580" s="546"/>
      <c r="T580" s="546"/>
      <c r="U580" s="546"/>
      <c r="V580" s="546"/>
      <c r="W580" s="546"/>
      <c r="X580" s="474"/>
      <c r="Y580" s="462"/>
      <c r="Z580" s="474"/>
      <c r="AA580" s="965"/>
      <c r="AB580" s="643"/>
      <c r="AC580" s="488"/>
      <c r="AD580" s="488"/>
      <c r="AE580" s="712"/>
      <c r="AF580" s="453"/>
      <c r="AG580" s="453"/>
      <c r="AH580" s="453"/>
      <c r="AI580" s="821"/>
      <c r="AJ580" s="1118"/>
      <c r="AK580" s="950"/>
      <c r="AL580" s="950"/>
      <c r="AM580" s="462"/>
      <c r="AN580" s="1106"/>
    </row>
    <row r="581" spans="1:40">
      <c r="A581" s="316"/>
      <c r="B581" s="965"/>
      <c r="C581" s="447"/>
      <c r="D581" s="447"/>
      <c r="E581" s="462"/>
      <c r="F581" s="447"/>
      <c r="G581" s="447"/>
      <c r="H581" s="466" t="s">
        <v>221</v>
      </c>
      <c r="I581" s="447" t="s">
        <v>49</v>
      </c>
      <c r="J581" s="741"/>
      <c r="K581" s="498"/>
      <c r="L581" s="453"/>
      <c r="M581" s="941"/>
      <c r="N581" s="1128"/>
      <c r="O581" s="462"/>
      <c r="P581" s="474"/>
      <c r="Q581" s="474"/>
      <c r="R581" s="474"/>
      <c r="S581" s="546"/>
      <c r="T581" s="546"/>
      <c r="U581" s="546"/>
      <c r="V581" s="546"/>
      <c r="W581" s="546"/>
      <c r="X581" s="474"/>
      <c r="Y581" s="462"/>
      <c r="Z581" s="474"/>
      <c r="AA581" s="965"/>
      <c r="AB581" s="643"/>
      <c r="AC581" s="488"/>
      <c r="AD581" s="488"/>
      <c r="AE581" s="712"/>
      <c r="AF581" s="453"/>
      <c r="AG581" s="453"/>
      <c r="AH581" s="453"/>
      <c r="AI581" s="821"/>
      <c r="AJ581" s="1118"/>
      <c r="AK581" s="950"/>
      <c r="AL581" s="950"/>
      <c r="AM581" s="462"/>
      <c r="AN581" s="1106"/>
    </row>
    <row r="582" spans="1:40" ht="16" thickBot="1">
      <c r="A582" s="317"/>
      <c r="B582" s="966"/>
      <c r="C582" s="1104"/>
      <c r="D582" s="1104"/>
      <c r="E582" s="823"/>
      <c r="F582" s="1104"/>
      <c r="G582" s="1104"/>
      <c r="H582" s="720"/>
      <c r="I582" s="1104"/>
      <c r="J582" s="742"/>
      <c r="K582" s="605"/>
      <c r="L582" s="500"/>
      <c r="M582" s="990"/>
      <c r="N582" s="1129"/>
      <c r="O582" s="823"/>
      <c r="P582" s="981"/>
      <c r="Q582" s="981"/>
      <c r="R582" s="981"/>
      <c r="S582" s="589"/>
      <c r="T582" s="589"/>
      <c r="U582" s="589"/>
      <c r="V582" s="589"/>
      <c r="W582" s="589"/>
      <c r="X582" s="981"/>
      <c r="Y582" s="823"/>
      <c r="Z582" s="981"/>
      <c r="AA582" s="966"/>
      <c r="AB582" s="644"/>
      <c r="AC582" s="1120"/>
      <c r="AD582" s="1120"/>
      <c r="AE582" s="713"/>
      <c r="AF582" s="500"/>
      <c r="AG582" s="500"/>
      <c r="AH582" s="500"/>
      <c r="AI582" s="822"/>
      <c r="AJ582" s="1126"/>
      <c r="AK582" s="1116"/>
      <c r="AL582" s="1116"/>
      <c r="AM582" s="823"/>
      <c r="AN582" s="1107"/>
    </row>
  </sheetData>
  <mergeCells count="1790">
    <mergeCell ref="E570:E582"/>
    <mergeCell ref="H571:H572"/>
    <mergeCell ref="R572:R582"/>
    <mergeCell ref="H573:H574"/>
    <mergeCell ref="I573:I574"/>
    <mergeCell ref="H575:H576"/>
    <mergeCell ref="I575:I576"/>
    <mergeCell ref="AJ565:AJ582"/>
    <mergeCell ref="AK565:AK582"/>
    <mergeCell ref="AL565:AL582"/>
    <mergeCell ref="AM565:AM582"/>
    <mergeCell ref="H569:H570"/>
    <mergeCell ref="I569:I570"/>
    <mergeCell ref="H577:H578"/>
    <mergeCell ref="I577:I578"/>
    <mergeCell ref="H579:H580"/>
    <mergeCell ref="U565:U582"/>
    <mergeCell ref="V565:V582"/>
    <mergeCell ref="W565:W582"/>
    <mergeCell ref="Y565:Y582"/>
    <mergeCell ref="Z565:Z582"/>
    <mergeCell ref="AA565:AA582"/>
    <mergeCell ref="I579:I580"/>
    <mergeCell ref="H581:H582"/>
    <mergeCell ref="I581:I582"/>
    <mergeCell ref="I571:I572"/>
    <mergeCell ref="P572:P582"/>
    <mergeCell ref="Q572:Q582"/>
    <mergeCell ref="E565:E569"/>
    <mergeCell ref="N565:N582"/>
    <mergeCell ref="O565:O582"/>
    <mergeCell ref="S565:S582"/>
    <mergeCell ref="O250:O267"/>
    <mergeCell ref="S250:S267"/>
    <mergeCell ref="T250:T267"/>
    <mergeCell ref="U250:U267"/>
    <mergeCell ref="V250:V267"/>
    <mergeCell ref="N257:N267"/>
    <mergeCell ref="T565:T582"/>
    <mergeCell ref="AD557:AD582"/>
    <mergeCell ref="AE557:AE582"/>
    <mergeCell ref="AF557:AF582"/>
    <mergeCell ref="AG557:AG582"/>
    <mergeCell ref="AH557:AH582"/>
    <mergeCell ref="AI557:AI582"/>
    <mergeCell ref="AF242:AF267"/>
    <mergeCell ref="AG242:AG267"/>
    <mergeCell ref="V557:V564"/>
    <mergeCell ref="W557:W564"/>
    <mergeCell ref="X557:X582"/>
    <mergeCell ref="Y557:Y564"/>
    <mergeCell ref="Z557:Z564"/>
    <mergeCell ref="AA557:AA564"/>
    <mergeCell ref="AB557:AB582"/>
    <mergeCell ref="AC557:AC582"/>
    <mergeCell ref="V346:V353"/>
    <mergeCell ref="W346:W353"/>
    <mergeCell ref="AE398:AE423"/>
    <mergeCell ref="AF398:AF423"/>
    <mergeCell ref="T502:T516"/>
    <mergeCell ref="U502:U516"/>
    <mergeCell ref="V502:V516"/>
    <mergeCell ref="X242:X267"/>
    <mergeCell ref="Y242:Y249"/>
    <mergeCell ref="Z242:Z249"/>
    <mergeCell ref="AA242:AA249"/>
    <mergeCell ref="AB242:AB267"/>
    <mergeCell ref="Y250:Y267"/>
    <mergeCell ref="Z250:Z267"/>
    <mergeCell ref="AM242:AM249"/>
    <mergeCell ref="AN242:AN267"/>
    <mergeCell ref="AJ250:AJ267"/>
    <mergeCell ref="AK250:AK267"/>
    <mergeCell ref="AL250:AL267"/>
    <mergeCell ref="AM250:AM267"/>
    <mergeCell ref="W294:W301"/>
    <mergeCell ref="AJ557:AJ564"/>
    <mergeCell ref="AK557:AK564"/>
    <mergeCell ref="AL557:AL564"/>
    <mergeCell ref="AJ242:AJ249"/>
    <mergeCell ref="AK242:AK249"/>
    <mergeCell ref="AL242:AL249"/>
    <mergeCell ref="AC242:AC267"/>
    <mergeCell ref="AD242:AD267"/>
    <mergeCell ref="AE242:AE267"/>
    <mergeCell ref="W502:W516"/>
    <mergeCell ref="AE531:AE556"/>
    <mergeCell ref="AF531:AF556"/>
    <mergeCell ref="AK276:AK282"/>
    <mergeCell ref="AL276:AL282"/>
    <mergeCell ref="AM276:AM282"/>
    <mergeCell ref="AC268:AC293"/>
    <mergeCell ref="AD268:AD293"/>
    <mergeCell ref="AE268:AE293"/>
    <mergeCell ref="AF268:AF293"/>
    <mergeCell ref="AN268:AN293"/>
    <mergeCell ref="P257:P267"/>
    <mergeCell ref="Q257:Q267"/>
    <mergeCell ref="AM557:AM564"/>
    <mergeCell ref="AN557:AN582"/>
    <mergeCell ref="AA250:AA267"/>
    <mergeCell ref="H282:H283"/>
    <mergeCell ref="I280:I281"/>
    <mergeCell ref="U294:U301"/>
    <mergeCell ref="V294:V301"/>
    <mergeCell ref="U557:U564"/>
    <mergeCell ref="W242:W249"/>
    <mergeCell ref="W250:W267"/>
    <mergeCell ref="A268:A293"/>
    <mergeCell ref="B268:B293"/>
    <mergeCell ref="C268:C293"/>
    <mergeCell ref="D268:D293"/>
    <mergeCell ref="E268:E275"/>
    <mergeCell ref="F268:F293"/>
    <mergeCell ref="G268:G293"/>
    <mergeCell ref="L557:L582"/>
    <mergeCell ref="M557:M582"/>
    <mergeCell ref="N557:N564"/>
    <mergeCell ref="O557:O564"/>
    <mergeCell ref="S557:S564"/>
    <mergeCell ref="T557:T564"/>
    <mergeCell ref="R257:R267"/>
    <mergeCell ref="A557:A582"/>
    <mergeCell ref="B557:B582"/>
    <mergeCell ref="C557:C582"/>
    <mergeCell ref="D557:D582"/>
    <mergeCell ref="E557:E564"/>
    <mergeCell ref="F557:F582"/>
    <mergeCell ref="G557:G582"/>
    <mergeCell ref="J557:J582"/>
    <mergeCell ref="K557:K582"/>
    <mergeCell ref="V242:V249"/>
    <mergeCell ref="N250:N256"/>
    <mergeCell ref="AH242:AH267"/>
    <mergeCell ref="AI242:AI267"/>
    <mergeCell ref="K242:K267"/>
    <mergeCell ref="L242:L267"/>
    <mergeCell ref="M242:M267"/>
    <mergeCell ref="N242:N249"/>
    <mergeCell ref="O242:O249"/>
    <mergeCell ref="S242:S249"/>
    <mergeCell ref="T242:T249"/>
    <mergeCell ref="U242:U249"/>
    <mergeCell ref="H266:H267"/>
    <mergeCell ref="I254:I255"/>
    <mergeCell ref="I256:I257"/>
    <mergeCell ref="I258:I259"/>
    <mergeCell ref="I260:I261"/>
    <mergeCell ref="I262:I263"/>
    <mergeCell ref="I264:I265"/>
    <mergeCell ref="I266:I267"/>
    <mergeCell ref="I292:I293"/>
    <mergeCell ref="R335:R345"/>
    <mergeCell ref="AB346:AB371"/>
    <mergeCell ref="AC346:AC371"/>
    <mergeCell ref="W328:W345"/>
    <mergeCell ref="Y328:Y345"/>
    <mergeCell ref="Z328:Z345"/>
    <mergeCell ref="AA328:AA345"/>
    <mergeCell ref="U346:U353"/>
    <mergeCell ref="F242:F267"/>
    <mergeCell ref="G242:G267"/>
    <mergeCell ref="J242:J267"/>
    <mergeCell ref="E250:E267"/>
    <mergeCell ref="H254:H255"/>
    <mergeCell ref="H256:H257"/>
    <mergeCell ref="H258:H259"/>
    <mergeCell ref="H260:H261"/>
    <mergeCell ref="H262:H263"/>
    <mergeCell ref="H264:H265"/>
    <mergeCell ref="P236:P240"/>
    <mergeCell ref="Q236:Q240"/>
    <mergeCell ref="R236:R240"/>
    <mergeCell ref="AD215:AD240"/>
    <mergeCell ref="H239:H241"/>
    <mergeCell ref="A242:A267"/>
    <mergeCell ref="B242:B267"/>
    <mergeCell ref="C242:C267"/>
    <mergeCell ref="D242:D267"/>
    <mergeCell ref="E242:E249"/>
    <mergeCell ref="P228:P230"/>
    <mergeCell ref="Q228:Q230"/>
    <mergeCell ref="R228:R230"/>
    <mergeCell ref="P231:P235"/>
    <mergeCell ref="Q231:Q235"/>
    <mergeCell ref="R231:R235"/>
    <mergeCell ref="G215:G241"/>
    <mergeCell ref="H227:H228"/>
    <mergeCell ref="H229:H230"/>
    <mergeCell ref="H231:H232"/>
    <mergeCell ref="H233:H234"/>
    <mergeCell ref="H235:H236"/>
    <mergeCell ref="P218:P221"/>
    <mergeCell ref="Q218:Q221"/>
    <mergeCell ref="R218:R221"/>
    <mergeCell ref="P222:P224"/>
    <mergeCell ref="Q222:Q224"/>
    <mergeCell ref="R222:R224"/>
    <mergeCell ref="P225:P227"/>
    <mergeCell ref="Q225:Q227"/>
    <mergeCell ref="R225:R227"/>
    <mergeCell ref="Y215:Y240"/>
    <mergeCell ref="Z215:Z240"/>
    <mergeCell ref="AA215:AA240"/>
    <mergeCell ref="AB215:AB240"/>
    <mergeCell ref="AC215:AC240"/>
    <mergeCell ref="AM215:AM240"/>
    <mergeCell ref="I229:I230"/>
    <mergeCell ref="I231:I232"/>
    <mergeCell ref="I233:I234"/>
    <mergeCell ref="I235:I236"/>
    <mergeCell ref="I237:I238"/>
    <mergeCell ref="I239:I241"/>
    <mergeCell ref="J215:J241"/>
    <mergeCell ref="K215:K241"/>
    <mergeCell ref="H237:H238"/>
    <mergeCell ref="I227:I228"/>
    <mergeCell ref="A215:A241"/>
    <mergeCell ref="B215:B241"/>
    <mergeCell ref="C215:C241"/>
    <mergeCell ref="D215:D241"/>
    <mergeCell ref="E215:E241"/>
    <mergeCell ref="F215:F241"/>
    <mergeCell ref="BB105:BB112"/>
    <mergeCell ref="BC105:BC112"/>
    <mergeCell ref="AZ95:AZ104"/>
    <mergeCell ref="BA95:BA104"/>
    <mergeCell ref="BB95:BB104"/>
    <mergeCell ref="BC95:BC104"/>
    <mergeCell ref="AV105:AV112"/>
    <mergeCell ref="AW105:AW112"/>
    <mergeCell ref="AX105:AX112"/>
    <mergeCell ref="AY105:AY112"/>
    <mergeCell ref="AZ105:AZ112"/>
    <mergeCell ref="BA105:BA112"/>
    <mergeCell ref="L113:L164"/>
    <mergeCell ref="AI113:AI164"/>
    <mergeCell ref="AJ113:AJ164"/>
    <mergeCell ref="AK113:AK164"/>
    <mergeCell ref="AL113:AL164"/>
    <mergeCell ref="AM113:AM164"/>
    <mergeCell ref="AE113:AE143"/>
    <mergeCell ref="AF113:AF138"/>
    <mergeCell ref="AG113:AG164"/>
    <mergeCell ref="H115:H116"/>
    <mergeCell ref="H117:H118"/>
    <mergeCell ref="H119:H120"/>
    <mergeCell ref="BD105:BD112"/>
    <mergeCell ref="BE105:BE112"/>
    <mergeCell ref="H107:H108"/>
    <mergeCell ref="H109:H110"/>
    <mergeCell ref="H111:H112"/>
    <mergeCell ref="I101:I102"/>
    <mergeCell ref="I103:I104"/>
    <mergeCell ref="I105:I106"/>
    <mergeCell ref="I107:I108"/>
    <mergeCell ref="I109:I110"/>
    <mergeCell ref="H103:H104"/>
    <mergeCell ref="H105:H106"/>
    <mergeCell ref="AO105:AO112"/>
    <mergeCell ref="AP105:AP112"/>
    <mergeCell ref="AQ105:AQ112"/>
    <mergeCell ref="AR105:AR112"/>
    <mergeCell ref="I111:I112"/>
    <mergeCell ref="BE95:BE104"/>
    <mergeCell ref="H99:H100"/>
    <mergeCell ref="H101:H102"/>
    <mergeCell ref="N102:N112"/>
    <mergeCell ref="P102:P112"/>
    <mergeCell ref="Q102:Q112"/>
    <mergeCell ref="R102:R112"/>
    <mergeCell ref="AJ102:AJ112"/>
    <mergeCell ref="AK102:AK112"/>
    <mergeCell ref="AL102:AL112"/>
    <mergeCell ref="AY95:AY104"/>
    <mergeCell ref="Y95:Y112"/>
    <mergeCell ref="I99:I100"/>
    <mergeCell ref="L87:L112"/>
    <mergeCell ref="M87:M112"/>
    <mergeCell ref="AY87:AY94"/>
    <mergeCell ref="AZ87:AZ94"/>
    <mergeCell ref="BA87:BA94"/>
    <mergeCell ref="BB87:BB94"/>
    <mergeCell ref="BD95:BD104"/>
    <mergeCell ref="AJ95:AJ101"/>
    <mergeCell ref="AK95:AK101"/>
    <mergeCell ref="AL95:AL101"/>
    <mergeCell ref="AM95:AM101"/>
    <mergeCell ref="AO95:AO104"/>
    <mergeCell ref="AP95:AP104"/>
    <mergeCell ref="AM102:AM112"/>
    <mergeCell ref="BC87:BC94"/>
    <mergeCell ref="BD87:BD94"/>
    <mergeCell ref="BE87:BE94"/>
    <mergeCell ref="E95:E112"/>
    <mergeCell ref="N95:N101"/>
    <mergeCell ref="O95:O112"/>
    <mergeCell ref="S95:S112"/>
    <mergeCell ref="T95:T112"/>
    <mergeCell ref="U95:U112"/>
    <mergeCell ref="V95:V112"/>
    <mergeCell ref="AV95:AV104"/>
    <mergeCell ref="AW95:AW104"/>
    <mergeCell ref="AX95:AX104"/>
    <mergeCell ref="AT105:AT112"/>
    <mergeCell ref="AQ95:AQ104"/>
    <mergeCell ref="AR95:AR104"/>
    <mergeCell ref="AS95:AS104"/>
    <mergeCell ref="AT95:AT104"/>
    <mergeCell ref="AS105:AS112"/>
    <mergeCell ref="AU105:AU112"/>
    <mergeCell ref="AK87:AK94"/>
    <mergeCell ref="AL87:AL94"/>
    <mergeCell ref="AM87:AM94"/>
    <mergeCell ref="AN87:AN112"/>
    <mergeCell ref="AO87:AO94"/>
    <mergeCell ref="AU95:AU104"/>
    <mergeCell ref="AP87:AP94"/>
    <mergeCell ref="AQ87:AQ94"/>
    <mergeCell ref="AR87:AR94"/>
    <mergeCell ref="AS87:AS94"/>
    <mergeCell ref="AF87:AF112"/>
    <mergeCell ref="AT87:AT94"/>
    <mergeCell ref="AU87:AU94"/>
    <mergeCell ref="AG87:AG112"/>
    <mergeCell ref="AH87:AH112"/>
    <mergeCell ref="AI87:AI112"/>
    <mergeCell ref="AJ87:AJ94"/>
    <mergeCell ref="A5:F5"/>
    <mergeCell ref="G5:M5"/>
    <mergeCell ref="N5:AN5"/>
    <mergeCell ref="AO5:AZ5"/>
    <mergeCell ref="BA5:BE5"/>
    <mergeCell ref="A6:A8"/>
    <mergeCell ref="B6:B8"/>
    <mergeCell ref="C6:C8"/>
    <mergeCell ref="E6:E8"/>
    <mergeCell ref="AB6:AB8"/>
    <mergeCell ref="N6:N8"/>
    <mergeCell ref="O6:O8"/>
    <mergeCell ref="P6:R6"/>
    <mergeCell ref="S6:S8"/>
    <mergeCell ref="T6:T8"/>
    <mergeCell ref="U6:U8"/>
    <mergeCell ref="F6:F8"/>
    <mergeCell ref="G6:G8"/>
    <mergeCell ref="H6:J7"/>
    <mergeCell ref="K6:K8"/>
    <mergeCell ref="L6:L8"/>
    <mergeCell ref="M6:M8"/>
    <mergeCell ref="AO7:AO8"/>
    <mergeCell ref="AP7:AP8"/>
    <mergeCell ref="AO6:AR6"/>
    <mergeCell ref="Z6:Z8"/>
    <mergeCell ref="AA6:AA8"/>
    <mergeCell ref="AS7:AS8"/>
    <mergeCell ref="AT7:AT8"/>
    <mergeCell ref="AD6:AD8"/>
    <mergeCell ref="A87:A112"/>
    <mergeCell ref="B87:B112"/>
    <mergeCell ref="C87:C112"/>
    <mergeCell ref="D87:D112"/>
    <mergeCell ref="E87:E94"/>
    <mergeCell ref="F87:F112"/>
    <mergeCell ref="G87:G112"/>
    <mergeCell ref="J87:J112"/>
    <mergeCell ref="K87:K112"/>
    <mergeCell ref="Z87:Z94"/>
    <mergeCell ref="AA87:AA94"/>
    <mergeCell ref="AB87:AB112"/>
    <mergeCell ref="AC87:AC112"/>
    <mergeCell ref="AD87:AD112"/>
    <mergeCell ref="AE87:AE112"/>
    <mergeCell ref="Z95:Z112"/>
    <mergeCell ref="AA95:AA112"/>
    <mergeCell ref="T87:T94"/>
    <mergeCell ref="U87:U94"/>
    <mergeCell ref="V87:V94"/>
    <mergeCell ref="W87:W94"/>
    <mergeCell ref="X87:X112"/>
    <mergeCell ref="Y87:Y94"/>
    <mergeCell ref="W95:W112"/>
    <mergeCell ref="N87:N94"/>
    <mergeCell ref="O87:O94"/>
    <mergeCell ref="S87:S94"/>
    <mergeCell ref="I33:I34"/>
    <mergeCell ref="H25:H26"/>
    <mergeCell ref="I25:I26"/>
    <mergeCell ref="H27:H28"/>
    <mergeCell ref="I27:I28"/>
    <mergeCell ref="O9:O34"/>
    <mergeCell ref="S9:S34"/>
    <mergeCell ref="A1:C3"/>
    <mergeCell ref="D1:BE1"/>
    <mergeCell ref="D2:K2"/>
    <mergeCell ref="L2:P2"/>
    <mergeCell ref="R2:AG2"/>
    <mergeCell ref="AH2:BE2"/>
    <mergeCell ref="D3:E3"/>
    <mergeCell ref="F3:P3"/>
    <mergeCell ref="AS6:AV6"/>
    <mergeCell ref="BD6:BD8"/>
    <mergeCell ref="R3:AE3"/>
    <mergeCell ref="AG3:BE3"/>
    <mergeCell ref="BB6:BB8"/>
    <mergeCell ref="BC6:BC8"/>
    <mergeCell ref="BE6:BE8"/>
    <mergeCell ref="AY7:AY8"/>
    <mergeCell ref="AZ7:AZ8"/>
    <mergeCell ref="AC6:AC8"/>
    <mergeCell ref="AE6:AE8"/>
    <mergeCell ref="AW7:AW8"/>
    <mergeCell ref="AX7:AX8"/>
    <mergeCell ref="AW6:AZ6"/>
    <mergeCell ref="BA6:BA8"/>
    <mergeCell ref="AM7:AM8"/>
    <mergeCell ref="AN7:AN8"/>
    <mergeCell ref="A9:A34"/>
    <mergeCell ref="B9:B34"/>
    <mergeCell ref="C9:C34"/>
    <mergeCell ref="D9:D34"/>
    <mergeCell ref="E9:E34"/>
    <mergeCell ref="F9:F34"/>
    <mergeCell ref="AH9:AH34"/>
    <mergeCell ref="AU7:AU8"/>
    <mergeCell ref="AV7:AV8"/>
    <mergeCell ref="AG6:AG8"/>
    <mergeCell ref="AH6:AH8"/>
    <mergeCell ref="AI6:AI8"/>
    <mergeCell ref="AJ6:AN6"/>
    <mergeCell ref="P7:P8"/>
    <mergeCell ref="Q7:Q8"/>
    <mergeCell ref="R7:R8"/>
    <mergeCell ref="AJ7:AJ8"/>
    <mergeCell ref="AK7:AK8"/>
    <mergeCell ref="AL7:AL8"/>
    <mergeCell ref="V6:V8"/>
    <mergeCell ref="W6:W8"/>
    <mergeCell ref="X6:X8"/>
    <mergeCell ref="Y6:Y8"/>
    <mergeCell ref="G9:G34"/>
    <mergeCell ref="J9:J34"/>
    <mergeCell ref="AO17:AO26"/>
    <mergeCell ref="AP17:AP26"/>
    <mergeCell ref="AQ17:AQ26"/>
    <mergeCell ref="I29:I30"/>
    <mergeCell ref="H31:H32"/>
    <mergeCell ref="I31:I32"/>
    <mergeCell ref="H33:H34"/>
    <mergeCell ref="BA9:BA16"/>
    <mergeCell ref="AP9:AP16"/>
    <mergeCell ref="AQ9:AQ16"/>
    <mergeCell ref="AR9:AR16"/>
    <mergeCell ref="AS9:AS16"/>
    <mergeCell ref="AT9:AT16"/>
    <mergeCell ref="X9:X34"/>
    <mergeCell ref="Y9:Y34"/>
    <mergeCell ref="Z9:Z34"/>
    <mergeCell ref="AA9:AA34"/>
    <mergeCell ref="AB9:AB34"/>
    <mergeCell ref="AC9:AC34"/>
    <mergeCell ref="D6:D8"/>
    <mergeCell ref="AR17:AR26"/>
    <mergeCell ref="AS17:AS26"/>
    <mergeCell ref="AZ17:AZ26"/>
    <mergeCell ref="AX9:AX16"/>
    <mergeCell ref="AY9:AY16"/>
    <mergeCell ref="AZ9:AZ16"/>
    <mergeCell ref="Q24:Q34"/>
    <mergeCell ref="R24:R34"/>
    <mergeCell ref="AI9:AI34"/>
    <mergeCell ref="AP27:AP34"/>
    <mergeCell ref="AQ27:AQ34"/>
    <mergeCell ref="AR27:AR34"/>
    <mergeCell ref="AS27:AS34"/>
    <mergeCell ref="AT27:AT34"/>
    <mergeCell ref="AQ7:AQ8"/>
    <mergeCell ref="AR7:AR8"/>
    <mergeCell ref="K9:K34"/>
    <mergeCell ref="L9:L34"/>
    <mergeCell ref="M9:M34"/>
    <mergeCell ref="BE9:BE16"/>
    <mergeCell ref="AW27:AW34"/>
    <mergeCell ref="AX27:AX34"/>
    <mergeCell ref="AY27:AY34"/>
    <mergeCell ref="AZ27:AZ34"/>
    <mergeCell ref="H29:H30"/>
    <mergeCell ref="BC27:BC34"/>
    <mergeCell ref="BD27:BD34"/>
    <mergeCell ref="BE27:BE34"/>
    <mergeCell ref="BA17:BA26"/>
    <mergeCell ref="AF9:AF34"/>
    <mergeCell ref="AG9:AG34"/>
    <mergeCell ref="BB17:BB26"/>
    <mergeCell ref="BC17:BC26"/>
    <mergeCell ref="BD17:BD26"/>
    <mergeCell ref="AY17:AY26"/>
    <mergeCell ref="BB27:BB34"/>
    <mergeCell ref="BB9:BB16"/>
    <mergeCell ref="BC9:BC16"/>
    <mergeCell ref="BD9:BD16"/>
    <mergeCell ref="AO27:AO34"/>
    <mergeCell ref="AD9:AD34"/>
    <mergeCell ref="AE9:AE34"/>
    <mergeCell ref="AO9:AO16"/>
    <mergeCell ref="BE17:BE26"/>
    <mergeCell ref="AU17:AU26"/>
    <mergeCell ref="AV17:AV26"/>
    <mergeCell ref="AW17:AW26"/>
    <mergeCell ref="AX17:AX26"/>
    <mergeCell ref="AU27:AU34"/>
    <mergeCell ref="AW9:AW16"/>
    <mergeCell ref="BA27:BA34"/>
    <mergeCell ref="AI35:AI60"/>
    <mergeCell ref="AJ35:AJ42"/>
    <mergeCell ref="AK35:AK42"/>
    <mergeCell ref="AL35:AL42"/>
    <mergeCell ref="AM35:AM42"/>
    <mergeCell ref="AN35:AN60"/>
    <mergeCell ref="AJ43:AJ49"/>
    <mergeCell ref="H21:H22"/>
    <mergeCell ref="I21:I22"/>
    <mergeCell ref="H23:H24"/>
    <mergeCell ref="I23:I24"/>
    <mergeCell ref="P24:P34"/>
    <mergeCell ref="AV9:AV16"/>
    <mergeCell ref="AU9:AU16"/>
    <mergeCell ref="AT17:AT26"/>
    <mergeCell ref="AM9:AM34"/>
    <mergeCell ref="AN9:AN34"/>
    <mergeCell ref="K35:K60"/>
    <mergeCell ref="L35:L60"/>
    <mergeCell ref="M35:M60"/>
    <mergeCell ref="O35:O42"/>
    <mergeCell ref="S35:S42"/>
    <mergeCell ref="T35:T42"/>
    <mergeCell ref="I55:I56"/>
    <mergeCell ref="H57:H58"/>
    <mergeCell ref="I57:I58"/>
    <mergeCell ref="AG35:AG60"/>
    <mergeCell ref="N9:N34"/>
    <mergeCell ref="T9:T34"/>
    <mergeCell ref="U9:U34"/>
    <mergeCell ref="V9:V34"/>
    <mergeCell ref="W9:W34"/>
    <mergeCell ref="A35:A60"/>
    <mergeCell ref="B35:B60"/>
    <mergeCell ref="C35:C60"/>
    <mergeCell ref="D35:D60"/>
    <mergeCell ref="G35:G60"/>
    <mergeCell ref="J35:J60"/>
    <mergeCell ref="AD35:AD60"/>
    <mergeCell ref="AE35:AE60"/>
    <mergeCell ref="Y43:Y60"/>
    <mergeCell ref="Z43:Z60"/>
    <mergeCell ref="AA43:AA60"/>
    <mergeCell ref="AV27:AV34"/>
    <mergeCell ref="AJ9:AJ34"/>
    <mergeCell ref="AK9:AK34"/>
    <mergeCell ref="AL9:AL34"/>
    <mergeCell ref="AH35:AH60"/>
    <mergeCell ref="X35:X60"/>
    <mergeCell ref="Y35:Y42"/>
    <mergeCell ref="Z35:Z42"/>
    <mergeCell ref="AA35:AA42"/>
    <mergeCell ref="AB35:AB60"/>
    <mergeCell ref="AC35:AC60"/>
    <mergeCell ref="AK43:AK49"/>
    <mergeCell ref="AL43:AL49"/>
    <mergeCell ref="AM43:AM49"/>
    <mergeCell ref="AJ50:AJ60"/>
    <mergeCell ref="AK50:AK60"/>
    <mergeCell ref="AL50:AL60"/>
    <mergeCell ref="AM50:AM60"/>
    <mergeCell ref="H53:H54"/>
    <mergeCell ref="I53:I54"/>
    <mergeCell ref="H55:H56"/>
    <mergeCell ref="H85:H86"/>
    <mergeCell ref="I85:I86"/>
    <mergeCell ref="F35:F60"/>
    <mergeCell ref="E35:E60"/>
    <mergeCell ref="H47:H48"/>
    <mergeCell ref="I47:I48"/>
    <mergeCell ref="H49:H50"/>
    <mergeCell ref="I49:I50"/>
    <mergeCell ref="H51:H52"/>
    <mergeCell ref="I51:I52"/>
    <mergeCell ref="H79:H80"/>
    <mergeCell ref="I79:I80"/>
    <mergeCell ref="H81:H82"/>
    <mergeCell ref="I81:I82"/>
    <mergeCell ref="H83:H84"/>
    <mergeCell ref="I83:I84"/>
    <mergeCell ref="AF35:AF60"/>
    <mergeCell ref="AD61:AD86"/>
    <mergeCell ref="L61:L86"/>
    <mergeCell ref="M61:M86"/>
    <mergeCell ref="F61:F86"/>
    <mergeCell ref="I75:I76"/>
    <mergeCell ref="N76:N86"/>
    <mergeCell ref="A61:A86"/>
    <mergeCell ref="B61:B86"/>
    <mergeCell ref="C61:C86"/>
    <mergeCell ref="D61:D86"/>
    <mergeCell ref="E61:E68"/>
    <mergeCell ref="G61:G86"/>
    <mergeCell ref="H77:H78"/>
    <mergeCell ref="I77:I78"/>
    <mergeCell ref="V43:V60"/>
    <mergeCell ref="W43:W60"/>
    <mergeCell ref="N50:N60"/>
    <mergeCell ref="P50:P60"/>
    <mergeCell ref="Q50:Q60"/>
    <mergeCell ref="R50:R60"/>
    <mergeCell ref="N35:N44"/>
    <mergeCell ref="W35:W42"/>
    <mergeCell ref="U35:U42"/>
    <mergeCell ref="V35:V42"/>
    <mergeCell ref="S61:S68"/>
    <mergeCell ref="T61:T68"/>
    <mergeCell ref="U61:U68"/>
    <mergeCell ref="H59:H60"/>
    <mergeCell ref="I59:I60"/>
    <mergeCell ref="O43:O60"/>
    <mergeCell ref="S43:S60"/>
    <mergeCell ref="T43:T60"/>
    <mergeCell ref="U43:U60"/>
    <mergeCell ref="H73:H74"/>
    <mergeCell ref="I73:I74"/>
    <mergeCell ref="H75:H76"/>
    <mergeCell ref="J61:J86"/>
    <mergeCell ref="K61:K86"/>
    <mergeCell ref="AL61:AL68"/>
    <mergeCell ref="AM61:AM68"/>
    <mergeCell ref="AJ76:AJ86"/>
    <mergeCell ref="AK76:AK86"/>
    <mergeCell ref="AL76:AL86"/>
    <mergeCell ref="AM76:AM86"/>
    <mergeCell ref="X61:X86"/>
    <mergeCell ref="Y61:Y68"/>
    <mergeCell ref="Z61:Z68"/>
    <mergeCell ref="AA61:AA68"/>
    <mergeCell ref="AB61:AB86"/>
    <mergeCell ref="AC61:AC86"/>
    <mergeCell ref="N61:N68"/>
    <mergeCell ref="O61:O68"/>
    <mergeCell ref="AI61:AI86"/>
    <mergeCell ref="AJ61:AJ68"/>
    <mergeCell ref="AK61:AK68"/>
    <mergeCell ref="P76:P86"/>
    <mergeCell ref="Q76:Q86"/>
    <mergeCell ref="R76:R86"/>
    <mergeCell ref="AE61:AE86"/>
    <mergeCell ref="AF61:AF86"/>
    <mergeCell ref="AK69:AK75"/>
    <mergeCell ref="AL69:AL75"/>
    <mergeCell ref="AM69:AM75"/>
    <mergeCell ref="V69:V86"/>
    <mergeCell ref="W69:W86"/>
    <mergeCell ref="Y69:Y86"/>
    <mergeCell ref="Z69:Z86"/>
    <mergeCell ref="AA69:AA86"/>
    <mergeCell ref="AJ69:AJ75"/>
    <mergeCell ref="AG61:AG86"/>
    <mergeCell ref="AH61:AH86"/>
    <mergeCell ref="V61:V68"/>
    <mergeCell ref="W61:W68"/>
    <mergeCell ref="AU35:AU42"/>
    <mergeCell ref="AV35:AV42"/>
    <mergeCell ref="AW35:AW42"/>
    <mergeCell ref="BE43:BE52"/>
    <mergeCell ref="AX35:AX42"/>
    <mergeCell ref="AY35:AY42"/>
    <mergeCell ref="BA43:BA52"/>
    <mergeCell ref="BB43:BB52"/>
    <mergeCell ref="BC43:BC52"/>
    <mergeCell ref="BD43:BD52"/>
    <mergeCell ref="AO35:AO42"/>
    <mergeCell ref="AP35:AP42"/>
    <mergeCell ref="AQ35:AQ42"/>
    <mergeCell ref="AR35:AR42"/>
    <mergeCell ref="AS35:AS42"/>
    <mergeCell ref="AT35:AT42"/>
    <mergeCell ref="AU43:AU52"/>
    <mergeCell ref="AV43:AV52"/>
    <mergeCell ref="AW43:AW52"/>
    <mergeCell ref="AX43:AX52"/>
    <mergeCell ref="AY43:AY52"/>
    <mergeCell ref="AZ43:AZ52"/>
    <mergeCell ref="AO43:AO52"/>
    <mergeCell ref="AP43:AP52"/>
    <mergeCell ref="AQ43:AQ52"/>
    <mergeCell ref="AR43:AR52"/>
    <mergeCell ref="AS43:AS52"/>
    <mergeCell ref="AT43:AT52"/>
    <mergeCell ref="BC53:BC60"/>
    <mergeCell ref="BD53:BD60"/>
    <mergeCell ref="BE53:BE60"/>
    <mergeCell ref="BB35:BB42"/>
    <mergeCell ref="BC35:BC42"/>
    <mergeCell ref="BD35:BD42"/>
    <mergeCell ref="BE35:BE42"/>
    <mergeCell ref="AW53:AW60"/>
    <mergeCell ref="AX53:AX60"/>
    <mergeCell ref="AY53:AY60"/>
    <mergeCell ref="AZ53:AZ60"/>
    <mergeCell ref="BA53:BA60"/>
    <mergeCell ref="BB53:BB60"/>
    <mergeCell ref="AZ113:AZ120"/>
    <mergeCell ref="BA113:BA120"/>
    <mergeCell ref="AO53:AO60"/>
    <mergeCell ref="AP53:AP60"/>
    <mergeCell ref="AQ53:AQ60"/>
    <mergeCell ref="AR53:AR60"/>
    <mergeCell ref="AS53:AS60"/>
    <mergeCell ref="AT53:AT60"/>
    <mergeCell ref="AU53:AU60"/>
    <mergeCell ref="AV53:AV60"/>
    <mergeCell ref="BE113:BE120"/>
    <mergeCell ref="AQ113:AQ120"/>
    <mergeCell ref="AR113:AR120"/>
    <mergeCell ref="AS113:AS120"/>
    <mergeCell ref="AT113:AT120"/>
    <mergeCell ref="AU113:AU120"/>
    <mergeCell ref="AV113:AV120"/>
    <mergeCell ref="AV87:AV94"/>
    <mergeCell ref="AW87:AW94"/>
    <mergeCell ref="AX87:AX94"/>
    <mergeCell ref="AN61:AN86"/>
    <mergeCell ref="E69:E86"/>
    <mergeCell ref="N69:N75"/>
    <mergeCell ref="O69:O86"/>
    <mergeCell ref="S69:S86"/>
    <mergeCell ref="T69:T86"/>
    <mergeCell ref="U69:U86"/>
    <mergeCell ref="S113:S120"/>
    <mergeCell ref="T113:T120"/>
    <mergeCell ref="U113:U120"/>
    <mergeCell ref="V113:V120"/>
    <mergeCell ref="W113:W120"/>
    <mergeCell ref="X113:X120"/>
    <mergeCell ref="AZ35:AZ42"/>
    <mergeCell ref="BA35:BA42"/>
    <mergeCell ref="A113:A164"/>
    <mergeCell ref="B113:B164"/>
    <mergeCell ref="C113:C164"/>
    <mergeCell ref="D113:D138"/>
    <mergeCell ref="E113:E138"/>
    <mergeCell ref="F113:F138"/>
    <mergeCell ref="G113:G164"/>
    <mergeCell ref="H113:H114"/>
    <mergeCell ref="Q121:Q124"/>
    <mergeCell ref="R121:R124"/>
    <mergeCell ref="S121:S164"/>
    <mergeCell ref="T121:T164"/>
    <mergeCell ref="U121:U164"/>
    <mergeCell ref="I124:I126"/>
    <mergeCell ref="I129:I131"/>
    <mergeCell ref="J113:J164"/>
    <mergeCell ref="K113:K164"/>
    <mergeCell ref="Z121:Z164"/>
    <mergeCell ref="AA121:AA164"/>
    <mergeCell ref="AO121:AO164"/>
    <mergeCell ref="BB113:BB120"/>
    <mergeCell ref="BC113:BC120"/>
    <mergeCell ref="BD113:BD120"/>
    <mergeCell ref="AW113:AW120"/>
    <mergeCell ref="AX113:AX120"/>
    <mergeCell ref="AY113:AY120"/>
    <mergeCell ref="AH113:AH164"/>
    <mergeCell ref="I145:I148"/>
    <mergeCell ref="I159:I164"/>
    <mergeCell ref="I156:I158"/>
    <mergeCell ref="I153:I155"/>
    <mergeCell ref="P139:P142"/>
    <mergeCell ref="Q139:Q142"/>
    <mergeCell ref="M113:M164"/>
    <mergeCell ref="N113:N120"/>
    <mergeCell ref="O113:O120"/>
    <mergeCell ref="I119:I120"/>
    <mergeCell ref="BE121:BE164"/>
    <mergeCell ref="AS121:AS164"/>
    <mergeCell ref="AT121:AT164"/>
    <mergeCell ref="AU121:AU164"/>
    <mergeCell ref="AV121:AV164"/>
    <mergeCell ref="AW121:AW164"/>
    <mergeCell ref="AX121:AX164"/>
    <mergeCell ref="AY121:AY164"/>
    <mergeCell ref="AZ121:AZ164"/>
    <mergeCell ref="I113:I114"/>
    <mergeCell ref="I115:I116"/>
    <mergeCell ref="BA121:BA164"/>
    <mergeCell ref="BB121:BB164"/>
    <mergeCell ref="BC121:BC164"/>
    <mergeCell ref="BD121:BD164"/>
    <mergeCell ref="I132:I133"/>
    <mergeCell ref="I134:I137"/>
    <mergeCell ref="I138:I140"/>
    <mergeCell ref="I141:I144"/>
    <mergeCell ref="Z113:Z120"/>
    <mergeCell ref="AA113:AA120"/>
    <mergeCell ref="AB113:AB164"/>
    <mergeCell ref="AC113:AC138"/>
    <mergeCell ref="AD113:AD138"/>
    <mergeCell ref="P121:P124"/>
    <mergeCell ref="R139:R142"/>
    <mergeCell ref="W121:W164"/>
    <mergeCell ref="X121:X164"/>
    <mergeCell ref="Y121:Y164"/>
    <mergeCell ref="AN135:AN164"/>
    <mergeCell ref="R143:R146"/>
    <mergeCell ref="I117:I118"/>
    <mergeCell ref="H138:H140"/>
    <mergeCell ref="AR121:AR164"/>
    <mergeCell ref="V121:V164"/>
    <mergeCell ref="AP121:AP164"/>
    <mergeCell ref="AQ121:AQ164"/>
    <mergeCell ref="AN113:AN134"/>
    <mergeCell ref="AO113:AO120"/>
    <mergeCell ref="AP113:AP120"/>
    <mergeCell ref="Y113:Y120"/>
    <mergeCell ref="H129:H131"/>
    <mergeCell ref="P129:P133"/>
    <mergeCell ref="Q129:Q133"/>
    <mergeCell ref="R129:R133"/>
    <mergeCell ref="H132:H133"/>
    <mergeCell ref="H134:H137"/>
    <mergeCell ref="P134:P138"/>
    <mergeCell ref="Q134:Q138"/>
    <mergeCell ref="R134:R138"/>
    <mergeCell ref="Q157:Q164"/>
    <mergeCell ref="R157:R164"/>
    <mergeCell ref="H159:H164"/>
    <mergeCell ref="N121:N164"/>
    <mergeCell ref="O121:O164"/>
    <mergeCell ref="H124:H126"/>
    <mergeCell ref="P125:P128"/>
    <mergeCell ref="Q125:Q128"/>
    <mergeCell ref="R125:R128"/>
    <mergeCell ref="H127:H128"/>
    <mergeCell ref="AD139:AD164"/>
    <mergeCell ref="H141:H144"/>
    <mergeCell ref="P143:P146"/>
    <mergeCell ref="Q143:Q146"/>
    <mergeCell ref="H145:H148"/>
    <mergeCell ref="P147:P156"/>
    <mergeCell ref="Q147:Q156"/>
    <mergeCell ref="R147:R156"/>
    <mergeCell ref="H149:H150"/>
    <mergeCell ref="I151:I152"/>
    <mergeCell ref="D139:D164"/>
    <mergeCell ref="E139:E164"/>
    <mergeCell ref="F139:F164"/>
    <mergeCell ref="H121:H122"/>
    <mergeCell ref="AC139:AC164"/>
    <mergeCell ref="H151:H152"/>
    <mergeCell ref="H153:H155"/>
    <mergeCell ref="H156:H158"/>
    <mergeCell ref="P157:P164"/>
    <mergeCell ref="H210:H211"/>
    <mergeCell ref="H212:H213"/>
    <mergeCell ref="I167:I168"/>
    <mergeCell ref="I170:I171"/>
    <mergeCell ref="I172:I173"/>
    <mergeCell ref="I121:I122"/>
    <mergeCell ref="I127:I128"/>
    <mergeCell ref="I149:I150"/>
    <mergeCell ref="W165:W171"/>
    <mergeCell ref="W186:W192"/>
    <mergeCell ref="O165:O171"/>
    <mergeCell ref="S165:S171"/>
    <mergeCell ref="T165:T171"/>
    <mergeCell ref="U165:U171"/>
    <mergeCell ref="V165:V171"/>
    <mergeCell ref="S186:S192"/>
    <mergeCell ref="U207:U213"/>
    <mergeCell ref="A165:A214"/>
    <mergeCell ref="B165:B214"/>
    <mergeCell ref="C165:C214"/>
    <mergeCell ref="D165:D214"/>
    <mergeCell ref="E165:E214"/>
    <mergeCell ref="F165:F214"/>
    <mergeCell ref="G165:G214"/>
    <mergeCell ref="J165:J214"/>
    <mergeCell ref="Y165:Y171"/>
    <mergeCell ref="Z165:Z171"/>
    <mergeCell ref="AA165:AA171"/>
    <mergeCell ref="AB165:AB213"/>
    <mergeCell ref="AC165:AC213"/>
    <mergeCell ref="AD165:AD213"/>
    <mergeCell ref="Y186:Y192"/>
    <mergeCell ref="Z186:Z192"/>
    <mergeCell ref="AA186:AA192"/>
    <mergeCell ref="Y200:Y206"/>
    <mergeCell ref="N200:N206"/>
    <mergeCell ref="O200:O206"/>
    <mergeCell ref="S200:S206"/>
    <mergeCell ref="I174:I175"/>
    <mergeCell ref="I176:I177"/>
    <mergeCell ref="I178:I180"/>
    <mergeCell ref="I181:I183"/>
    <mergeCell ref="I184:I186"/>
    <mergeCell ref="I187:I189"/>
    <mergeCell ref="I190:I192"/>
    <mergeCell ref="V172:V178"/>
    <mergeCell ref="L165:L214"/>
    <mergeCell ref="M165:M214"/>
    <mergeCell ref="N165:N171"/>
    <mergeCell ref="AL172:AL178"/>
    <mergeCell ref="X165:X213"/>
    <mergeCell ref="H167:H168"/>
    <mergeCell ref="H170:H171"/>
    <mergeCell ref="H172:H173"/>
    <mergeCell ref="N172:N178"/>
    <mergeCell ref="O172:O178"/>
    <mergeCell ref="S172:S178"/>
    <mergeCell ref="T172:T178"/>
    <mergeCell ref="U172:U178"/>
    <mergeCell ref="W172:W178"/>
    <mergeCell ref="Y172:Y178"/>
    <mergeCell ref="Z172:Z178"/>
    <mergeCell ref="AA172:AA178"/>
    <mergeCell ref="AJ172:AJ178"/>
    <mergeCell ref="AK172:AK178"/>
    <mergeCell ref="AE165:AE213"/>
    <mergeCell ref="AF165:AF178"/>
    <mergeCell ref="Z200:Z206"/>
    <mergeCell ref="AA200:AA206"/>
    <mergeCell ref="AK179:AK185"/>
    <mergeCell ref="AL179:AL185"/>
    <mergeCell ref="AK193:AK199"/>
    <mergeCell ref="AL193:AL199"/>
    <mergeCell ref="Z207:Z213"/>
    <mergeCell ref="AA207:AA213"/>
    <mergeCell ref="AJ207:AJ213"/>
    <mergeCell ref="AK207:AK213"/>
    <mergeCell ref="N207:N213"/>
    <mergeCell ref="O207:O213"/>
    <mergeCell ref="S207:S213"/>
    <mergeCell ref="T207:T213"/>
    <mergeCell ref="AM179:AM185"/>
    <mergeCell ref="AN179:AN185"/>
    <mergeCell ref="H181:H183"/>
    <mergeCell ref="H184:H186"/>
    <mergeCell ref="N186:N192"/>
    <mergeCell ref="O186:O192"/>
    <mergeCell ref="T186:T192"/>
    <mergeCell ref="U186:U192"/>
    <mergeCell ref="V179:V185"/>
    <mergeCell ref="W179:W185"/>
    <mergeCell ref="Y179:Y185"/>
    <mergeCell ref="Z179:Z185"/>
    <mergeCell ref="AA179:AA185"/>
    <mergeCell ref="AJ179:AJ185"/>
    <mergeCell ref="AM172:AM178"/>
    <mergeCell ref="AN172:AN178"/>
    <mergeCell ref="H174:H175"/>
    <mergeCell ref="H176:H177"/>
    <mergeCell ref="H178:H180"/>
    <mergeCell ref="N179:N185"/>
    <mergeCell ref="O179:O185"/>
    <mergeCell ref="S179:S185"/>
    <mergeCell ref="T179:T185"/>
    <mergeCell ref="U179:U185"/>
    <mergeCell ref="AI165:AI214"/>
    <mergeCell ref="AJ165:AJ171"/>
    <mergeCell ref="AK165:AK171"/>
    <mergeCell ref="AL165:AL171"/>
    <mergeCell ref="AM165:AM171"/>
    <mergeCell ref="AN165:AN171"/>
    <mergeCell ref="W207:W213"/>
    <mergeCell ref="Y207:Y213"/>
    <mergeCell ref="AM193:AM199"/>
    <mergeCell ref="AN193:AN199"/>
    <mergeCell ref="H196:H198"/>
    <mergeCell ref="I196:I198"/>
    <mergeCell ref="I193:I195"/>
    <mergeCell ref="K165:K214"/>
    <mergeCell ref="H199:H207"/>
    <mergeCell ref="H208:H209"/>
    <mergeCell ref="V193:V199"/>
    <mergeCell ref="W193:W199"/>
    <mergeCell ref="Y193:Y199"/>
    <mergeCell ref="Z193:Z199"/>
    <mergeCell ref="AA193:AA199"/>
    <mergeCell ref="AJ193:AJ199"/>
    <mergeCell ref="H193:H195"/>
    <mergeCell ref="N193:N199"/>
    <mergeCell ref="O193:O199"/>
    <mergeCell ref="S193:S199"/>
    <mergeCell ref="T193:T199"/>
    <mergeCell ref="U193:U199"/>
    <mergeCell ref="AJ186:AJ192"/>
    <mergeCell ref="AK186:AK192"/>
    <mergeCell ref="AL186:AL192"/>
    <mergeCell ref="AM186:AM192"/>
    <mergeCell ref="AN186:AN192"/>
    <mergeCell ref="H187:H189"/>
    <mergeCell ref="H190:H192"/>
    <mergeCell ref="V186:V192"/>
    <mergeCell ref="AM207:AM213"/>
    <mergeCell ref="AN207:AN213"/>
    <mergeCell ref="AG165:AG213"/>
    <mergeCell ref="AH165:AH214"/>
    <mergeCell ref="V207:V213"/>
    <mergeCell ref="AM200:AM206"/>
    <mergeCell ref="T200:T206"/>
    <mergeCell ref="U200:U206"/>
    <mergeCell ref="V200:V206"/>
    <mergeCell ref="W200:W206"/>
    <mergeCell ref="AN200:AN206"/>
    <mergeCell ref="AJ215:AJ240"/>
    <mergeCell ref="AE215:AE240"/>
    <mergeCell ref="AF215:AF240"/>
    <mergeCell ref="AG215:AG240"/>
    <mergeCell ref="AK200:AK206"/>
    <mergeCell ref="AL200:AL206"/>
    <mergeCell ref="AL207:AL213"/>
    <mergeCell ref="AK215:AK240"/>
    <mergeCell ref="AL215:AL240"/>
    <mergeCell ref="Q215:Q217"/>
    <mergeCell ref="R215:R217"/>
    <mergeCell ref="S215:S240"/>
    <mergeCell ref="T215:T240"/>
    <mergeCell ref="AH215:AH241"/>
    <mergeCell ref="AI215:AI241"/>
    <mergeCell ref="U215:U240"/>
    <mergeCell ref="V215:V240"/>
    <mergeCell ref="W215:W240"/>
    <mergeCell ref="X215:X240"/>
    <mergeCell ref="AN215:AN240"/>
    <mergeCell ref="I208:I209"/>
    <mergeCell ref="I210:I211"/>
    <mergeCell ref="I212:I213"/>
    <mergeCell ref="I199:I207"/>
    <mergeCell ref="AJ200:AJ206"/>
    <mergeCell ref="L215:L241"/>
    <mergeCell ref="M215:M241"/>
    <mergeCell ref="N215:N240"/>
    <mergeCell ref="O215:O240"/>
    <mergeCell ref="P215:P217"/>
    <mergeCell ref="H280:H281"/>
    <mergeCell ref="X268:X293"/>
    <mergeCell ref="Y268:Y275"/>
    <mergeCell ref="Z268:Z275"/>
    <mergeCell ref="AA268:AA275"/>
    <mergeCell ref="AB268:AB293"/>
    <mergeCell ref="L268:L293"/>
    <mergeCell ref="M268:M293"/>
    <mergeCell ref="N268:N275"/>
    <mergeCell ref="O268:O275"/>
    <mergeCell ref="Z276:Z293"/>
    <mergeCell ref="AA276:AA293"/>
    <mergeCell ref="AJ276:AJ282"/>
    <mergeCell ref="H284:H285"/>
    <mergeCell ref="H286:H287"/>
    <mergeCell ref="H288:H289"/>
    <mergeCell ref="H290:H291"/>
    <mergeCell ref="H292:H293"/>
    <mergeCell ref="I286:I287"/>
    <mergeCell ref="I284:I285"/>
    <mergeCell ref="I288:I289"/>
    <mergeCell ref="I290:I291"/>
    <mergeCell ref="E276:E293"/>
    <mergeCell ref="N276:N282"/>
    <mergeCell ref="O276:O293"/>
    <mergeCell ref="S276:S293"/>
    <mergeCell ref="T276:T293"/>
    <mergeCell ref="U276:U293"/>
    <mergeCell ref="V276:V293"/>
    <mergeCell ref="W276:W293"/>
    <mergeCell ref="Y276:Y293"/>
    <mergeCell ref="U268:U275"/>
    <mergeCell ref="V268:V275"/>
    <mergeCell ref="W268:W275"/>
    <mergeCell ref="N283:N293"/>
    <mergeCell ref="P283:P293"/>
    <mergeCell ref="Q283:Q293"/>
    <mergeCell ref="R283:R293"/>
    <mergeCell ref="S268:S275"/>
    <mergeCell ref="T268:T275"/>
    <mergeCell ref="AH268:AH293"/>
    <mergeCell ref="AI268:AI293"/>
    <mergeCell ref="AJ268:AJ275"/>
    <mergeCell ref="AK268:AK275"/>
    <mergeCell ref="AL268:AL275"/>
    <mergeCell ref="AM268:AM275"/>
    <mergeCell ref="J268:J293"/>
    <mergeCell ref="K268:K293"/>
    <mergeCell ref="AM309:AM319"/>
    <mergeCell ref="I308:I309"/>
    <mergeCell ref="I310:I311"/>
    <mergeCell ref="I312:I313"/>
    <mergeCell ref="AJ283:AJ293"/>
    <mergeCell ref="AK283:AK293"/>
    <mergeCell ref="AL283:AL293"/>
    <mergeCell ref="AM283:AM293"/>
    <mergeCell ref="I282:I283"/>
    <mergeCell ref="AG268:AG293"/>
    <mergeCell ref="AM302:AM308"/>
    <mergeCell ref="AE294:AE319"/>
    <mergeCell ref="AF294:AF319"/>
    <mergeCell ref="AG294:AG319"/>
    <mergeCell ref="AH294:AH319"/>
    <mergeCell ref="AI294:AI319"/>
    <mergeCell ref="AJ294:AJ301"/>
    <mergeCell ref="AJ309:AJ319"/>
    <mergeCell ref="AK309:AK319"/>
    <mergeCell ref="AL309:AL319"/>
    <mergeCell ref="V302:V319"/>
    <mergeCell ref="W302:W319"/>
    <mergeCell ref="Y302:Y319"/>
    <mergeCell ref="Z302:Z319"/>
    <mergeCell ref="AJ302:AJ308"/>
    <mergeCell ref="K294:K319"/>
    <mergeCell ref="H308:H309"/>
    <mergeCell ref="I306:I307"/>
    <mergeCell ref="AK294:AK301"/>
    <mergeCell ref="AL294:AL301"/>
    <mergeCell ref="AK302:AK308"/>
    <mergeCell ref="AL302:AL308"/>
    <mergeCell ref="I314:I315"/>
    <mergeCell ref="I316:I317"/>
    <mergeCell ref="I318:I319"/>
    <mergeCell ref="L294:L319"/>
    <mergeCell ref="AN294:AN319"/>
    <mergeCell ref="E302:E319"/>
    <mergeCell ref="N302:N308"/>
    <mergeCell ref="O302:O319"/>
    <mergeCell ref="S302:S319"/>
    <mergeCell ref="T302:T319"/>
    <mergeCell ref="U302:U319"/>
    <mergeCell ref="G294:G319"/>
    <mergeCell ref="J294:J319"/>
    <mergeCell ref="H310:H311"/>
    <mergeCell ref="H312:H313"/>
    <mergeCell ref="H314:H315"/>
    <mergeCell ref="H316:H317"/>
    <mergeCell ref="H318:H319"/>
    <mergeCell ref="N309:N319"/>
    <mergeCell ref="P309:P319"/>
    <mergeCell ref="Q309:Q319"/>
    <mergeCell ref="R309:R319"/>
    <mergeCell ref="AM294:AM301"/>
    <mergeCell ref="X294:X319"/>
    <mergeCell ref="Y294:Y301"/>
    <mergeCell ref="Z294:Z301"/>
    <mergeCell ref="AA294:AA301"/>
    <mergeCell ref="AB294:AB319"/>
    <mergeCell ref="AC294:AC319"/>
    <mergeCell ref="AD294:AD319"/>
    <mergeCell ref="H306:H307"/>
    <mergeCell ref="M294:M319"/>
    <mergeCell ref="N294:N301"/>
    <mergeCell ref="O294:O301"/>
    <mergeCell ref="S294:S301"/>
    <mergeCell ref="T294:T301"/>
    <mergeCell ref="A294:A319"/>
    <mergeCell ref="B294:B319"/>
    <mergeCell ref="C294:C319"/>
    <mergeCell ref="D294:D319"/>
    <mergeCell ref="E294:E301"/>
    <mergeCell ref="F294:F319"/>
    <mergeCell ref="AA302:AA319"/>
    <mergeCell ref="G320:G345"/>
    <mergeCell ref="J320:J345"/>
    <mergeCell ref="K320:K345"/>
    <mergeCell ref="H334:H335"/>
    <mergeCell ref="E328:E345"/>
    <mergeCell ref="N328:N334"/>
    <mergeCell ref="A320:A345"/>
    <mergeCell ref="B320:B345"/>
    <mergeCell ref="C320:C345"/>
    <mergeCell ref="D320:D345"/>
    <mergeCell ref="E320:E327"/>
    <mergeCell ref="F320:F345"/>
    <mergeCell ref="I338:I339"/>
    <mergeCell ref="I340:I341"/>
    <mergeCell ref="I342:I343"/>
    <mergeCell ref="I344:I345"/>
    <mergeCell ref="H332:H333"/>
    <mergeCell ref="H336:H337"/>
    <mergeCell ref="H338:H339"/>
    <mergeCell ref="H340:H341"/>
    <mergeCell ref="H342:H343"/>
    <mergeCell ref="H344:H345"/>
    <mergeCell ref="N335:N345"/>
    <mergeCell ref="AC320:AC345"/>
    <mergeCell ref="AD320:AD345"/>
    <mergeCell ref="AE320:AE345"/>
    <mergeCell ref="AF320:AF345"/>
    <mergeCell ref="U320:U327"/>
    <mergeCell ref="U328:U345"/>
    <mergeCell ref="V328:V345"/>
    <mergeCell ref="O328:O345"/>
    <mergeCell ref="S328:S345"/>
    <mergeCell ref="T328:T345"/>
    <mergeCell ref="L320:L345"/>
    <mergeCell ref="M320:M345"/>
    <mergeCell ref="N320:N327"/>
    <mergeCell ref="O320:O327"/>
    <mergeCell ref="S320:S327"/>
    <mergeCell ref="T320:T327"/>
    <mergeCell ref="AJ328:AJ334"/>
    <mergeCell ref="O346:O353"/>
    <mergeCell ref="AM335:AM345"/>
    <mergeCell ref="AG320:AG345"/>
    <mergeCell ref="AH320:AH345"/>
    <mergeCell ref="AI320:AI345"/>
    <mergeCell ref="X346:X371"/>
    <mergeCell ref="Y346:Y353"/>
    <mergeCell ref="Z346:Z353"/>
    <mergeCell ref="R361:R371"/>
    <mergeCell ref="AJ361:AJ371"/>
    <mergeCell ref="AK361:AK371"/>
    <mergeCell ref="AD346:AD371"/>
    <mergeCell ref="AE346:AE371"/>
    <mergeCell ref="AF346:AF371"/>
    <mergeCell ref="AM328:AM334"/>
    <mergeCell ref="AK320:AK327"/>
    <mergeCell ref="AL320:AL327"/>
    <mergeCell ref="AM320:AM327"/>
    <mergeCell ref="S346:S353"/>
    <mergeCell ref="T346:T353"/>
    <mergeCell ref="AK328:AK334"/>
    <mergeCell ref="AL328:AL334"/>
    <mergeCell ref="X320:X345"/>
    <mergeCell ref="Y320:Y327"/>
    <mergeCell ref="Z320:Z327"/>
    <mergeCell ref="AA320:AA327"/>
    <mergeCell ref="AB320:AB345"/>
    <mergeCell ref="P335:P345"/>
    <mergeCell ref="Q335:Q345"/>
    <mergeCell ref="AJ320:AJ327"/>
    <mergeCell ref="V320:V327"/>
    <mergeCell ref="W320:W327"/>
    <mergeCell ref="AN320:AN327"/>
    <mergeCell ref="AN328:AN334"/>
    <mergeCell ref="A346:A371"/>
    <mergeCell ref="B346:B371"/>
    <mergeCell ref="C346:C371"/>
    <mergeCell ref="D346:D371"/>
    <mergeCell ref="E346:E353"/>
    <mergeCell ref="F346:F371"/>
    <mergeCell ref="G346:G371"/>
    <mergeCell ref="J346:J371"/>
    <mergeCell ref="I360:I361"/>
    <mergeCell ref="I362:I363"/>
    <mergeCell ref="AG346:AG371"/>
    <mergeCell ref="AH346:AH371"/>
    <mergeCell ref="AI346:AI371"/>
    <mergeCell ref="AJ346:AJ353"/>
    <mergeCell ref="K346:K371"/>
    <mergeCell ref="L346:L371"/>
    <mergeCell ref="M346:M371"/>
    <mergeCell ref="N346:N353"/>
    <mergeCell ref="AK354:AK360"/>
    <mergeCell ref="AL354:AL360"/>
    <mergeCell ref="AM354:AM360"/>
    <mergeCell ref="H358:H359"/>
    <mergeCell ref="H360:H361"/>
    <mergeCell ref="P361:P371"/>
    <mergeCell ref="AL361:AL371"/>
    <mergeCell ref="AM361:AM371"/>
    <mergeCell ref="AA346:AA353"/>
    <mergeCell ref="AJ335:AJ345"/>
    <mergeCell ref="AK335:AK345"/>
    <mergeCell ref="AL335:AL345"/>
    <mergeCell ref="H386:H387"/>
    <mergeCell ref="I384:I385"/>
    <mergeCell ref="H388:H389"/>
    <mergeCell ref="H390:H391"/>
    <mergeCell ref="Q361:Q371"/>
    <mergeCell ref="I358:I359"/>
    <mergeCell ref="I364:I365"/>
    <mergeCell ref="I368:I369"/>
    <mergeCell ref="AL346:AL353"/>
    <mergeCell ref="AM346:AM353"/>
    <mergeCell ref="AN346:AN371"/>
    <mergeCell ref="E354:E371"/>
    <mergeCell ref="O354:O371"/>
    <mergeCell ref="S354:S371"/>
    <mergeCell ref="T354:T371"/>
    <mergeCell ref="U354:U371"/>
    <mergeCell ref="V354:V371"/>
    <mergeCell ref="W354:W371"/>
    <mergeCell ref="H362:H363"/>
    <mergeCell ref="H364:H365"/>
    <mergeCell ref="H366:H367"/>
    <mergeCell ref="H368:H369"/>
    <mergeCell ref="H370:H371"/>
    <mergeCell ref="AK346:AK353"/>
    <mergeCell ref="Y354:Y371"/>
    <mergeCell ref="Z354:Z371"/>
    <mergeCell ref="AA354:AA371"/>
    <mergeCell ref="AJ354:AJ360"/>
    <mergeCell ref="I366:I367"/>
    <mergeCell ref="I370:I371"/>
    <mergeCell ref="N354:N371"/>
    <mergeCell ref="AN387:AN397"/>
    <mergeCell ref="AJ372:AJ379"/>
    <mergeCell ref="O372:O379"/>
    <mergeCell ref="S372:S379"/>
    <mergeCell ref="T372:T379"/>
    <mergeCell ref="U372:U379"/>
    <mergeCell ref="V372:V379"/>
    <mergeCell ref="W372:W379"/>
    <mergeCell ref="AN380:AN386"/>
    <mergeCell ref="N387:N397"/>
    <mergeCell ref="P387:P397"/>
    <mergeCell ref="Q387:Q397"/>
    <mergeCell ref="R387:R397"/>
    <mergeCell ref="AA372:AA379"/>
    <mergeCell ref="AB372:AB397"/>
    <mergeCell ref="AC372:AC397"/>
    <mergeCell ref="AD372:AD397"/>
    <mergeCell ref="AE372:AE397"/>
    <mergeCell ref="N372:N379"/>
    <mergeCell ref="V380:V397"/>
    <mergeCell ref="W380:W397"/>
    <mergeCell ref="Y380:Y397"/>
    <mergeCell ref="Z380:Z397"/>
    <mergeCell ref="AA380:AA397"/>
    <mergeCell ref="AJ380:AJ386"/>
    <mergeCell ref="AH372:AH397"/>
    <mergeCell ref="AI372:AI397"/>
    <mergeCell ref="X372:X397"/>
    <mergeCell ref="Y372:Y379"/>
    <mergeCell ref="AK380:AK386"/>
    <mergeCell ref="AL380:AL386"/>
    <mergeCell ref="AM380:AM386"/>
    <mergeCell ref="AK387:AK397"/>
    <mergeCell ref="AL387:AL397"/>
    <mergeCell ref="AM387:AM397"/>
    <mergeCell ref="V398:V405"/>
    <mergeCell ref="W398:W405"/>
    <mergeCell ref="A372:A397"/>
    <mergeCell ref="B372:B397"/>
    <mergeCell ref="C372:C397"/>
    <mergeCell ref="D372:D397"/>
    <mergeCell ref="E372:E397"/>
    <mergeCell ref="F372:F397"/>
    <mergeCell ref="G372:G397"/>
    <mergeCell ref="Z372:Z379"/>
    <mergeCell ref="AJ387:AJ397"/>
    <mergeCell ref="H392:H393"/>
    <mergeCell ref="H394:H395"/>
    <mergeCell ref="H396:H397"/>
    <mergeCell ref="I386:I387"/>
    <mergeCell ref="I388:I389"/>
    <mergeCell ref="I390:I391"/>
    <mergeCell ref="I392:I393"/>
    <mergeCell ref="I394:I395"/>
    <mergeCell ref="I396:I397"/>
    <mergeCell ref="J372:J397"/>
    <mergeCell ref="K372:K397"/>
    <mergeCell ref="L372:L397"/>
    <mergeCell ref="M372:M397"/>
    <mergeCell ref="AF372:AF397"/>
    <mergeCell ref="AG372:AG397"/>
    <mergeCell ref="H384:H385"/>
    <mergeCell ref="A398:A423"/>
    <mergeCell ref="B398:B423"/>
    <mergeCell ref="C398:C423"/>
    <mergeCell ref="AN398:AN423"/>
    <mergeCell ref="AK398:AK405"/>
    <mergeCell ref="AL398:AL405"/>
    <mergeCell ref="AM398:AM405"/>
    <mergeCell ref="U406:U423"/>
    <mergeCell ref="M398:M423"/>
    <mergeCell ref="N398:N405"/>
    <mergeCell ref="AL406:AL412"/>
    <mergeCell ref="AM406:AM412"/>
    <mergeCell ref="N413:N423"/>
    <mergeCell ref="X398:X423"/>
    <mergeCell ref="Y398:Y405"/>
    <mergeCell ref="L398:L423"/>
    <mergeCell ref="I412:I413"/>
    <mergeCell ref="I414:I415"/>
    <mergeCell ref="I416:I417"/>
    <mergeCell ref="I418:I419"/>
    <mergeCell ref="T398:T405"/>
    <mergeCell ref="U398:U405"/>
    <mergeCell ref="J398:J423"/>
    <mergeCell ref="K398:K423"/>
    <mergeCell ref="AM413:AM423"/>
    <mergeCell ref="W406:W423"/>
    <mergeCell ref="Y406:Y423"/>
    <mergeCell ref="Z406:Z423"/>
    <mergeCell ref="AA406:AA423"/>
    <mergeCell ref="AJ406:AJ412"/>
    <mergeCell ref="AK406:AK412"/>
    <mergeCell ref="AA398:AA405"/>
    <mergeCell ref="AB398:AB423"/>
    <mergeCell ref="AC398:AC423"/>
    <mergeCell ref="AD398:AD423"/>
    <mergeCell ref="D398:D423"/>
    <mergeCell ref="F398:F423"/>
    <mergeCell ref="G398:G423"/>
    <mergeCell ref="V406:V423"/>
    <mergeCell ref="AK372:AK379"/>
    <mergeCell ref="AL372:AL379"/>
    <mergeCell ref="AM372:AM379"/>
    <mergeCell ref="AN372:AN379"/>
    <mergeCell ref="N380:N386"/>
    <mergeCell ref="O380:O397"/>
    <mergeCell ref="S380:S397"/>
    <mergeCell ref="T380:T397"/>
    <mergeCell ref="U380:U397"/>
    <mergeCell ref="I420:I421"/>
    <mergeCell ref="I422:I423"/>
    <mergeCell ref="AG398:AG423"/>
    <mergeCell ref="AH398:AH423"/>
    <mergeCell ref="AI398:AI423"/>
    <mergeCell ref="AJ398:AJ405"/>
    <mergeCell ref="N406:N412"/>
    <mergeCell ref="O406:O423"/>
    <mergeCell ref="S406:S423"/>
    <mergeCell ref="T406:T423"/>
    <mergeCell ref="H418:H419"/>
    <mergeCell ref="H420:H421"/>
    <mergeCell ref="Z398:Z405"/>
    <mergeCell ref="O398:O405"/>
    <mergeCell ref="S398:S405"/>
    <mergeCell ref="P413:P423"/>
    <mergeCell ref="H410:H411"/>
    <mergeCell ref="H412:H413"/>
    <mergeCell ref="E398:E405"/>
    <mergeCell ref="A424:A449"/>
    <mergeCell ref="B424:B449"/>
    <mergeCell ref="C424:C449"/>
    <mergeCell ref="D424:D449"/>
    <mergeCell ref="E424:E431"/>
    <mergeCell ref="F424:F449"/>
    <mergeCell ref="G424:G449"/>
    <mergeCell ref="J424:J449"/>
    <mergeCell ref="K424:K449"/>
    <mergeCell ref="AB424:AB449"/>
    <mergeCell ref="AC424:AC449"/>
    <mergeCell ref="AD424:AD449"/>
    <mergeCell ref="AE424:AE449"/>
    <mergeCell ref="AF424:AF449"/>
    <mergeCell ref="L424:L449"/>
    <mergeCell ref="M424:M449"/>
    <mergeCell ref="N424:N431"/>
    <mergeCell ref="O424:O431"/>
    <mergeCell ref="S424:S431"/>
    <mergeCell ref="AA432:AA449"/>
    <mergeCell ref="E406:E423"/>
    <mergeCell ref="AN424:AN449"/>
    <mergeCell ref="E432:E449"/>
    <mergeCell ref="N432:N438"/>
    <mergeCell ref="O432:O449"/>
    <mergeCell ref="S432:S449"/>
    <mergeCell ref="T432:T449"/>
    <mergeCell ref="U432:U449"/>
    <mergeCell ref="V432:V449"/>
    <mergeCell ref="W432:W449"/>
    <mergeCell ref="AM424:AM431"/>
    <mergeCell ref="U424:U431"/>
    <mergeCell ref="V424:V431"/>
    <mergeCell ref="W424:W431"/>
    <mergeCell ref="N439:N449"/>
    <mergeCell ref="P439:P449"/>
    <mergeCell ref="Q439:Q449"/>
    <mergeCell ref="R439:R449"/>
    <mergeCell ref="Y432:Y449"/>
    <mergeCell ref="Z432:Z449"/>
    <mergeCell ref="AG424:AG449"/>
    <mergeCell ref="AH424:AH449"/>
    <mergeCell ref="AI424:AI449"/>
    <mergeCell ref="AJ424:AJ431"/>
    <mergeCell ref="H438:H439"/>
    <mergeCell ref="I436:I437"/>
    <mergeCell ref="AJ413:AJ423"/>
    <mergeCell ref="AK413:AK423"/>
    <mergeCell ref="AL413:AL423"/>
    <mergeCell ref="H414:H415"/>
    <mergeCell ref="H416:H417"/>
    <mergeCell ref="AK424:AK431"/>
    <mergeCell ref="AL424:AL431"/>
    <mergeCell ref="I442:I443"/>
    <mergeCell ref="I444:I445"/>
    <mergeCell ref="I446:I447"/>
    <mergeCell ref="I448:I449"/>
    <mergeCell ref="I438:I439"/>
    <mergeCell ref="I440:I441"/>
    <mergeCell ref="T424:T431"/>
    <mergeCell ref="AJ439:AJ449"/>
    <mergeCell ref="AK439:AK449"/>
    <mergeCell ref="AL439:AL449"/>
    <mergeCell ref="AM439:AM449"/>
    <mergeCell ref="H440:H441"/>
    <mergeCell ref="H442:H443"/>
    <mergeCell ref="H444:H445"/>
    <mergeCell ref="H446:H447"/>
    <mergeCell ref="H448:H449"/>
    <mergeCell ref="AK432:AK438"/>
    <mergeCell ref="AL432:AL438"/>
    <mergeCell ref="AM432:AM438"/>
    <mergeCell ref="H436:H437"/>
    <mergeCell ref="X424:X449"/>
    <mergeCell ref="Y424:Y431"/>
    <mergeCell ref="Z424:Z431"/>
    <mergeCell ref="AA424:AA431"/>
    <mergeCell ref="AJ432:AJ438"/>
    <mergeCell ref="H422:H423"/>
    <mergeCell ref="Q413:Q423"/>
    <mergeCell ref="R413:R423"/>
    <mergeCell ref="AK458:AK464"/>
    <mergeCell ref="AL458:AL464"/>
    <mergeCell ref="AM458:AM464"/>
    <mergeCell ref="AC450:AC475"/>
    <mergeCell ref="AD450:AD475"/>
    <mergeCell ref="AE450:AE475"/>
    <mergeCell ref="AF450:AF475"/>
    <mergeCell ref="G450:G475"/>
    <mergeCell ref="J450:J475"/>
    <mergeCell ref="K450:K475"/>
    <mergeCell ref="I462:I463"/>
    <mergeCell ref="H464:H465"/>
    <mergeCell ref="I464:I465"/>
    <mergeCell ref="A450:A475"/>
    <mergeCell ref="B450:B475"/>
    <mergeCell ref="C450:C475"/>
    <mergeCell ref="D450:D475"/>
    <mergeCell ref="E450:E457"/>
    <mergeCell ref="F450:F475"/>
    <mergeCell ref="S450:S457"/>
    <mergeCell ref="T450:T457"/>
    <mergeCell ref="U450:U457"/>
    <mergeCell ref="V450:V457"/>
    <mergeCell ref="W450:W457"/>
    <mergeCell ref="N465:N475"/>
    <mergeCell ref="P465:P475"/>
    <mergeCell ref="Q465:Q475"/>
    <mergeCell ref="R465:R475"/>
    <mergeCell ref="H462:H463"/>
    <mergeCell ref="AN450:AN475"/>
    <mergeCell ref="E458:E475"/>
    <mergeCell ref="N458:N464"/>
    <mergeCell ref="O458:O475"/>
    <mergeCell ref="S458:S475"/>
    <mergeCell ref="T458:T475"/>
    <mergeCell ref="U458:U475"/>
    <mergeCell ref="V458:V475"/>
    <mergeCell ref="W458:W475"/>
    <mergeCell ref="Y458:Y475"/>
    <mergeCell ref="AH450:AH475"/>
    <mergeCell ref="AI450:AI475"/>
    <mergeCell ref="AJ450:AJ457"/>
    <mergeCell ref="AK450:AK457"/>
    <mergeCell ref="AL450:AL457"/>
    <mergeCell ref="AM450:AM457"/>
    <mergeCell ref="AK465:AK475"/>
    <mergeCell ref="AL465:AL475"/>
    <mergeCell ref="AM465:AM475"/>
    <mergeCell ref="H466:H467"/>
    <mergeCell ref="I466:I467"/>
    <mergeCell ref="H468:H469"/>
    <mergeCell ref="I468:I469"/>
    <mergeCell ref="H470:H471"/>
    <mergeCell ref="I470:I471"/>
    <mergeCell ref="H472:H473"/>
    <mergeCell ref="X450:X475"/>
    <mergeCell ref="Y450:Y457"/>
    <mergeCell ref="Z450:Z457"/>
    <mergeCell ref="AA450:AA457"/>
    <mergeCell ref="AB450:AB475"/>
    <mergeCell ref="L450:L475"/>
    <mergeCell ref="A476:A501"/>
    <mergeCell ref="B476:B501"/>
    <mergeCell ref="C476:C501"/>
    <mergeCell ref="D476:D501"/>
    <mergeCell ref="E476:E483"/>
    <mergeCell ref="F476:F501"/>
    <mergeCell ref="L476:L501"/>
    <mergeCell ref="M476:M501"/>
    <mergeCell ref="N476:N483"/>
    <mergeCell ref="O476:O483"/>
    <mergeCell ref="S476:S483"/>
    <mergeCell ref="T476:T483"/>
    <mergeCell ref="M450:M475"/>
    <mergeCell ref="N450:N457"/>
    <mergeCell ref="O450:O457"/>
    <mergeCell ref="Z458:Z475"/>
    <mergeCell ref="AA458:AA475"/>
    <mergeCell ref="I496:I497"/>
    <mergeCell ref="I494:I495"/>
    <mergeCell ref="I492:I493"/>
    <mergeCell ref="Z484:Z501"/>
    <mergeCell ref="AA484:AA501"/>
    <mergeCell ref="H490:H491"/>
    <mergeCell ref="I488:I489"/>
    <mergeCell ref="AJ465:AJ475"/>
    <mergeCell ref="I472:I473"/>
    <mergeCell ref="H474:H475"/>
    <mergeCell ref="I474:I475"/>
    <mergeCell ref="AG450:AG475"/>
    <mergeCell ref="AJ458:AJ464"/>
    <mergeCell ref="AJ491:AJ501"/>
    <mergeCell ref="AK491:AK501"/>
    <mergeCell ref="AL491:AL501"/>
    <mergeCell ref="AM491:AM501"/>
    <mergeCell ref="I490:I491"/>
    <mergeCell ref="AG476:AG501"/>
    <mergeCell ref="AH476:AH501"/>
    <mergeCell ref="AI476:AI501"/>
    <mergeCell ref="AB476:AB501"/>
    <mergeCell ref="AC476:AC501"/>
    <mergeCell ref="V484:V501"/>
    <mergeCell ref="W484:W501"/>
    <mergeCell ref="Y484:Y501"/>
    <mergeCell ref="AJ484:AJ490"/>
    <mergeCell ref="AD476:AD501"/>
    <mergeCell ref="AE476:AE501"/>
    <mergeCell ref="AN476:AN501"/>
    <mergeCell ref="E484:E501"/>
    <mergeCell ref="N484:N501"/>
    <mergeCell ref="O484:O501"/>
    <mergeCell ref="S484:S501"/>
    <mergeCell ref="T484:T501"/>
    <mergeCell ref="U484:U501"/>
    <mergeCell ref="AJ476:AJ483"/>
    <mergeCell ref="AK476:AK483"/>
    <mergeCell ref="AL476:AL483"/>
    <mergeCell ref="AM476:AM483"/>
    <mergeCell ref="U476:U483"/>
    <mergeCell ref="V476:V483"/>
    <mergeCell ref="W476:W483"/>
    <mergeCell ref="H492:H493"/>
    <mergeCell ref="H494:H495"/>
    <mergeCell ref="H496:H497"/>
    <mergeCell ref="H498:H499"/>
    <mergeCell ref="H500:H501"/>
    <mergeCell ref="I500:I501"/>
    <mergeCell ref="I498:I499"/>
    <mergeCell ref="AK484:AK490"/>
    <mergeCell ref="AL484:AL490"/>
    <mergeCell ref="AM484:AM490"/>
    <mergeCell ref="H488:H489"/>
    <mergeCell ref="X476:X501"/>
    <mergeCell ref="Y476:Y483"/>
    <mergeCell ref="Z476:Z483"/>
    <mergeCell ref="AA476:AA483"/>
    <mergeCell ref="G476:G501"/>
    <mergeCell ref="J476:J501"/>
    <mergeCell ref="K476:K501"/>
    <mergeCell ref="AL502:AL516"/>
    <mergeCell ref="AM502:AM516"/>
    <mergeCell ref="AF476:AF501"/>
    <mergeCell ref="P491:P501"/>
    <mergeCell ref="Q491:Q501"/>
    <mergeCell ref="R491:R501"/>
    <mergeCell ref="X502:X530"/>
    <mergeCell ref="Y502:Y516"/>
    <mergeCell ref="Z502:Z516"/>
    <mergeCell ref="AA502:AA516"/>
    <mergeCell ref="P509:P516"/>
    <mergeCell ref="E518:E529"/>
    <mergeCell ref="H518:H519"/>
    <mergeCell ref="H520:H521"/>
    <mergeCell ref="H522:H523"/>
    <mergeCell ref="H524:H525"/>
    <mergeCell ref="K502:K530"/>
    <mergeCell ref="I514:I515"/>
    <mergeCell ref="O502:O516"/>
    <mergeCell ref="S502:S516"/>
    <mergeCell ref="W517:W530"/>
    <mergeCell ref="Y517:Y530"/>
    <mergeCell ref="G502:G530"/>
    <mergeCell ref="J502:J530"/>
    <mergeCell ref="H526:H528"/>
    <mergeCell ref="Q509:Q516"/>
    <mergeCell ref="R509:R516"/>
    <mergeCell ref="N517:N530"/>
    <mergeCell ref="O517:O530"/>
    <mergeCell ref="A531:A556"/>
    <mergeCell ref="B531:B556"/>
    <mergeCell ref="C531:C556"/>
    <mergeCell ref="D531:D556"/>
    <mergeCell ref="E531:E538"/>
    <mergeCell ref="F531:F556"/>
    <mergeCell ref="X531:X556"/>
    <mergeCell ref="Y531:Y538"/>
    <mergeCell ref="Z531:Z538"/>
    <mergeCell ref="AA531:AA538"/>
    <mergeCell ref="Z539:Z556"/>
    <mergeCell ref="AA539:AA556"/>
    <mergeCell ref="E509:E517"/>
    <mergeCell ref="H514:H515"/>
    <mergeCell ref="H516:H517"/>
    <mergeCell ref="H547:H548"/>
    <mergeCell ref="H549:H550"/>
    <mergeCell ref="A502:A530"/>
    <mergeCell ref="B502:B530"/>
    <mergeCell ref="C502:C530"/>
    <mergeCell ref="D502:D530"/>
    <mergeCell ref="E502:E508"/>
    <mergeCell ref="F502:F530"/>
    <mergeCell ref="L502:L530"/>
    <mergeCell ref="M502:M530"/>
    <mergeCell ref="I553:I554"/>
    <mergeCell ref="H551:H552"/>
    <mergeCell ref="H553:H554"/>
    <mergeCell ref="H555:H556"/>
    <mergeCell ref="E539:E556"/>
    <mergeCell ref="N539:N545"/>
    <mergeCell ref="O539:O556"/>
    <mergeCell ref="AN502:AN516"/>
    <mergeCell ref="I520:I521"/>
    <mergeCell ref="I522:I523"/>
    <mergeCell ref="I524:I525"/>
    <mergeCell ref="I526:I528"/>
    <mergeCell ref="AG502:AG530"/>
    <mergeCell ref="AH502:AH530"/>
    <mergeCell ref="S517:S530"/>
    <mergeCell ref="T517:T530"/>
    <mergeCell ref="U517:U530"/>
    <mergeCell ref="V517:V530"/>
    <mergeCell ref="AL517:AL529"/>
    <mergeCell ref="AM517:AM529"/>
    <mergeCell ref="AN517:AN529"/>
    <mergeCell ref="P524:P530"/>
    <mergeCell ref="Q524:Q530"/>
    <mergeCell ref="Z517:Z530"/>
    <mergeCell ref="AA517:AA530"/>
    <mergeCell ref="AJ502:AJ516"/>
    <mergeCell ref="AK502:AK516"/>
    <mergeCell ref="AJ517:AJ529"/>
    <mergeCell ref="AK517:AK529"/>
    <mergeCell ref="R524:R530"/>
    <mergeCell ref="I516:I517"/>
    <mergeCell ref="I518:I519"/>
    <mergeCell ref="AI502:AI530"/>
    <mergeCell ref="AB502:AB530"/>
    <mergeCell ref="AC502:AC530"/>
    <mergeCell ref="AD502:AD530"/>
    <mergeCell ref="AE502:AE530"/>
    <mergeCell ref="AF502:AF528"/>
    <mergeCell ref="N502:N516"/>
    <mergeCell ref="AN531:AN556"/>
    <mergeCell ref="V531:V538"/>
    <mergeCell ref="W531:W538"/>
    <mergeCell ref="N546:N556"/>
    <mergeCell ref="P546:P556"/>
    <mergeCell ref="Q546:Q556"/>
    <mergeCell ref="R546:R556"/>
    <mergeCell ref="V539:V556"/>
    <mergeCell ref="W539:W556"/>
    <mergeCell ref="Y539:Y556"/>
    <mergeCell ref="AH531:AH556"/>
    <mergeCell ref="AI531:AI556"/>
    <mergeCell ref="AJ531:AJ538"/>
    <mergeCell ref="AK531:AK538"/>
    <mergeCell ref="AL531:AL538"/>
    <mergeCell ref="AM531:AM538"/>
    <mergeCell ref="AJ546:AJ556"/>
    <mergeCell ref="AL546:AL556"/>
    <mergeCell ref="AM546:AM556"/>
    <mergeCell ref="AK539:AK545"/>
    <mergeCell ref="AK546:AK556"/>
    <mergeCell ref="U531:U538"/>
    <mergeCell ref="AB531:AB556"/>
    <mergeCell ref="AC531:AC556"/>
    <mergeCell ref="O531:O538"/>
    <mergeCell ref="S531:S538"/>
    <mergeCell ref="T531:T538"/>
    <mergeCell ref="AG531:AG556"/>
    <mergeCell ref="AL539:AL545"/>
    <mergeCell ref="AM539:AM545"/>
    <mergeCell ref="AD531:AD556"/>
    <mergeCell ref="S539:S556"/>
    <mergeCell ref="T539:T556"/>
    <mergeCell ref="U539:U556"/>
    <mergeCell ref="H543:H544"/>
    <mergeCell ref="L531:L556"/>
    <mergeCell ref="M531:M556"/>
    <mergeCell ref="N531:N538"/>
    <mergeCell ref="G531:G556"/>
    <mergeCell ref="J531:J556"/>
    <mergeCell ref="K531:K556"/>
    <mergeCell ref="H545:H546"/>
    <mergeCell ref="I543:I544"/>
    <mergeCell ref="I545:I546"/>
    <mergeCell ref="I547:I548"/>
    <mergeCell ref="I549:I550"/>
    <mergeCell ref="I551:I552"/>
    <mergeCell ref="AJ539:AJ545"/>
    <mergeCell ref="I555:I556"/>
  </mergeCells>
  <conditionalFormatting sqref="AH9">
    <cfRule type="containsText" dxfId="159" priority="157" operator="containsText" text="Extremo">
      <formula>NOT(ISERROR(SEARCH("Extremo",AH9)))</formula>
    </cfRule>
    <cfRule type="containsText" dxfId="158" priority="158" operator="containsText" text="Alto">
      <formula>NOT(ISERROR(SEARCH("Alto",AH9)))</formula>
    </cfRule>
    <cfRule type="containsText" dxfId="157" priority="159" operator="containsText" text="Moderado">
      <formula>NOT(ISERROR(SEARCH("Moderado",AH9)))</formula>
    </cfRule>
    <cfRule type="containsText" dxfId="156" priority="160" operator="containsText" text="Bajo">
      <formula>NOT(ISERROR(SEARCH("Bajo",AH9)))</formula>
    </cfRule>
  </conditionalFormatting>
  <conditionalFormatting sqref="L9">
    <cfRule type="containsText" dxfId="155" priority="153" operator="containsText" text="Extremo">
      <formula>NOT(ISERROR(SEARCH("Extremo",L9)))</formula>
    </cfRule>
    <cfRule type="containsText" dxfId="154" priority="154" operator="containsText" text="Alto">
      <formula>NOT(ISERROR(SEARCH("Alto",L9)))</formula>
    </cfRule>
    <cfRule type="containsText" dxfId="153" priority="155" operator="containsText" text="Moderado">
      <formula>NOT(ISERROR(SEARCH("Moderado",L9)))</formula>
    </cfRule>
    <cfRule type="containsText" dxfId="152" priority="156" operator="containsText" text="Bajo">
      <formula>NOT(ISERROR(SEARCH("Bajo",L9)))</formula>
    </cfRule>
  </conditionalFormatting>
  <conditionalFormatting sqref="AH35">
    <cfRule type="containsText" dxfId="151" priority="149" operator="containsText" text="Extremo">
      <formula>NOT(ISERROR(SEARCH("Extremo",AH35)))</formula>
    </cfRule>
    <cfRule type="containsText" dxfId="150" priority="150" operator="containsText" text="Alto">
      <formula>NOT(ISERROR(SEARCH("Alto",AH35)))</formula>
    </cfRule>
    <cfRule type="containsText" dxfId="149" priority="151" operator="containsText" text="Moderado">
      <formula>NOT(ISERROR(SEARCH("Moderado",AH35)))</formula>
    </cfRule>
    <cfRule type="containsText" dxfId="148" priority="152" operator="containsText" text="Bajo">
      <formula>NOT(ISERROR(SEARCH("Bajo",AH35)))</formula>
    </cfRule>
  </conditionalFormatting>
  <conditionalFormatting sqref="L35">
    <cfRule type="containsText" dxfId="147" priority="145" operator="containsText" text="Extremo">
      <formula>NOT(ISERROR(SEARCH("Extremo",L35)))</formula>
    </cfRule>
    <cfRule type="containsText" dxfId="146" priority="146" operator="containsText" text="Alto">
      <formula>NOT(ISERROR(SEARCH("Alto",L35)))</formula>
    </cfRule>
    <cfRule type="containsText" dxfId="145" priority="147" operator="containsText" text="Moderado">
      <formula>NOT(ISERROR(SEARCH("Moderado",L35)))</formula>
    </cfRule>
    <cfRule type="containsText" dxfId="144" priority="148" operator="containsText" text="Bajo">
      <formula>NOT(ISERROR(SEARCH("Bajo",L35)))</formula>
    </cfRule>
  </conditionalFormatting>
  <conditionalFormatting sqref="AH61">
    <cfRule type="containsText" dxfId="143" priority="141" operator="containsText" text="Extremo">
      <formula>NOT(ISERROR(SEARCH("Extremo",AH61)))</formula>
    </cfRule>
    <cfRule type="containsText" dxfId="142" priority="142" operator="containsText" text="Alto">
      <formula>NOT(ISERROR(SEARCH("Alto",AH61)))</formula>
    </cfRule>
    <cfRule type="containsText" dxfId="141" priority="143" operator="containsText" text="Moderado">
      <formula>NOT(ISERROR(SEARCH("Moderado",AH61)))</formula>
    </cfRule>
    <cfRule type="containsText" dxfId="140" priority="144" operator="containsText" text="Bajo">
      <formula>NOT(ISERROR(SEARCH("Bajo",AH61)))</formula>
    </cfRule>
  </conditionalFormatting>
  <conditionalFormatting sqref="L61">
    <cfRule type="containsText" dxfId="139" priority="137" operator="containsText" text="Extremo">
      <formula>NOT(ISERROR(SEARCH("Extremo",L61)))</formula>
    </cfRule>
    <cfRule type="containsText" dxfId="138" priority="138" operator="containsText" text="Alto">
      <formula>NOT(ISERROR(SEARCH("Alto",L61)))</formula>
    </cfRule>
    <cfRule type="containsText" dxfId="137" priority="139" operator="containsText" text="Moderado">
      <formula>NOT(ISERROR(SEARCH("Moderado",L61)))</formula>
    </cfRule>
    <cfRule type="containsText" dxfId="136" priority="140" operator="containsText" text="Bajo">
      <formula>NOT(ISERROR(SEARCH("Bajo",L61)))</formula>
    </cfRule>
  </conditionalFormatting>
  <conditionalFormatting sqref="AH87">
    <cfRule type="containsText" dxfId="135" priority="133" operator="containsText" text="Extremo">
      <formula>NOT(ISERROR(SEARCH("Extremo",AH87)))</formula>
    </cfRule>
    <cfRule type="containsText" dxfId="134" priority="134" operator="containsText" text="Alto">
      <formula>NOT(ISERROR(SEARCH("Alto",AH87)))</formula>
    </cfRule>
    <cfRule type="containsText" dxfId="133" priority="135" operator="containsText" text="Moderado">
      <formula>NOT(ISERROR(SEARCH("Moderado",AH87)))</formula>
    </cfRule>
    <cfRule type="containsText" dxfId="132" priority="136" operator="containsText" text="Bajo">
      <formula>NOT(ISERROR(SEARCH("Bajo",AH87)))</formula>
    </cfRule>
  </conditionalFormatting>
  <conditionalFormatting sqref="L87">
    <cfRule type="containsText" dxfId="131" priority="129" operator="containsText" text="Extremo">
      <formula>NOT(ISERROR(SEARCH("Extremo",L87)))</formula>
    </cfRule>
    <cfRule type="containsText" dxfId="130" priority="130" operator="containsText" text="Alto">
      <formula>NOT(ISERROR(SEARCH("Alto",L87)))</formula>
    </cfRule>
    <cfRule type="containsText" dxfId="129" priority="131" operator="containsText" text="Moderado">
      <formula>NOT(ISERROR(SEARCH("Moderado",L87)))</formula>
    </cfRule>
    <cfRule type="containsText" dxfId="128" priority="132" operator="containsText" text="Bajo">
      <formula>NOT(ISERROR(SEARCH("Bajo",L87)))</formula>
    </cfRule>
  </conditionalFormatting>
  <conditionalFormatting sqref="AH113">
    <cfRule type="containsText" dxfId="127" priority="125" operator="containsText" text="Extremo">
      <formula>NOT(ISERROR(SEARCH("Extremo",AH113)))</formula>
    </cfRule>
    <cfRule type="containsText" dxfId="126" priority="126" operator="containsText" text="Alto">
      <formula>NOT(ISERROR(SEARCH("Alto",AH113)))</formula>
    </cfRule>
    <cfRule type="containsText" dxfId="125" priority="127" operator="containsText" text="Moderado">
      <formula>NOT(ISERROR(SEARCH("Moderado",AH113)))</formula>
    </cfRule>
    <cfRule type="containsText" dxfId="124" priority="128" operator="containsText" text="Bajo">
      <formula>NOT(ISERROR(SEARCH("Bajo",AH113)))</formula>
    </cfRule>
  </conditionalFormatting>
  <conditionalFormatting sqref="L113">
    <cfRule type="containsText" dxfId="123" priority="121" operator="containsText" text="Extremo">
      <formula>NOT(ISERROR(SEARCH("Extremo",L113)))</formula>
    </cfRule>
    <cfRule type="containsText" dxfId="122" priority="122" operator="containsText" text="Alto">
      <formula>NOT(ISERROR(SEARCH("Alto",L113)))</formula>
    </cfRule>
    <cfRule type="containsText" dxfId="121" priority="123" operator="containsText" text="Moderado">
      <formula>NOT(ISERROR(SEARCH("Moderado",L113)))</formula>
    </cfRule>
    <cfRule type="containsText" dxfId="120" priority="124" operator="containsText" text="Bajo">
      <formula>NOT(ISERROR(SEARCH("Bajo",L113)))</formula>
    </cfRule>
  </conditionalFormatting>
  <conditionalFormatting sqref="AH165">
    <cfRule type="containsText" dxfId="119" priority="117" operator="containsText" text="Extremo">
      <formula>NOT(ISERROR(SEARCH("Extremo",AH165)))</formula>
    </cfRule>
    <cfRule type="containsText" dxfId="118" priority="118" operator="containsText" text="Alto">
      <formula>NOT(ISERROR(SEARCH("Alto",AH165)))</formula>
    </cfRule>
    <cfRule type="containsText" dxfId="117" priority="119" operator="containsText" text="Moderado">
      <formula>NOT(ISERROR(SEARCH("Moderado",AH165)))</formula>
    </cfRule>
    <cfRule type="containsText" dxfId="116" priority="120" operator="containsText" text="Bajo">
      <formula>NOT(ISERROR(SEARCH("Bajo",AH165)))</formula>
    </cfRule>
  </conditionalFormatting>
  <conditionalFormatting sqref="L165">
    <cfRule type="containsText" dxfId="115" priority="113" operator="containsText" text="Extremo">
      <formula>NOT(ISERROR(SEARCH("Extremo",L165)))</formula>
    </cfRule>
    <cfRule type="containsText" dxfId="114" priority="114" operator="containsText" text="Alto">
      <formula>NOT(ISERROR(SEARCH("Alto",L165)))</formula>
    </cfRule>
    <cfRule type="containsText" dxfId="113" priority="115" operator="containsText" text="Moderado">
      <formula>NOT(ISERROR(SEARCH("Moderado",L165)))</formula>
    </cfRule>
    <cfRule type="containsText" dxfId="112" priority="116" operator="containsText" text="Bajo">
      <formula>NOT(ISERROR(SEARCH("Bajo",L165)))</formula>
    </cfRule>
  </conditionalFormatting>
  <conditionalFormatting sqref="AH215">
    <cfRule type="containsText" dxfId="111" priority="109" operator="containsText" text="Extremo">
      <formula>NOT(ISERROR(SEARCH("Extremo",AH215)))</formula>
    </cfRule>
    <cfRule type="containsText" dxfId="110" priority="110" operator="containsText" text="Alto">
      <formula>NOT(ISERROR(SEARCH("Alto",AH215)))</formula>
    </cfRule>
    <cfRule type="containsText" dxfId="109" priority="111" operator="containsText" text="Moderado">
      <formula>NOT(ISERROR(SEARCH("Moderado",AH215)))</formula>
    </cfRule>
    <cfRule type="containsText" dxfId="108" priority="112" operator="containsText" text="Bajo">
      <formula>NOT(ISERROR(SEARCH("Bajo",AH215)))</formula>
    </cfRule>
  </conditionalFormatting>
  <conditionalFormatting sqref="L215">
    <cfRule type="containsText" dxfId="107" priority="105" operator="containsText" text="Extremo">
      <formula>NOT(ISERROR(SEARCH("Extremo",L215)))</formula>
    </cfRule>
    <cfRule type="containsText" dxfId="106" priority="106" operator="containsText" text="Alto">
      <formula>NOT(ISERROR(SEARCH("Alto",L215)))</formula>
    </cfRule>
    <cfRule type="containsText" dxfId="105" priority="107" operator="containsText" text="Moderado">
      <formula>NOT(ISERROR(SEARCH("Moderado",L215)))</formula>
    </cfRule>
    <cfRule type="containsText" dxfId="104" priority="108" operator="containsText" text="Bajo">
      <formula>NOT(ISERROR(SEARCH("Bajo",L215)))</formula>
    </cfRule>
  </conditionalFormatting>
  <conditionalFormatting sqref="AH242">
    <cfRule type="containsText" dxfId="103" priority="101" operator="containsText" text="Extremo">
      <formula>NOT(ISERROR(SEARCH("Extremo",AH242)))</formula>
    </cfRule>
    <cfRule type="containsText" dxfId="102" priority="102" operator="containsText" text="Alto">
      <formula>NOT(ISERROR(SEARCH("Alto",AH242)))</formula>
    </cfRule>
    <cfRule type="containsText" dxfId="101" priority="103" operator="containsText" text="Moderado">
      <formula>NOT(ISERROR(SEARCH("Moderado",AH242)))</formula>
    </cfRule>
    <cfRule type="containsText" dxfId="100" priority="104" operator="containsText" text="Bajo">
      <formula>NOT(ISERROR(SEARCH("Bajo",AH242)))</formula>
    </cfRule>
  </conditionalFormatting>
  <conditionalFormatting sqref="L242">
    <cfRule type="containsText" dxfId="99" priority="97" operator="containsText" text="Extremo">
      <formula>NOT(ISERROR(SEARCH("Extremo",L242)))</formula>
    </cfRule>
    <cfRule type="containsText" dxfId="98" priority="98" operator="containsText" text="Alto">
      <formula>NOT(ISERROR(SEARCH("Alto",L242)))</formula>
    </cfRule>
    <cfRule type="containsText" dxfId="97" priority="99" operator="containsText" text="Moderado">
      <formula>NOT(ISERROR(SEARCH("Moderado",L242)))</formula>
    </cfRule>
    <cfRule type="containsText" dxfId="96" priority="100" operator="containsText" text="Bajo">
      <formula>NOT(ISERROR(SEARCH("Bajo",L242)))</formula>
    </cfRule>
  </conditionalFormatting>
  <conditionalFormatting sqref="AH268">
    <cfRule type="containsText" dxfId="95" priority="93" operator="containsText" text="Extremo">
      <formula>NOT(ISERROR(SEARCH("Extremo",AH268)))</formula>
    </cfRule>
    <cfRule type="containsText" dxfId="94" priority="94" operator="containsText" text="Alto">
      <formula>NOT(ISERROR(SEARCH("Alto",AH268)))</formula>
    </cfRule>
    <cfRule type="containsText" dxfId="93" priority="95" operator="containsText" text="Moderado">
      <formula>NOT(ISERROR(SEARCH("Moderado",AH268)))</formula>
    </cfRule>
    <cfRule type="containsText" dxfId="92" priority="96" operator="containsText" text="Bajo">
      <formula>NOT(ISERROR(SEARCH("Bajo",AH268)))</formula>
    </cfRule>
  </conditionalFormatting>
  <conditionalFormatting sqref="L268">
    <cfRule type="containsText" dxfId="91" priority="89" operator="containsText" text="Extremo">
      <formula>NOT(ISERROR(SEARCH("Extremo",L268)))</formula>
    </cfRule>
    <cfRule type="containsText" dxfId="90" priority="90" operator="containsText" text="Alto">
      <formula>NOT(ISERROR(SEARCH("Alto",L268)))</formula>
    </cfRule>
    <cfRule type="containsText" dxfId="89" priority="91" operator="containsText" text="Moderado">
      <formula>NOT(ISERROR(SEARCH("Moderado",L268)))</formula>
    </cfRule>
    <cfRule type="containsText" dxfId="88" priority="92" operator="containsText" text="Bajo">
      <formula>NOT(ISERROR(SEARCH("Bajo",L268)))</formula>
    </cfRule>
  </conditionalFormatting>
  <conditionalFormatting sqref="AH294">
    <cfRule type="containsText" dxfId="87" priority="85" operator="containsText" text="Extremo">
      <formula>NOT(ISERROR(SEARCH("Extremo",AH294)))</formula>
    </cfRule>
    <cfRule type="containsText" dxfId="86" priority="86" operator="containsText" text="Alto">
      <formula>NOT(ISERROR(SEARCH("Alto",AH294)))</formula>
    </cfRule>
    <cfRule type="containsText" dxfId="85" priority="87" operator="containsText" text="Moderado">
      <formula>NOT(ISERROR(SEARCH("Moderado",AH294)))</formula>
    </cfRule>
    <cfRule type="containsText" dxfId="84" priority="88" operator="containsText" text="Bajo">
      <formula>NOT(ISERROR(SEARCH("Bajo",AH294)))</formula>
    </cfRule>
  </conditionalFormatting>
  <conditionalFormatting sqref="L294">
    <cfRule type="containsText" dxfId="83" priority="81" operator="containsText" text="Extremo">
      <formula>NOT(ISERROR(SEARCH("Extremo",L294)))</formula>
    </cfRule>
    <cfRule type="containsText" dxfId="82" priority="82" operator="containsText" text="Alto">
      <formula>NOT(ISERROR(SEARCH("Alto",L294)))</formula>
    </cfRule>
    <cfRule type="containsText" dxfId="81" priority="83" operator="containsText" text="Moderado">
      <formula>NOT(ISERROR(SEARCH("Moderado",L294)))</formula>
    </cfRule>
    <cfRule type="containsText" dxfId="80" priority="84" operator="containsText" text="Bajo">
      <formula>NOT(ISERROR(SEARCH("Bajo",L294)))</formula>
    </cfRule>
  </conditionalFormatting>
  <conditionalFormatting sqref="AH320">
    <cfRule type="containsText" dxfId="79" priority="77" operator="containsText" text="Extremo">
      <formula>NOT(ISERROR(SEARCH("Extremo",AH320)))</formula>
    </cfRule>
    <cfRule type="containsText" dxfId="78" priority="78" operator="containsText" text="Alto">
      <formula>NOT(ISERROR(SEARCH("Alto",AH320)))</formula>
    </cfRule>
    <cfRule type="containsText" dxfId="77" priority="79" operator="containsText" text="Moderado">
      <formula>NOT(ISERROR(SEARCH("Moderado",AH320)))</formula>
    </cfRule>
    <cfRule type="containsText" dxfId="76" priority="80" operator="containsText" text="Bajo">
      <formula>NOT(ISERROR(SEARCH("Bajo",AH320)))</formula>
    </cfRule>
  </conditionalFormatting>
  <conditionalFormatting sqref="L320">
    <cfRule type="containsText" dxfId="75" priority="73" operator="containsText" text="Extremo">
      <formula>NOT(ISERROR(SEARCH("Extremo",L320)))</formula>
    </cfRule>
    <cfRule type="containsText" dxfId="74" priority="74" operator="containsText" text="Alto">
      <formula>NOT(ISERROR(SEARCH("Alto",L320)))</formula>
    </cfRule>
    <cfRule type="containsText" dxfId="73" priority="75" operator="containsText" text="Moderado">
      <formula>NOT(ISERROR(SEARCH("Moderado",L320)))</formula>
    </cfRule>
    <cfRule type="containsText" dxfId="72" priority="76" operator="containsText" text="Bajo">
      <formula>NOT(ISERROR(SEARCH("Bajo",L320)))</formula>
    </cfRule>
  </conditionalFormatting>
  <conditionalFormatting sqref="AH346">
    <cfRule type="containsText" dxfId="71" priority="69" operator="containsText" text="Extremo">
      <formula>NOT(ISERROR(SEARCH("Extremo",AH346)))</formula>
    </cfRule>
    <cfRule type="containsText" dxfId="70" priority="70" operator="containsText" text="Alto">
      <formula>NOT(ISERROR(SEARCH("Alto",AH346)))</formula>
    </cfRule>
    <cfRule type="containsText" dxfId="69" priority="71" operator="containsText" text="Moderado">
      <formula>NOT(ISERROR(SEARCH("Moderado",AH346)))</formula>
    </cfRule>
    <cfRule type="containsText" dxfId="68" priority="72" operator="containsText" text="Bajo">
      <formula>NOT(ISERROR(SEARCH("Bajo",AH346)))</formula>
    </cfRule>
  </conditionalFormatting>
  <conditionalFormatting sqref="L346">
    <cfRule type="containsText" dxfId="67" priority="65" operator="containsText" text="Extremo">
      <formula>NOT(ISERROR(SEARCH("Extremo",L346)))</formula>
    </cfRule>
    <cfRule type="containsText" dxfId="66" priority="66" operator="containsText" text="Alto">
      <formula>NOT(ISERROR(SEARCH("Alto",L346)))</formula>
    </cfRule>
    <cfRule type="containsText" dxfId="65" priority="67" operator="containsText" text="Moderado">
      <formula>NOT(ISERROR(SEARCH("Moderado",L346)))</formula>
    </cfRule>
    <cfRule type="containsText" dxfId="64" priority="68" operator="containsText" text="Bajo">
      <formula>NOT(ISERROR(SEARCH("Bajo",L346)))</formula>
    </cfRule>
  </conditionalFormatting>
  <conditionalFormatting sqref="AH372">
    <cfRule type="containsText" dxfId="63" priority="61" operator="containsText" text="Extremo">
      <formula>NOT(ISERROR(SEARCH("Extremo",AH372)))</formula>
    </cfRule>
    <cfRule type="containsText" dxfId="62" priority="62" operator="containsText" text="Alto">
      <formula>NOT(ISERROR(SEARCH("Alto",AH372)))</formula>
    </cfRule>
    <cfRule type="containsText" dxfId="61" priority="63" operator="containsText" text="Moderado">
      <formula>NOT(ISERROR(SEARCH("Moderado",AH372)))</formula>
    </cfRule>
    <cfRule type="containsText" dxfId="60" priority="64" operator="containsText" text="Bajo">
      <formula>NOT(ISERROR(SEARCH("Bajo",AH372)))</formula>
    </cfRule>
  </conditionalFormatting>
  <conditionalFormatting sqref="L372">
    <cfRule type="containsText" dxfId="59" priority="57" operator="containsText" text="Extremo">
      <formula>NOT(ISERROR(SEARCH("Extremo",L372)))</formula>
    </cfRule>
    <cfRule type="containsText" dxfId="58" priority="58" operator="containsText" text="Alto">
      <formula>NOT(ISERROR(SEARCH("Alto",L372)))</formula>
    </cfRule>
    <cfRule type="containsText" dxfId="57" priority="59" operator="containsText" text="Moderado">
      <formula>NOT(ISERROR(SEARCH("Moderado",L372)))</formula>
    </cfRule>
    <cfRule type="containsText" dxfId="56" priority="60" operator="containsText" text="Bajo">
      <formula>NOT(ISERROR(SEARCH("Bajo",L372)))</formula>
    </cfRule>
  </conditionalFormatting>
  <conditionalFormatting sqref="AH398">
    <cfRule type="containsText" dxfId="55" priority="53" operator="containsText" text="Extremo">
      <formula>NOT(ISERROR(SEARCH("Extremo",AH398)))</formula>
    </cfRule>
    <cfRule type="containsText" dxfId="54" priority="54" operator="containsText" text="Alto">
      <formula>NOT(ISERROR(SEARCH("Alto",AH398)))</formula>
    </cfRule>
    <cfRule type="containsText" dxfId="53" priority="55" operator="containsText" text="Moderado">
      <formula>NOT(ISERROR(SEARCH("Moderado",AH398)))</formula>
    </cfRule>
    <cfRule type="containsText" dxfId="52" priority="56" operator="containsText" text="Bajo">
      <formula>NOT(ISERROR(SEARCH("Bajo",AH398)))</formula>
    </cfRule>
  </conditionalFormatting>
  <conditionalFormatting sqref="L398">
    <cfRule type="containsText" dxfId="51" priority="49" operator="containsText" text="Extremo">
      <formula>NOT(ISERROR(SEARCH("Extremo",L398)))</formula>
    </cfRule>
    <cfRule type="containsText" dxfId="50" priority="50" operator="containsText" text="Alto">
      <formula>NOT(ISERROR(SEARCH("Alto",L398)))</formula>
    </cfRule>
    <cfRule type="containsText" dxfId="49" priority="51" operator="containsText" text="Moderado">
      <formula>NOT(ISERROR(SEARCH("Moderado",L398)))</formula>
    </cfRule>
    <cfRule type="containsText" dxfId="48" priority="52" operator="containsText" text="Bajo">
      <formula>NOT(ISERROR(SEARCH("Bajo",L398)))</formula>
    </cfRule>
  </conditionalFormatting>
  <conditionalFormatting sqref="L450">
    <cfRule type="containsText" dxfId="47" priority="41" operator="containsText" text="Extremo">
      <formula>NOT(ISERROR(SEARCH("Extremo",L450)))</formula>
    </cfRule>
    <cfRule type="containsText" dxfId="46" priority="42" operator="containsText" text="Alto">
      <formula>NOT(ISERROR(SEARCH("Alto",L450)))</formula>
    </cfRule>
    <cfRule type="containsText" dxfId="45" priority="43" operator="containsText" text="Moderado">
      <formula>NOT(ISERROR(SEARCH("Moderado",L450)))</formula>
    </cfRule>
    <cfRule type="containsText" dxfId="44" priority="44" operator="containsText" text="Bajo">
      <formula>NOT(ISERROR(SEARCH("Bajo",L450)))</formula>
    </cfRule>
  </conditionalFormatting>
  <conditionalFormatting sqref="AH450">
    <cfRule type="containsText" dxfId="43" priority="45" operator="containsText" text="Extremo">
      <formula>NOT(ISERROR(SEARCH("Extremo",AH450)))</formula>
    </cfRule>
    <cfRule type="containsText" dxfId="42" priority="46" operator="containsText" text="Alto">
      <formula>NOT(ISERROR(SEARCH("Alto",AH450)))</formula>
    </cfRule>
    <cfRule type="containsText" dxfId="41" priority="47" operator="containsText" text="Moderado">
      <formula>NOT(ISERROR(SEARCH("Moderado",AH450)))</formula>
    </cfRule>
    <cfRule type="containsText" dxfId="40" priority="48" operator="containsText" text="Bajo">
      <formula>NOT(ISERROR(SEARCH("Bajo",AH450)))</formula>
    </cfRule>
  </conditionalFormatting>
  <conditionalFormatting sqref="AH424">
    <cfRule type="containsText" dxfId="39" priority="37" operator="containsText" text="Extremo">
      <formula>NOT(ISERROR(SEARCH("Extremo",AH424)))</formula>
    </cfRule>
    <cfRule type="containsText" dxfId="38" priority="38" operator="containsText" text="Alto">
      <formula>NOT(ISERROR(SEARCH("Alto",AH424)))</formula>
    </cfRule>
    <cfRule type="containsText" dxfId="37" priority="39" operator="containsText" text="Moderado">
      <formula>NOT(ISERROR(SEARCH("Moderado",AH424)))</formula>
    </cfRule>
    <cfRule type="containsText" dxfId="36" priority="40" operator="containsText" text="Bajo">
      <formula>NOT(ISERROR(SEARCH("Bajo",AH424)))</formula>
    </cfRule>
  </conditionalFormatting>
  <conditionalFormatting sqref="L424">
    <cfRule type="containsText" dxfId="35" priority="33" operator="containsText" text="Extremo">
      <formula>NOT(ISERROR(SEARCH("Extremo",L424)))</formula>
    </cfRule>
    <cfRule type="containsText" dxfId="34" priority="34" operator="containsText" text="Alto">
      <formula>NOT(ISERROR(SEARCH("Alto",L424)))</formula>
    </cfRule>
    <cfRule type="containsText" dxfId="33" priority="35" operator="containsText" text="Moderado">
      <formula>NOT(ISERROR(SEARCH("Moderado",L424)))</formula>
    </cfRule>
    <cfRule type="containsText" dxfId="32" priority="36" operator="containsText" text="Bajo">
      <formula>NOT(ISERROR(SEARCH("Bajo",L424)))</formula>
    </cfRule>
  </conditionalFormatting>
  <conditionalFormatting sqref="AH476">
    <cfRule type="containsText" dxfId="31" priority="29" operator="containsText" text="Extremo">
      <formula>NOT(ISERROR(SEARCH("Extremo",AH476)))</formula>
    </cfRule>
    <cfRule type="containsText" dxfId="30" priority="30" operator="containsText" text="Alto">
      <formula>NOT(ISERROR(SEARCH("Alto",AH476)))</formula>
    </cfRule>
    <cfRule type="containsText" dxfId="29" priority="31" operator="containsText" text="Moderado">
      <formula>NOT(ISERROR(SEARCH("Moderado",AH476)))</formula>
    </cfRule>
    <cfRule type="containsText" dxfId="28" priority="32" operator="containsText" text="Bajo">
      <formula>NOT(ISERROR(SEARCH("Bajo",AH476)))</formula>
    </cfRule>
  </conditionalFormatting>
  <conditionalFormatting sqref="L476">
    <cfRule type="containsText" dxfId="27" priority="25" operator="containsText" text="Extremo">
      <formula>NOT(ISERROR(SEARCH("Extremo",L476)))</formula>
    </cfRule>
    <cfRule type="containsText" dxfId="26" priority="26" operator="containsText" text="Alto">
      <formula>NOT(ISERROR(SEARCH("Alto",L476)))</formula>
    </cfRule>
    <cfRule type="containsText" dxfId="25" priority="27" operator="containsText" text="Moderado">
      <formula>NOT(ISERROR(SEARCH("Moderado",L476)))</formula>
    </cfRule>
    <cfRule type="containsText" dxfId="24" priority="28" operator="containsText" text="Bajo">
      <formula>NOT(ISERROR(SEARCH("Bajo",L476)))</formula>
    </cfRule>
  </conditionalFormatting>
  <conditionalFormatting sqref="AH502">
    <cfRule type="containsText" dxfId="23" priority="21" operator="containsText" text="Extremo">
      <formula>NOT(ISERROR(SEARCH("Extremo",AH502)))</formula>
    </cfRule>
    <cfRule type="containsText" dxfId="22" priority="22" operator="containsText" text="Alto">
      <formula>NOT(ISERROR(SEARCH("Alto",AH502)))</formula>
    </cfRule>
    <cfRule type="containsText" dxfId="21" priority="23" operator="containsText" text="Moderado">
      <formula>NOT(ISERROR(SEARCH("Moderado",AH502)))</formula>
    </cfRule>
    <cfRule type="containsText" dxfId="20" priority="24" operator="containsText" text="Bajo">
      <formula>NOT(ISERROR(SEARCH("Bajo",AH502)))</formula>
    </cfRule>
  </conditionalFormatting>
  <conditionalFormatting sqref="L502">
    <cfRule type="containsText" dxfId="19" priority="17" operator="containsText" text="Extremo">
      <formula>NOT(ISERROR(SEARCH("Extremo",L502)))</formula>
    </cfRule>
    <cfRule type="containsText" dxfId="18" priority="18" operator="containsText" text="Alto">
      <formula>NOT(ISERROR(SEARCH("Alto",L502)))</formula>
    </cfRule>
    <cfRule type="containsText" dxfId="17" priority="19" operator="containsText" text="Moderado">
      <formula>NOT(ISERROR(SEARCH("Moderado",L502)))</formula>
    </cfRule>
    <cfRule type="containsText" dxfId="16" priority="20" operator="containsText" text="Bajo">
      <formula>NOT(ISERROR(SEARCH("Bajo",L502)))</formula>
    </cfRule>
  </conditionalFormatting>
  <conditionalFormatting sqref="AH531">
    <cfRule type="containsText" dxfId="15" priority="13" operator="containsText" text="Extremo">
      <formula>NOT(ISERROR(SEARCH("Extremo",AH531)))</formula>
    </cfRule>
    <cfRule type="containsText" dxfId="14" priority="14" operator="containsText" text="Alto">
      <formula>NOT(ISERROR(SEARCH("Alto",AH531)))</formula>
    </cfRule>
    <cfRule type="containsText" dxfId="13" priority="15" operator="containsText" text="Moderado">
      <formula>NOT(ISERROR(SEARCH("Moderado",AH531)))</formula>
    </cfRule>
    <cfRule type="containsText" dxfId="12" priority="16" operator="containsText" text="Bajo">
      <formula>NOT(ISERROR(SEARCH("Bajo",AH531)))</formula>
    </cfRule>
  </conditionalFormatting>
  <conditionalFormatting sqref="L531">
    <cfRule type="containsText" dxfId="11" priority="9" operator="containsText" text="Extremo">
      <formula>NOT(ISERROR(SEARCH("Extremo",L531)))</formula>
    </cfRule>
    <cfRule type="containsText" dxfId="10" priority="10" operator="containsText" text="Alto">
      <formula>NOT(ISERROR(SEARCH("Alto",L531)))</formula>
    </cfRule>
    <cfRule type="containsText" dxfId="9" priority="11" operator="containsText" text="Moderado">
      <formula>NOT(ISERROR(SEARCH("Moderado",L531)))</formula>
    </cfRule>
    <cfRule type="containsText" dxfId="8" priority="12" operator="containsText" text="Bajo">
      <formula>NOT(ISERROR(SEARCH("Bajo",L531)))</formula>
    </cfRule>
  </conditionalFormatting>
  <conditionalFormatting sqref="AH557">
    <cfRule type="containsText" dxfId="7" priority="5" operator="containsText" text="Extremo">
      <formula>NOT(ISERROR(SEARCH("Extremo",AH557)))</formula>
    </cfRule>
    <cfRule type="containsText" dxfId="6" priority="6" operator="containsText" text="Alto">
      <formula>NOT(ISERROR(SEARCH("Alto",AH557)))</formula>
    </cfRule>
    <cfRule type="containsText" dxfId="5" priority="7" operator="containsText" text="Moderado">
      <formula>NOT(ISERROR(SEARCH("Moderado",AH557)))</formula>
    </cfRule>
    <cfRule type="containsText" dxfId="4" priority="8" operator="containsText" text="Bajo">
      <formula>NOT(ISERROR(SEARCH("Bajo",AH557)))</formula>
    </cfRule>
  </conditionalFormatting>
  <conditionalFormatting sqref="L557">
    <cfRule type="containsText" dxfId="3" priority="1" operator="containsText" text="Extremo">
      <formula>NOT(ISERROR(SEARCH("Extremo",L557)))</formula>
    </cfRule>
    <cfRule type="containsText" dxfId="2" priority="2" operator="containsText" text="Alto">
      <formula>NOT(ISERROR(SEARCH("Alto",L557)))</formula>
    </cfRule>
    <cfRule type="containsText" dxfId="1" priority="3" operator="containsText" text="Moderado">
      <formula>NOT(ISERROR(SEARCH("Moderado",L557)))</formula>
    </cfRule>
    <cfRule type="containsText" dxfId="0" priority="4" operator="containsText" text="Bajo">
      <formula>NOT(ISERROR(SEARCH("Bajo",L557)))</formula>
    </cfRule>
  </conditionalFormatting>
  <dataValidations count="1">
    <dataValidation type="list" allowBlank="1" showInputMessage="1" showErrorMessage="1" sqref="F139" xr:uid="{00000000-0002-0000-0600-000000000000}">
      <formula1>$A$2:$A$13</formula1>
    </dataValidation>
  </dataValidations>
  <printOptions horizontalCentered="1" verticalCentered="1"/>
  <pageMargins left="0" right="0" top="1.5354330708661419" bottom="0" header="0.31496062992125984" footer="0.31496062992125984"/>
  <pageSetup paperSize="5" scale="38" fitToWidth="2" fitToHeight="12"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1000000}">
          <x14:formula1>
            <xm:f>'/Users/juanmanuelcruzpinto/Library/Containers/com.microsoft.Excel/Data/Documents/C:\Users\LMADRIGAL\AppData\Local\Microsoft\Windows\INetCache\Content.Outlook\X5BG69ON\[MAPA ANTICORRUPCION 2019 24-12-2018.xlsx]DATOS'!#REF!</xm:f>
          </x14:formula1>
          <xm:sqref>G557 O565:O582 Q557:Q563 Q565:Q571 U557:U565 AC557:AD582 O539:O557</xm:sqref>
        </x14:dataValidation>
        <x14:dataValidation type="list" allowBlank="1" showInputMessage="1" showErrorMessage="1" xr:uid="{00000000-0002-0000-0600-000002000000}">
          <x14:formula1>
            <xm:f>'/Users/juanmanuelcruzpinto/Library/Containers/com.microsoft.Excel/Data/Documents/D:\LHERRERA\Documents\OAP desde 2012\2019\PAAC\consolidado 6 componentes\[PAAC 2019 ene29 ajustado gestion contractual directora.xlsx]DATOS'!#REF!</xm:f>
          </x14:formula1>
          <xm:sqref>I577 I575 I573 I581 I579 I571 I557:I569 O9 BE9 BA9 BE17 BA17 I29 I27 I25 I9:I21 I31 I23 I33 G9 D9 Q9:Q15 Q17:Q23 U9 AC9:AD9</xm:sqref>
        </x14:dataValidation>
        <x14:dataValidation type="list" allowBlank="1" showInputMessage="1" showErrorMessage="1" xr:uid="{00000000-0002-0000-0600-000003000000}">
          <x14:formula1>
            <xm:f>'/Users/juanmanuelcruzpinto/Library/Containers/com.microsoft.Excel/Data/Documents/D:\LHERRERA\Documents\OAP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600-000004000000}">
          <x14:formula1>
            <xm:f>'/Users/juanmanuelcruzpinto/Library/Containers/com.microsoft.Excel/Data/Documents/D:\LHERRERA\Documents\OAP desde 2012\2019\PAAC\Componente mapa de riesgos de corrupcion\talento humano\[PAAC 2019 matriz mapa riesgos corrupcion Gestión del Talento Humano 2019.xlsx]DATOS'!#REF!</xm:f>
          </x14:formula1>
          <xm:sqref>O484:O501</xm:sqref>
        </x14:dataValidation>
        <x14:dataValidation type="list" allowBlank="1" showInputMessage="1" showErrorMessage="1" xr:uid="{00000000-0002-0000-0600-000005000000}">
          <x14:formula1>
            <xm:f>'/Users/juanmanuelcruzpinto/Library/Containers/com.microsoft.Excel/Data/Documents/D:\LHERRERA\Documents\OAP desde 2012\2019\PAAC\Componente mapa de riesgos de corrupcion\contractual\[Formulación Mapa de Riesgos de Corrupcion 17-12 publicar.xlsx]DATOS'!#REF!</xm:f>
          </x14:formula1>
          <xm:sqref>G215 G165 U179 U165:U172 O214 Q214</xm:sqref>
        </x14:dataValidation>
        <x14:dataValidation type="list" allowBlank="1" showInputMessage="1" showErrorMessage="1" xr:uid="{00000000-0002-0000-0600-000006000000}">
          <x14:formula1>
            <xm:f>'/Users/juanmanuelcruzpinto/Library/Containers/com.microsoft.Excel/Data/Documents/C:\Users\lherrera\Documents\OAP desde 2012\2020\PAAC\Formulacion PACC 2020\riesgos corrupcion procesos\[Matriz riesgos corrupcion consolidado OAP dic 27.xlsx]DATOS'!#REF!</xm:f>
          </x14:formula1>
          <xm:sqref>U215:U240 U242:U556 Q35:Q41 Q43:Q49 Q61:Q67 Q69:Q75 Q87:Q93 Q95:Q101 Q113:Q119 Q121:Q156 Q165:Q213 Q215:Q240 Q242:Q248 Q250:Q256 Q268:Q274 Q276:Q282 Q294:Q300 Q302:Q308 Q320:Q326 Q328:Q334 Q346:Q352 Q354:Q360 Q372:Q378 Q380:Q386 Q398:Q404 Q406:Q412 Q450:Q456 Q458:Q464 Q424:Q430 Q432:Q438 Q476:Q482 Q484:Q490 Q502:Q508 Q517:Q523 Q531:Q537 Q539:Q545 O35:O213 O215:O240 O242:O483 O502:O538 I35:I47 I49:I53 I55 I57 I59 I61:I73 I75 I77 I81 I85 I79 I83 I101 I87:I99 I103:I113 I115:I124 I127 I129 I132 I134 I138 I141 I145 I159 I156 I153 I149 I151 I165:I167 I169:I178 I181:I199 I208:I227 I229 I231 I233 I235 I237 I239 I242:I254 I256 I258 I260:I280 I282:I286 I288 I290 I292 I294:I306 I308:I338 I340 I342 I344 I346:I358 I360:I364 I366:I368 I370:I384 I386 I388 I390 I392 I394 I396 I398:I412 I470 I472 I474 I468 I464 I466 I414:I436 I438:I442 I444:I462 I476:I492 I494:I500 I502:I514 I520 I516 I518 I524 I522 I526 I529:I543 I545 I547 I549 I551 I553 I555 D35:D138 D165:D556 AC35:AD213 AC215:AD240 AC242:AD556 G35:G113 G242:G556</xm:sqref>
        </x14:dataValidation>
        <x14:dataValidation type="list" allowBlank="1" showInputMessage="1" showErrorMessage="1" xr:uid="{00000000-0002-0000-0600-000007000000}">
          <x14:formula1>
            <xm:f>'/Users/juanmanuelcruzpinto/Library/Containers/com.microsoft.Excel/Data/Documents/C:\Users\cvega\AppData\Local\Microsoft\Windows\Temporary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600-000008000000}">
          <x14:formula1>
            <xm:f>'/Users/juanmanuelcruzpinto/Library/Containers/com.microsoft.Excel/Data/Documents/C:\Users\erodelo\Desktop\[Copia de Prueba OKKK.xlsx]DATOS'!#REF!</xm:f>
          </x14:formula1>
          <xm:sqref>U113:U121 AF139 BE113 BA113 BE121 BA121 AF163</xm:sqref>
        </x14:dataValidation>
        <x14:dataValidation type="list" allowBlank="1" showInputMessage="1" showErrorMessage="1" xr:uid="{00000000-0002-0000-0600-000009000000}">
          <x14:formula1>
            <xm:f>'/Users/juanmanuelcruzpinto/Library/Containers/com.microsoft.Excel/Data/Documents/D:\LHERRERA\Documents\OAP desde 2012\2019\PAAC\Componente mapa de riesgos de corrupcion\juridica\[PAAC 2019 matriz mapa riesgos corrupcion OAJ 13-12-2018 Vfinal.xlsx]DATOS'!#REF!</xm:f>
          </x14:formula1>
          <xm:sqref>U87:U95 BE95 BA87 BA95 BE87 U61:U69</xm:sqref>
        </x14:dataValidation>
        <x14:dataValidation type="list" allowBlank="1" showInputMessage="1" showErrorMessage="1" xr:uid="{00000000-0002-0000-0600-00000A000000}">
          <x14:formula1>
            <xm:f>'/Users/juanmanuelcruzpinto/Library/Containers/com.microsoft.Excel/Data/Documents/D:\LHERRERA\Documents\OAP desde 2012\2019\PAAC\Componente mapa de riesgos de corrupcion\calidad educativa integral\[PAAC 2019 mapa riesgos corrupcion CEI SCP 13122018.xlsx]DATOS'!#REF!</xm:f>
          </x14:formula1>
          <xm:sqref>BE43 U35:U43 BA43 BE35 BA35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O13"/>
  <sheetViews>
    <sheetView zoomScale="85" zoomScaleNormal="85" workbookViewId="0">
      <pane ySplit="9" topLeftCell="A12" activePane="bottomLeft" state="frozen"/>
      <selection pane="bottomLeft" activeCell="H13" sqref="H13:I13"/>
    </sheetView>
  </sheetViews>
  <sheetFormatPr baseColWidth="10" defaultColWidth="11.5" defaultRowHeight="12"/>
  <cols>
    <col min="1" max="2" width="11.5" style="38"/>
    <col min="3" max="3" width="24.5" style="38" customWidth="1"/>
    <col min="4" max="4" width="27" style="38" customWidth="1"/>
    <col min="5" max="5" width="55.5" style="38" customWidth="1"/>
    <col min="6" max="6" width="58.83203125" style="38" customWidth="1"/>
    <col min="7" max="7" width="54.5" style="38" customWidth="1"/>
    <col min="8" max="8" width="10.5" style="38" customWidth="1"/>
    <col min="9" max="9" width="16.5" style="38" customWidth="1"/>
    <col min="10" max="10" width="20.33203125" style="38" customWidth="1"/>
    <col min="11" max="11" width="18.5" style="38" customWidth="1"/>
    <col min="12" max="12" width="22" style="38" customWidth="1"/>
    <col min="13" max="13" width="11.5" style="37"/>
    <col min="14" max="14" width="21.6640625" style="37" customWidth="1"/>
    <col min="15" max="15" width="27.1640625" style="38" bestFit="1" customWidth="1"/>
    <col min="16" max="16384" width="11.5" style="37"/>
  </cols>
  <sheetData>
    <row r="1" spans="1:15" ht="12.75" customHeight="1">
      <c r="A1" s="211" t="s">
        <v>179</v>
      </c>
      <c r="B1" s="212"/>
      <c r="C1" s="212"/>
      <c r="D1" s="212"/>
      <c r="E1" s="212"/>
      <c r="F1" s="212"/>
      <c r="G1" s="212"/>
      <c r="H1" s="212"/>
      <c r="I1" s="212"/>
      <c r="J1" s="212"/>
      <c r="K1" s="212"/>
      <c r="L1" s="212"/>
      <c r="M1" s="212"/>
      <c r="N1" s="212"/>
      <c r="O1" s="212"/>
    </row>
    <row r="2" spans="1:15">
      <c r="A2" s="1136"/>
      <c r="B2" s="1137"/>
      <c r="C2" s="1137"/>
      <c r="D2" s="1137"/>
      <c r="E2" s="1137"/>
      <c r="F2" s="1137"/>
      <c r="G2" s="1137"/>
      <c r="H2" s="1137"/>
      <c r="I2" s="1137"/>
      <c r="J2" s="1137"/>
      <c r="K2" s="1137"/>
      <c r="L2" s="1137"/>
      <c r="M2" s="1137"/>
      <c r="N2" s="1137"/>
      <c r="O2" s="1137"/>
    </row>
    <row r="3" spans="1:15" ht="13" thickBot="1">
      <c r="A3" s="1136"/>
      <c r="B3" s="1137"/>
      <c r="C3" s="1137"/>
      <c r="D3" s="1137"/>
      <c r="E3" s="1137"/>
      <c r="F3" s="1137"/>
      <c r="G3" s="1137"/>
      <c r="H3" s="1137"/>
      <c r="I3" s="1137"/>
      <c r="J3" s="1137"/>
      <c r="K3" s="1137"/>
      <c r="L3" s="1137"/>
      <c r="M3" s="1137"/>
      <c r="N3" s="1137"/>
      <c r="O3" s="1137"/>
    </row>
    <row r="4" spans="1:15" ht="48" customHeight="1">
      <c r="A4" s="1153" t="s">
        <v>718</v>
      </c>
      <c r="B4" s="1154"/>
      <c r="C4" s="1154"/>
      <c r="D4" s="1154"/>
      <c r="E4" s="1154"/>
      <c r="F4" s="1154"/>
      <c r="G4" s="1154"/>
      <c r="H4" s="1154"/>
      <c r="I4" s="1154"/>
      <c r="J4" s="1154"/>
      <c r="K4" s="1154"/>
      <c r="L4" s="1154"/>
      <c r="M4" s="1154"/>
      <c r="N4" s="1154"/>
      <c r="O4" s="1155"/>
    </row>
    <row r="5" spans="1:15">
      <c r="A5" s="1144"/>
      <c r="B5" s="1145"/>
      <c r="C5" s="1145"/>
      <c r="D5" s="1145"/>
      <c r="E5" s="1145"/>
      <c r="F5" s="1145"/>
      <c r="G5" s="1145"/>
      <c r="H5" s="1145"/>
      <c r="I5" s="1145"/>
      <c r="J5" s="1145"/>
      <c r="K5" s="1145"/>
      <c r="L5" s="1145"/>
      <c r="M5" s="1145"/>
      <c r="N5" s="1145"/>
      <c r="O5" s="1146"/>
    </row>
    <row r="6" spans="1:15">
      <c r="A6" s="1144"/>
      <c r="B6" s="1145"/>
      <c r="C6" s="1145"/>
      <c r="D6" s="1145"/>
      <c r="E6" s="1145"/>
      <c r="F6" s="1145"/>
      <c r="G6" s="1145"/>
      <c r="H6" s="1145"/>
      <c r="I6" s="1145"/>
      <c r="J6" s="1145"/>
      <c r="K6" s="1145"/>
      <c r="L6" s="1145"/>
      <c r="M6" s="1145"/>
      <c r="N6" s="1145"/>
      <c r="O6" s="1146"/>
    </row>
    <row r="7" spans="1:15" ht="12.75" customHeight="1" thickBot="1">
      <c r="A7" s="1147"/>
      <c r="B7" s="1148"/>
      <c r="C7" s="1148"/>
      <c r="D7" s="1148"/>
      <c r="E7" s="1148"/>
      <c r="F7" s="1148"/>
      <c r="G7" s="1148"/>
      <c r="H7" s="1148"/>
      <c r="I7" s="1148"/>
      <c r="J7" s="1148"/>
      <c r="K7" s="1148"/>
      <c r="L7" s="1148"/>
      <c r="M7" s="1148"/>
      <c r="N7" s="1148"/>
      <c r="O7" s="1149"/>
    </row>
    <row r="8" spans="1:15" ht="13.5" customHeight="1" thickBot="1">
      <c r="A8" s="1138" t="s">
        <v>178</v>
      </c>
      <c r="B8" s="1139"/>
      <c r="C8" s="1140"/>
      <c r="D8" s="1138" t="s">
        <v>177</v>
      </c>
      <c r="E8" s="1143"/>
      <c r="F8" s="1139"/>
      <c r="G8" s="1139"/>
      <c r="H8" s="1139"/>
      <c r="I8" s="1139"/>
      <c r="J8" s="1139"/>
      <c r="K8" s="1140"/>
      <c r="L8" s="1150" t="s">
        <v>176</v>
      </c>
      <c r="M8" s="1151"/>
      <c r="N8" s="1151"/>
      <c r="O8" s="1152"/>
    </row>
    <row r="9" spans="1:15" ht="75" customHeight="1">
      <c r="A9" s="44" t="s">
        <v>175</v>
      </c>
      <c r="B9" s="43" t="s">
        <v>174</v>
      </c>
      <c r="C9" s="42" t="s">
        <v>173</v>
      </c>
      <c r="D9" s="41" t="s">
        <v>172</v>
      </c>
      <c r="E9" s="41" t="s">
        <v>578</v>
      </c>
      <c r="F9" s="41" t="s">
        <v>171</v>
      </c>
      <c r="G9" s="41" t="s">
        <v>170</v>
      </c>
      <c r="H9" s="1141" t="s">
        <v>169</v>
      </c>
      <c r="I9" s="1142"/>
      <c r="J9" s="41" t="s">
        <v>168</v>
      </c>
      <c r="K9" s="41" t="s">
        <v>167</v>
      </c>
      <c r="L9" s="41" t="s">
        <v>156</v>
      </c>
      <c r="M9" s="41" t="s">
        <v>166</v>
      </c>
      <c r="N9" s="41" t="s">
        <v>165</v>
      </c>
      <c r="O9" s="41" t="s">
        <v>74</v>
      </c>
    </row>
    <row r="10" spans="1:15" ht="252.75" customHeight="1">
      <c r="A10" s="40" t="s">
        <v>163</v>
      </c>
      <c r="B10" s="39" t="s">
        <v>646</v>
      </c>
      <c r="C10" s="214" t="s">
        <v>664</v>
      </c>
      <c r="D10" s="205" t="s">
        <v>644</v>
      </c>
      <c r="E10" s="205" t="s">
        <v>663</v>
      </c>
      <c r="F10" s="205" t="s">
        <v>662</v>
      </c>
      <c r="G10" s="155" t="s">
        <v>661</v>
      </c>
      <c r="H10" s="1130" t="s">
        <v>660</v>
      </c>
      <c r="I10" s="1131"/>
      <c r="J10" s="155" t="s">
        <v>659</v>
      </c>
      <c r="K10" s="154" t="s">
        <v>658</v>
      </c>
      <c r="L10" s="153" t="s">
        <v>162</v>
      </c>
      <c r="M10" s="210">
        <v>43831</v>
      </c>
      <c r="N10" s="210">
        <v>43951</v>
      </c>
      <c r="O10" s="210" t="s">
        <v>657</v>
      </c>
    </row>
    <row r="11" spans="1:15" ht="76.5" customHeight="1">
      <c r="A11" s="203" t="s">
        <v>163</v>
      </c>
      <c r="B11" s="39" t="s">
        <v>646</v>
      </c>
      <c r="C11" s="204" t="s">
        <v>656</v>
      </c>
      <c r="D11" s="205" t="s">
        <v>644</v>
      </c>
      <c r="E11" s="204" t="s">
        <v>643</v>
      </c>
      <c r="F11" s="204" t="s">
        <v>655</v>
      </c>
      <c r="G11" s="203" t="s">
        <v>642</v>
      </c>
      <c r="H11" s="1132" t="s">
        <v>654</v>
      </c>
      <c r="I11" s="1133"/>
      <c r="J11" s="203" t="s">
        <v>640</v>
      </c>
      <c r="K11" s="203" t="s">
        <v>639</v>
      </c>
      <c r="L11" s="203" t="s">
        <v>638</v>
      </c>
      <c r="M11" s="213">
        <v>43831</v>
      </c>
      <c r="N11" s="213">
        <v>44196</v>
      </c>
      <c r="O11" s="203" t="s">
        <v>637</v>
      </c>
    </row>
    <row r="12" spans="1:15" ht="63.75" customHeight="1">
      <c r="A12" s="206" t="s">
        <v>163</v>
      </c>
      <c r="B12" s="39" t="s">
        <v>646</v>
      </c>
      <c r="C12" s="208" t="s">
        <v>653</v>
      </c>
      <c r="D12" s="209" t="s">
        <v>644</v>
      </c>
      <c r="E12" s="208" t="s">
        <v>652</v>
      </c>
      <c r="F12" s="208" t="s">
        <v>651</v>
      </c>
      <c r="G12" s="206" t="s">
        <v>650</v>
      </c>
      <c r="H12" s="1134" t="s">
        <v>649</v>
      </c>
      <c r="I12" s="1135"/>
      <c r="J12" s="206" t="s">
        <v>164</v>
      </c>
      <c r="K12" s="206" t="s">
        <v>648</v>
      </c>
      <c r="L12" s="206" t="s">
        <v>162</v>
      </c>
      <c r="M12" s="207">
        <v>43831</v>
      </c>
      <c r="N12" s="207">
        <v>43891</v>
      </c>
      <c r="O12" s="206" t="s">
        <v>647</v>
      </c>
    </row>
    <row r="13" spans="1:15" ht="38.25" customHeight="1">
      <c r="A13" s="203" t="s">
        <v>163</v>
      </c>
      <c r="B13" s="39" t="s">
        <v>646</v>
      </c>
      <c r="C13" s="204" t="s">
        <v>645</v>
      </c>
      <c r="D13" s="205" t="s">
        <v>644</v>
      </c>
      <c r="E13" s="204" t="s">
        <v>643</v>
      </c>
      <c r="F13" s="204" t="s">
        <v>642</v>
      </c>
      <c r="G13" s="203" t="s">
        <v>642</v>
      </c>
      <c r="H13" s="1132" t="s">
        <v>641</v>
      </c>
      <c r="I13" s="1133"/>
      <c r="J13" s="203" t="s">
        <v>640</v>
      </c>
      <c r="K13" s="203" t="s">
        <v>639</v>
      </c>
      <c r="L13" s="203" t="s">
        <v>638</v>
      </c>
      <c r="M13" s="213">
        <v>44166</v>
      </c>
      <c r="N13" s="213">
        <v>44196</v>
      </c>
      <c r="O13" s="203" t="s">
        <v>637</v>
      </c>
    </row>
  </sheetData>
  <autoFilter ref="A9:O13" xr:uid="{00000000-0009-0000-0000-000007000000}">
    <filterColumn colId="7" showButton="0"/>
  </autoFilter>
  <mergeCells count="13">
    <mergeCell ref="H10:I10"/>
    <mergeCell ref="H13:I13"/>
    <mergeCell ref="H11:I11"/>
    <mergeCell ref="H12:I12"/>
    <mergeCell ref="A2:O2"/>
    <mergeCell ref="A3:O3"/>
    <mergeCell ref="A8:C8"/>
    <mergeCell ref="H9:I9"/>
    <mergeCell ref="D8:K8"/>
    <mergeCell ref="A5:O6"/>
    <mergeCell ref="A7:O7"/>
    <mergeCell ref="L8:O8"/>
    <mergeCell ref="A4:O4"/>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14"/>
  <sheetViews>
    <sheetView tabSelected="1" topLeftCell="A9" zoomScale="90" zoomScaleNormal="90" workbookViewId="0">
      <selection activeCell="E11" sqref="E11"/>
    </sheetView>
  </sheetViews>
  <sheetFormatPr baseColWidth="10" defaultColWidth="11.5" defaultRowHeight="12"/>
  <cols>
    <col min="1" max="1" width="4.6640625" style="19" customWidth="1"/>
    <col min="2" max="2" width="22.5" style="23" customWidth="1"/>
    <col min="3" max="3" width="4.5" style="22" customWidth="1"/>
    <col min="4" max="4" width="31.83203125" style="21" customWidth="1"/>
    <col min="5" max="5" width="26.5" style="21" customWidth="1"/>
    <col min="6" max="6" width="28.5" style="21" customWidth="1"/>
    <col min="7" max="7" width="24.83203125" style="21" customWidth="1"/>
    <col min="8" max="8" width="27.5" style="21" customWidth="1"/>
    <col min="9" max="9" width="11.5" style="20" customWidth="1"/>
    <col min="10" max="10" width="15.1640625" style="19" customWidth="1"/>
    <col min="11" max="11" width="12.5" style="19" customWidth="1"/>
    <col min="12" max="12" width="13.83203125" style="19" customWidth="1"/>
    <col min="13" max="13" width="20.83203125" style="19" customWidth="1"/>
    <col min="14" max="16384" width="11.5" style="19"/>
  </cols>
  <sheetData>
    <row r="2" spans="2:13" ht="24" customHeight="1">
      <c r="B2" s="1157" t="s">
        <v>683</v>
      </c>
      <c r="C2" s="1157"/>
      <c r="D2" s="1157"/>
      <c r="E2" s="1157"/>
      <c r="F2" s="1157"/>
      <c r="G2" s="1157"/>
      <c r="H2" s="1157"/>
      <c r="I2" s="1157"/>
      <c r="J2" s="1157"/>
      <c r="K2" s="1157"/>
      <c r="L2" s="1157"/>
      <c r="M2" s="1157"/>
    </row>
    <row r="3" spans="2:13" ht="30.75" customHeight="1">
      <c r="B3" s="288"/>
      <c r="C3" s="1158" t="s">
        <v>740</v>
      </c>
      <c r="D3" s="1158"/>
      <c r="E3" s="1158"/>
      <c r="F3" s="1158"/>
      <c r="G3" s="1158"/>
      <c r="H3" s="1158"/>
      <c r="I3" s="1159" t="s">
        <v>830</v>
      </c>
      <c r="J3" s="1159"/>
      <c r="K3" s="1159"/>
      <c r="L3" s="1159"/>
      <c r="M3" s="1159"/>
    </row>
    <row r="4" spans="2:13" ht="42.75" customHeight="1">
      <c r="B4" s="289" t="s">
        <v>132</v>
      </c>
      <c r="C4" s="1160" t="s">
        <v>131</v>
      </c>
      <c r="D4" s="1160"/>
      <c r="E4" s="289" t="s">
        <v>130</v>
      </c>
      <c r="F4" s="289" t="s">
        <v>129</v>
      </c>
      <c r="G4" s="289" t="s">
        <v>74</v>
      </c>
      <c r="H4" s="289" t="s">
        <v>128</v>
      </c>
      <c r="I4" s="287" t="s">
        <v>127</v>
      </c>
      <c r="J4" s="287" t="s">
        <v>126</v>
      </c>
      <c r="K4" s="287" t="s">
        <v>125</v>
      </c>
      <c r="L4" s="287" t="s">
        <v>124</v>
      </c>
      <c r="M4" s="287" t="s">
        <v>123</v>
      </c>
    </row>
    <row r="5" spans="2:13" ht="99.75" customHeight="1">
      <c r="B5" s="1156" t="s">
        <v>122</v>
      </c>
      <c r="C5" s="290" t="s">
        <v>154</v>
      </c>
      <c r="D5" s="25" t="s">
        <v>121</v>
      </c>
      <c r="E5" s="25" t="s">
        <v>507</v>
      </c>
      <c r="F5" s="25" t="s">
        <v>506</v>
      </c>
      <c r="G5" s="25" t="s">
        <v>120</v>
      </c>
      <c r="H5" s="25" t="s">
        <v>741</v>
      </c>
      <c r="I5" s="291"/>
      <c r="J5" s="24"/>
      <c r="K5" s="24"/>
      <c r="L5" s="24"/>
      <c r="M5" s="24"/>
    </row>
    <row r="6" spans="2:13" ht="99.75" customHeight="1">
      <c r="B6" s="1156"/>
      <c r="C6" s="290" t="s">
        <v>151</v>
      </c>
      <c r="D6" s="25" t="s">
        <v>742</v>
      </c>
      <c r="E6" s="25" t="s">
        <v>753</v>
      </c>
      <c r="F6" s="25" t="s">
        <v>743</v>
      </c>
      <c r="G6" s="25" t="s">
        <v>754</v>
      </c>
      <c r="H6" s="25" t="s">
        <v>744</v>
      </c>
      <c r="I6" s="291"/>
      <c r="J6" s="24"/>
      <c r="K6" s="24"/>
      <c r="L6" s="24"/>
      <c r="M6" s="24"/>
    </row>
    <row r="7" spans="2:13" ht="142.5" customHeight="1">
      <c r="B7" s="1156" t="s">
        <v>119</v>
      </c>
      <c r="C7" s="26" t="s">
        <v>147</v>
      </c>
      <c r="D7" s="25" t="s">
        <v>118</v>
      </c>
      <c r="E7" s="25" t="s">
        <v>848</v>
      </c>
      <c r="F7" s="25" t="s">
        <v>117</v>
      </c>
      <c r="G7" s="25" t="s">
        <v>116</v>
      </c>
      <c r="H7" s="25" t="s">
        <v>741</v>
      </c>
      <c r="I7" s="291"/>
      <c r="J7" s="24"/>
      <c r="K7" s="24"/>
      <c r="L7" s="24"/>
      <c r="M7" s="24"/>
    </row>
    <row r="8" spans="2:13" ht="100.5" customHeight="1">
      <c r="B8" s="1156"/>
      <c r="C8" s="26" t="s">
        <v>146</v>
      </c>
      <c r="D8" s="25" t="s">
        <v>115</v>
      </c>
      <c r="E8" s="25" t="s">
        <v>847</v>
      </c>
      <c r="F8" s="25" t="s">
        <v>114</v>
      </c>
      <c r="G8" s="25" t="s">
        <v>113</v>
      </c>
      <c r="H8" s="25" t="s">
        <v>749</v>
      </c>
      <c r="I8" s="291"/>
      <c r="J8" s="24"/>
      <c r="K8" s="24"/>
      <c r="L8" s="24"/>
      <c r="M8" s="24"/>
    </row>
    <row r="9" spans="2:13" ht="78">
      <c r="B9" s="1156"/>
      <c r="C9" s="26" t="s">
        <v>831</v>
      </c>
      <c r="D9" s="25" t="s">
        <v>112</v>
      </c>
      <c r="E9" s="25" t="s">
        <v>505</v>
      </c>
      <c r="F9" s="25" t="s">
        <v>111</v>
      </c>
      <c r="G9" s="25" t="s">
        <v>110</v>
      </c>
      <c r="H9" s="25" t="s">
        <v>741</v>
      </c>
      <c r="I9" s="291"/>
      <c r="J9" s="24"/>
      <c r="K9" s="24"/>
      <c r="L9" s="24"/>
      <c r="M9" s="24"/>
    </row>
    <row r="10" spans="2:13" ht="75.75" customHeight="1">
      <c r="B10" s="1156" t="s">
        <v>109</v>
      </c>
      <c r="C10" s="26" t="s">
        <v>142</v>
      </c>
      <c r="D10" s="292" t="s">
        <v>745</v>
      </c>
      <c r="E10" s="292" t="s">
        <v>746</v>
      </c>
      <c r="F10" s="292" t="s">
        <v>747</v>
      </c>
      <c r="G10" s="292" t="s">
        <v>748</v>
      </c>
      <c r="H10" s="297" t="s">
        <v>835</v>
      </c>
      <c r="I10" s="291"/>
      <c r="J10" s="24"/>
      <c r="K10" s="24"/>
      <c r="L10" s="24"/>
      <c r="M10" s="24"/>
    </row>
    <row r="11" spans="2:13" ht="133.5" customHeight="1">
      <c r="B11" s="1156"/>
      <c r="C11" s="26" t="s">
        <v>194</v>
      </c>
      <c r="D11" s="25" t="s">
        <v>875</v>
      </c>
      <c r="E11" s="25" t="s">
        <v>876</v>
      </c>
      <c r="F11" s="25" t="s">
        <v>877</v>
      </c>
      <c r="G11" s="25" t="s">
        <v>101</v>
      </c>
      <c r="H11" s="25" t="s">
        <v>749</v>
      </c>
      <c r="I11" s="291"/>
      <c r="J11" s="24"/>
      <c r="K11" s="24"/>
      <c r="L11" s="24"/>
      <c r="M11" s="24"/>
    </row>
    <row r="12" spans="2:13" ht="55.5" customHeight="1">
      <c r="B12" s="1156"/>
      <c r="C12" s="26" t="s">
        <v>219</v>
      </c>
      <c r="D12" s="25" t="s">
        <v>108</v>
      </c>
      <c r="E12" s="25" t="s">
        <v>504</v>
      </c>
      <c r="F12" s="25" t="s">
        <v>503</v>
      </c>
      <c r="G12" s="25" t="s">
        <v>107</v>
      </c>
      <c r="H12" s="25" t="s">
        <v>750</v>
      </c>
      <c r="I12" s="291"/>
      <c r="J12" s="24"/>
      <c r="K12" s="24"/>
      <c r="L12" s="24"/>
      <c r="M12" s="24"/>
    </row>
    <row r="13" spans="2:13" ht="60" customHeight="1">
      <c r="B13" s="1156" t="s">
        <v>106</v>
      </c>
      <c r="C13" s="26" t="s">
        <v>140</v>
      </c>
      <c r="D13" s="25" t="s">
        <v>105</v>
      </c>
      <c r="E13" s="25" t="s">
        <v>751</v>
      </c>
      <c r="F13" s="25" t="s">
        <v>502</v>
      </c>
      <c r="G13" s="25" t="s">
        <v>104</v>
      </c>
      <c r="H13" s="25" t="s">
        <v>749</v>
      </c>
      <c r="I13" s="291"/>
      <c r="J13" s="24"/>
      <c r="K13" s="24"/>
      <c r="L13" s="24"/>
      <c r="M13" s="24"/>
    </row>
    <row r="14" spans="2:13" ht="141.75" customHeight="1">
      <c r="B14" s="1156"/>
      <c r="C14" s="26" t="s">
        <v>182</v>
      </c>
      <c r="D14" s="25" t="s">
        <v>103</v>
      </c>
      <c r="E14" s="25" t="s">
        <v>501</v>
      </c>
      <c r="F14" s="25" t="s">
        <v>102</v>
      </c>
      <c r="G14" s="25" t="s">
        <v>101</v>
      </c>
      <c r="H14" s="25" t="s">
        <v>752</v>
      </c>
      <c r="I14" s="291"/>
      <c r="J14" s="24"/>
      <c r="K14" s="24"/>
      <c r="L14" s="24"/>
      <c r="M14" s="24"/>
    </row>
  </sheetData>
  <mergeCells count="8">
    <mergeCell ref="B5:B6"/>
    <mergeCell ref="B7:B9"/>
    <mergeCell ref="B10:B12"/>
    <mergeCell ref="B13:B14"/>
    <mergeCell ref="B2:M2"/>
    <mergeCell ref="C3:H3"/>
    <mergeCell ref="I3:M3"/>
    <mergeCell ref="C4:D4"/>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EB8861-FE21-49E2-8891-F5EEAB0B663A}">
  <ds:schemaRefs>
    <ds:schemaRef ds:uri="http://schemas.microsoft.com/sharepoint/v3/contenttype/forms"/>
  </ds:schemaRefs>
</ds:datastoreItem>
</file>

<file path=customXml/itemProps2.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28B4381-06CD-4E0A-9CB1-A1E0DA4C942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17</vt:i4>
      </vt:variant>
    </vt:vector>
  </HeadingPairs>
  <TitlesOfParts>
    <vt:vector size="30" baseType="lpstr">
      <vt:lpstr>MAPA DE RIESGOS</vt:lpstr>
      <vt:lpstr>DOFA  SED 2020  </vt:lpstr>
      <vt:lpstr>1. SEGUIMIENTO MRC </vt:lpstr>
      <vt:lpstr>1. RIESGO CORRUPCIÓN REVISADO</vt:lpstr>
      <vt:lpstr>1. RIESGO CORRUPCIÓN Com</vt:lpstr>
      <vt:lpstr>Hoja1</vt:lpstr>
      <vt:lpstr>1. RIESGO CORRUPCIÓN </vt:lpstr>
      <vt:lpstr>2.RACIONALIZACIÓN DE TRAMITES </vt:lpstr>
      <vt:lpstr>3. RENDICIÓN DE CUENTAS</vt:lpstr>
      <vt:lpstr>4.MM ATENCIÓN CIUDADANO</vt:lpstr>
      <vt:lpstr>5.TRANSPARENCIA ACC INFORMACIÓN</vt:lpstr>
      <vt:lpstr>6. ADICIONAL GESTIÓN INTEGRA</vt:lpstr>
      <vt:lpstr>DATOS</vt:lpstr>
      <vt:lpstr>'1. RIESGO CORRUPCIÓN '!Área_de_impresión</vt:lpstr>
      <vt:lpstr>'1. RIESGO CORRUPCIÓN Com'!Área_de_impresión</vt:lpstr>
      <vt:lpstr>'1. RIESGO CORRUPCIÓN REVISADO'!Área_de_impresión</vt:lpstr>
      <vt:lpstr>'2.RACIONALIZACIÓN DE TRAMITES '!Área_de_impresión</vt:lpstr>
      <vt:lpstr>'3. RENDICIÓN DE CUENTAS'!Área_de_impresión</vt:lpstr>
      <vt:lpstr>'4.MM ATENCIÓN CIUDADANO'!Área_de_impresión</vt:lpstr>
      <vt:lpstr>'5.TRANSPARENCIA ACC INFORMACIÓN'!Área_de_impresión</vt:lpstr>
      <vt:lpstr>'6. ADICIONAL GESTIÓN INTEGRA'!Área_de_impresión</vt:lpstr>
      <vt:lpstr>'1. RIESGO CORRUPCIÓN '!Títulos_a_imprimir</vt:lpstr>
      <vt:lpstr>'1. RIESGO CORRUPCIÓN Com'!Títulos_a_imprimir</vt:lpstr>
      <vt:lpstr>'1. RIESGO CORRUPCIÓN REVISADO'!Títulos_a_imprimir</vt:lpstr>
      <vt:lpstr>'1. SEGUIMIENTO MRC '!Títulos_a_imprimir</vt:lpstr>
      <vt:lpstr>'2.RACIONALIZACIÓN DE TRAMITES '!Títulos_a_imprimir</vt:lpstr>
      <vt:lpstr>'3. RENDICIÓN DE CUENTAS'!Títulos_a_imprimir</vt:lpstr>
      <vt:lpstr>'4.MM ATENCIÓN CIUDADANO'!Títulos_a_imprimir</vt:lpstr>
      <vt:lpstr>'5.TRANSPARENCIA ACC INFORMACIÓN'!Títulos_a_imprimir</vt:lpstr>
      <vt:lpstr>'6. ADICIONAL GESTIÓN INTEGRA'!Títulos_a_imprimir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Microsoft Office User</cp:lastModifiedBy>
  <cp:lastPrinted>2020-05-29T15:56:48Z</cp:lastPrinted>
  <dcterms:created xsi:type="dcterms:W3CDTF">2014-02-06T20:34:09Z</dcterms:created>
  <dcterms:modified xsi:type="dcterms:W3CDTF">2020-11-05T16:40:44Z</dcterms:modified>
</cp:coreProperties>
</file>